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3B108ECA-145D-45FD-A05C-5E279ED2F53F}" xr6:coauthVersionLast="45" xr6:coauthVersionMax="45" xr10:uidLastSave="{00000000-0000-0000-0000-000000000000}"/>
  <bookViews>
    <workbookView xWindow="735" yWindow="0" windowWidth="15930" windowHeight="15600" tabRatio="597" activeTab="3" xr2:uid="{00000000-000D-0000-FFFF-FFFF00000000}"/>
  </bookViews>
  <sheets>
    <sheet name="Step 1" sheetId="14" r:id="rId1"/>
    <sheet name="Step 2" sheetId="15" r:id="rId2"/>
    <sheet name="Step 3" sheetId="16" r:id="rId3"/>
    <sheet name="step 5" sheetId="18" r:id="rId4"/>
    <sheet name="Step 6" sheetId="20" r:id="rId5"/>
    <sheet name="Step 7" sheetId="17" r:id="rId6"/>
    <sheet name="hotel" sheetId="21" r:id="rId7"/>
    <sheet name="康养" sheetId="22" r:id="rId8"/>
    <sheet name="销售监控" sheetId="23" r:id="rId9"/>
    <sheet name="Sales" sheetId="24" r:id="rId10"/>
  </sheets>
  <definedNames>
    <definedName name="AM_Fee">#REF!</definedName>
    <definedName name="Amortization">#REF!</definedName>
    <definedName name="Asset_Sales_Price">#REF!</definedName>
    <definedName name="Asset_Value">#REF!</definedName>
    <definedName name="Brokerage_Fee">#REF!</definedName>
    <definedName name="Business_Tax_Rate">#REF!</definedName>
    <definedName name="Cap_Rate">#REF!</definedName>
    <definedName name="Capex">#REF!</definedName>
    <definedName name="Capex_1st">#REF!</definedName>
    <definedName name="Capex_GR">#REF!</definedName>
    <definedName name="Capex_setting">#REF!</definedName>
    <definedName name="Carpark_GrowthRate">#REF!</definedName>
    <definedName name="Carpark_Lots">#REF!</definedName>
    <definedName name="Carpark_Occu">#REF!</definedName>
    <definedName name="Carpark_Rental">#REF!</definedName>
    <definedName name="Construction_Commence">#REF!</definedName>
    <definedName name="Construction_Completion">#REF!</definedName>
    <definedName name="Days_Month">#REF!</definedName>
    <definedName name="Depreciation">#REF!</definedName>
    <definedName name="Equity_IRR">#REF!</definedName>
    <definedName name="Exit">#REF!</definedName>
    <definedName name="Exit_12">#REF!</definedName>
    <definedName name="Final_Settlement">#REF!</definedName>
    <definedName name="First_Year_Occu">#REF!</definedName>
    <definedName name="Floor_Ratio">#REF!</definedName>
    <definedName name="GFA_Above">#REF!</definedName>
    <definedName name="GFA_Carpark">#REF!</definedName>
    <definedName name="GFA_Total">#REF!</definedName>
    <definedName name="GFA_Under">#REF!</definedName>
    <definedName name="Income_Tax_Rate">#REF!</definedName>
    <definedName name="Initial_Time">#REF!</definedName>
    <definedName name="Input_Tax_Operation">#REF!</definedName>
    <definedName name="Int_payment_option">#REF!</definedName>
    <definedName name="Land_Cost">#REF!</definedName>
    <definedName name="LandAcqu_Payment">#REF!</definedName>
    <definedName name="Lease_Tenure">#REF!</definedName>
    <definedName name="Leasing_Commission">#REF!</definedName>
    <definedName name="Magt_Fee_VAT_Rate">#REF!</definedName>
    <definedName name="Net_Sales_Proceed">#REF!</definedName>
    <definedName name="Occu_Rete_Magt">#REF!</definedName>
    <definedName name="Opening">#REF!</definedName>
    <definedName name="Operating_GFA">#REF!</definedName>
    <definedName name="Operating_Input_Tax_Rate">#REF!</definedName>
    <definedName name="Other_Owners_Expense">#REF!</definedName>
    <definedName name="Other_Owners_Expense_CNY">#REF!</definedName>
    <definedName name="Other_Owners_Expense_GrowthRate">#REF!</definedName>
    <definedName name="Other_Sales_Expenses">#REF!</definedName>
    <definedName name="Other_Tax_Rate">#REF!</definedName>
    <definedName name="Payment_Schedule">#REF!</definedName>
    <definedName name="PM_Fee_NOI">#REF!</definedName>
    <definedName name="PM_Fee_Rental">#REF!</definedName>
    <definedName name="Project_IRR">#REF!</definedName>
    <definedName name="Property_Tax_Rate">#REF!</definedName>
    <definedName name="Property_Tax_Rate_1">#REF!</definedName>
    <definedName name="Property_Tax_Rate_2">#REF!</definedName>
    <definedName name="Renewal">#REF!</definedName>
    <definedName name="Rental_Ref">#REF!</definedName>
    <definedName name="Retention_Cal">#REF!</definedName>
    <definedName name="Sale_VAT_Rate">#REF!</definedName>
    <definedName name="Salvage_Ratio">#REF!</definedName>
    <definedName name="Size_Ratio">#REF!</definedName>
    <definedName name="Tenant_List">#REF!</definedName>
    <definedName name="Total_Cost">#REF!</definedName>
    <definedName name="Total_Dev_Cost">#REF!</definedName>
    <definedName name="Total_Input_VAT_Tax">#REF!</definedName>
    <definedName name="Total_NLA">#REF!</definedName>
    <definedName name="Type_Ratio">#REF!</definedName>
    <definedName name="VAT_Prepaid_Rate">#REF!</definedName>
  </definedNames>
  <calcPr calcId="181029"/>
</workbook>
</file>

<file path=xl/calcChain.xml><?xml version="1.0" encoding="utf-8"?>
<calcChain xmlns="http://schemas.openxmlformats.org/spreadsheetml/2006/main">
  <c r="D144" i="18" l="1"/>
  <c r="D110" i="18"/>
  <c r="D96" i="18"/>
  <c r="D125" i="18"/>
  <c r="D126" i="18"/>
  <c r="D127" i="18"/>
  <c r="D128" i="18"/>
  <c r="D129" i="18"/>
  <c r="D130" i="18"/>
  <c r="D137" i="18"/>
  <c r="D138" i="18"/>
  <c r="D142" i="18" s="1"/>
  <c r="D143" i="18" s="1"/>
  <c r="D76" i="18"/>
  <c r="D131" i="18" l="1"/>
  <c r="D294" i="18"/>
  <c r="D293" i="18"/>
  <c r="D269" i="18"/>
  <c r="E266" i="18" l="1"/>
  <c r="F266" i="18" s="1"/>
  <c r="G266" i="18" s="1"/>
  <c r="H266" i="18" s="1"/>
  <c r="I266" i="18" s="1"/>
  <c r="J266" i="18" s="1"/>
  <c r="K266" i="18" s="1"/>
  <c r="L266" i="18" s="1"/>
  <c r="M266" i="18" s="1"/>
  <c r="N266" i="18" s="1"/>
  <c r="O266" i="18" s="1"/>
  <c r="P266" i="18" s="1"/>
  <c r="Q266" i="18" s="1"/>
  <c r="R266" i="18" s="1"/>
  <c r="S266" i="18" s="1"/>
  <c r="T266" i="18" s="1"/>
  <c r="U266" i="18" s="1"/>
  <c r="V266" i="18" s="1"/>
  <c r="W266" i="18" s="1"/>
  <c r="X266" i="18" s="1"/>
  <c r="Y266" i="18" s="1"/>
  <c r="Z266" i="18" s="1"/>
  <c r="AA266" i="18" s="1"/>
  <c r="AB266" i="18" s="1"/>
  <c r="AC266" i="18" s="1"/>
  <c r="AD266" i="18" s="1"/>
  <c r="AE266" i="18" s="1"/>
  <c r="AF266" i="18" s="1"/>
  <c r="AG266" i="18" s="1"/>
  <c r="AH266" i="18" s="1"/>
  <c r="AI266" i="18" s="1"/>
  <c r="AJ266" i="18" s="1"/>
  <c r="AK266" i="18" s="1"/>
  <c r="AL266" i="18" s="1"/>
  <c r="AM266" i="18" s="1"/>
  <c r="AN266" i="18" s="1"/>
  <c r="AO266" i="18" s="1"/>
  <c r="AP266" i="18" s="1"/>
  <c r="AQ266" i="18" s="1"/>
  <c r="AR266" i="18" s="1"/>
  <c r="AS266" i="18" s="1"/>
  <c r="AT266" i="18" s="1"/>
  <c r="AU266" i="18" s="1"/>
  <c r="AV266" i="18" s="1"/>
  <c r="AW266" i="18" s="1"/>
  <c r="AX266" i="18" s="1"/>
  <c r="AY266" i="18" s="1"/>
  <c r="AZ266" i="18" s="1"/>
  <c r="BA266" i="18" s="1"/>
  <c r="BB266" i="18" s="1"/>
  <c r="BC266" i="18" s="1"/>
  <c r="BD266" i="18" s="1"/>
  <c r="BE266" i="18" s="1"/>
  <c r="BF266" i="18" s="1"/>
  <c r="BG266" i="18" s="1"/>
  <c r="BH266" i="18" s="1"/>
  <c r="BI266" i="18" s="1"/>
  <c r="BJ266" i="18" s="1"/>
  <c r="BK266" i="18" s="1"/>
  <c r="BL266" i="18" s="1"/>
  <c r="BM266" i="18" s="1"/>
  <c r="BN266" i="18" s="1"/>
  <c r="BO266" i="18" s="1"/>
  <c r="BP266" i="18" s="1"/>
  <c r="BQ266" i="18" s="1"/>
  <c r="BR266" i="18" s="1"/>
  <c r="BS266" i="18" s="1"/>
  <c r="BT266" i="18" s="1"/>
  <c r="BU266" i="18" s="1"/>
  <c r="BV266" i="18" s="1"/>
  <c r="BW266" i="18" s="1"/>
  <c r="BX266" i="18" s="1"/>
  <c r="BY266" i="18" s="1"/>
  <c r="BZ266" i="18" s="1"/>
  <c r="CA266" i="18" s="1"/>
  <c r="CB266" i="18" s="1"/>
  <c r="CC266" i="18" s="1"/>
  <c r="CD266" i="18" s="1"/>
  <c r="CE266" i="18" s="1"/>
  <c r="CF266" i="18" s="1"/>
  <c r="CG266" i="18" s="1"/>
  <c r="CH266" i="18" s="1"/>
  <c r="CI266" i="18" s="1"/>
  <c r="CJ266" i="18" s="1"/>
  <c r="CK266" i="18" s="1"/>
  <c r="CL266" i="18" s="1"/>
  <c r="D266" i="18"/>
  <c r="D239" i="18"/>
  <c r="D241" i="18"/>
  <c r="E241" i="18" s="1"/>
  <c r="F241" i="18" s="1"/>
  <c r="G241" i="18" s="1"/>
  <c r="H241" i="18" s="1"/>
  <c r="I241" i="18" s="1"/>
  <c r="J241" i="18" s="1"/>
  <c r="K241" i="18" s="1"/>
  <c r="L241" i="18" s="1"/>
  <c r="M241" i="18" s="1"/>
  <c r="N241" i="18" s="1"/>
  <c r="O241" i="18" s="1"/>
  <c r="P241" i="18" s="1"/>
  <c r="Q241" i="18" s="1"/>
  <c r="R241" i="18" s="1"/>
  <c r="S241" i="18" s="1"/>
  <c r="T241" i="18" s="1"/>
  <c r="U241" i="18" s="1"/>
  <c r="V241" i="18" s="1"/>
  <c r="W241" i="18" s="1"/>
  <c r="X241" i="18" s="1"/>
  <c r="Y241" i="18" s="1"/>
  <c r="Z241" i="18" s="1"/>
  <c r="AA241" i="18" s="1"/>
  <c r="AB241" i="18" s="1"/>
  <c r="AC241" i="18" s="1"/>
  <c r="AD241" i="18" s="1"/>
  <c r="AE241" i="18" s="1"/>
  <c r="AF241" i="18" s="1"/>
  <c r="AG241" i="18" s="1"/>
  <c r="AH241" i="18" s="1"/>
  <c r="AI241" i="18" s="1"/>
  <c r="AJ241" i="18" s="1"/>
  <c r="AK241" i="18" s="1"/>
  <c r="AL241" i="18" s="1"/>
  <c r="AM241" i="18" s="1"/>
  <c r="AN241" i="18" s="1"/>
  <c r="AO241" i="18" s="1"/>
  <c r="AP241" i="18" s="1"/>
  <c r="AQ241" i="18" s="1"/>
  <c r="AR241" i="18" s="1"/>
  <c r="AS241" i="18" s="1"/>
  <c r="AT241" i="18" s="1"/>
  <c r="AU241" i="18" s="1"/>
  <c r="AV241" i="18" s="1"/>
  <c r="AW241" i="18" s="1"/>
  <c r="AX241" i="18" s="1"/>
  <c r="AY241" i="18" s="1"/>
  <c r="AZ241" i="18" s="1"/>
  <c r="BA241" i="18" s="1"/>
  <c r="BB241" i="18" s="1"/>
  <c r="BC241" i="18" s="1"/>
  <c r="BD241" i="18" s="1"/>
  <c r="BE241" i="18" s="1"/>
  <c r="BF241" i="18" s="1"/>
  <c r="BG241" i="18" s="1"/>
  <c r="BH241" i="18" s="1"/>
  <c r="BI241" i="18" s="1"/>
  <c r="BJ241" i="18" s="1"/>
  <c r="BK241" i="18" s="1"/>
  <c r="BL241" i="18" s="1"/>
  <c r="BM241" i="18" s="1"/>
  <c r="BN241" i="18" s="1"/>
  <c r="BO241" i="18" s="1"/>
  <c r="BP241" i="18" s="1"/>
  <c r="BQ241" i="18" s="1"/>
  <c r="BR241" i="18" s="1"/>
  <c r="BS241" i="18" s="1"/>
  <c r="BT241" i="18" s="1"/>
  <c r="BU241" i="18" s="1"/>
  <c r="BV241" i="18" s="1"/>
  <c r="BW241" i="18" s="1"/>
  <c r="BX241" i="18" s="1"/>
  <c r="BY241" i="18" s="1"/>
  <c r="BZ241" i="18" s="1"/>
  <c r="CA241" i="18" s="1"/>
  <c r="CB241" i="18" s="1"/>
  <c r="D270" i="18" l="1"/>
  <c r="D271" i="18" s="1"/>
  <c r="D244" i="18"/>
  <c r="D272" i="18" l="1"/>
  <c r="D277" i="18" s="1"/>
  <c r="D282" i="18" l="1"/>
  <c r="D101" i="21"/>
  <c r="D115" i="21"/>
  <c r="D129" i="21"/>
  <c r="D156" i="21" l="1"/>
  <c r="E156" i="21"/>
  <c r="F156" i="21"/>
  <c r="G156" i="21"/>
  <c r="H156" i="21"/>
  <c r="I156" i="21"/>
  <c r="J156" i="21"/>
  <c r="K156" i="21"/>
  <c r="L156" i="21"/>
  <c r="M156" i="21"/>
  <c r="N156" i="21"/>
  <c r="O156" i="21"/>
  <c r="P156" i="21"/>
  <c r="Q156" i="21"/>
  <c r="R156" i="21"/>
  <c r="S156" i="21"/>
  <c r="T156" i="21"/>
  <c r="U156" i="21"/>
  <c r="V156" i="21"/>
  <c r="W156" i="21"/>
  <c r="X156" i="21"/>
  <c r="Y156" i="21"/>
  <c r="Z156" i="21"/>
  <c r="AA156" i="21"/>
  <c r="AB156" i="21"/>
  <c r="AC156" i="21"/>
  <c r="AD156" i="21"/>
  <c r="AE156" i="21"/>
  <c r="AF156" i="21"/>
  <c r="AG156" i="21"/>
  <c r="AH156" i="21"/>
  <c r="AI156" i="21"/>
  <c r="AJ156" i="21"/>
  <c r="AK156" i="21"/>
  <c r="AL156" i="21"/>
  <c r="AM156" i="21"/>
  <c r="AN156" i="21"/>
  <c r="AO156" i="21"/>
  <c r="AP156" i="21"/>
  <c r="AQ156" i="21"/>
  <c r="AR156" i="21"/>
  <c r="AS156" i="21"/>
  <c r="AT156" i="21"/>
  <c r="AU156" i="21"/>
  <c r="AV156" i="21"/>
  <c r="AW156" i="21"/>
  <c r="AX156" i="21"/>
  <c r="AY156" i="21"/>
  <c r="AZ156" i="21"/>
  <c r="BA156" i="21"/>
  <c r="BB156" i="21"/>
  <c r="BC156" i="21"/>
  <c r="BD156" i="21"/>
  <c r="BE156" i="21"/>
  <c r="BF156" i="21"/>
  <c r="BG156" i="21"/>
  <c r="BH156" i="21"/>
  <c r="BI156" i="21"/>
  <c r="BJ156" i="21"/>
  <c r="BK156" i="21"/>
  <c r="BL156" i="21"/>
  <c r="BM156" i="21"/>
  <c r="BN156" i="21"/>
  <c r="BO156" i="21"/>
  <c r="BP156" i="21"/>
  <c r="BQ156" i="21"/>
  <c r="BR156" i="21"/>
  <c r="BS156" i="21"/>
  <c r="BT156" i="21"/>
  <c r="BU156" i="21"/>
  <c r="BV156" i="21"/>
  <c r="BW156" i="21"/>
  <c r="BX156" i="21"/>
  <c r="BY156" i="21"/>
  <c r="BZ156" i="21"/>
  <c r="CA156" i="21"/>
  <c r="CB156" i="21"/>
  <c r="CC156" i="21"/>
  <c r="CD156" i="21"/>
  <c r="CE156" i="21"/>
  <c r="CF156" i="21"/>
  <c r="CG156" i="21"/>
  <c r="CH156" i="21"/>
  <c r="CI156" i="21"/>
  <c r="CJ156" i="21"/>
  <c r="CK156" i="21"/>
  <c r="CL156" i="21"/>
  <c r="CM156" i="21"/>
  <c r="CN156" i="21"/>
  <c r="CO156" i="21"/>
  <c r="D143" i="21"/>
  <c r="D155" i="21" l="1"/>
  <c r="E155" i="21" l="1"/>
  <c r="E154" i="21" s="1"/>
  <c r="E159" i="21" s="1"/>
  <c r="D158" i="21"/>
  <c r="D157" i="21"/>
  <c r="D154" i="21"/>
  <c r="D159" i="21" s="1"/>
  <c r="D83" i="23"/>
  <c r="D88" i="23"/>
  <c r="D94" i="23"/>
  <c r="E157" i="21" l="1"/>
  <c r="F155" i="21"/>
  <c r="E158" i="21"/>
  <c r="D71" i="23"/>
  <c r="D77" i="23"/>
  <c r="D102" i="23"/>
  <c r="D103" i="23" s="1"/>
  <c r="F158" i="21" l="1"/>
  <c r="F154" i="21"/>
  <c r="F159" i="21" s="1"/>
  <c r="F157" i="21"/>
  <c r="G155" i="21"/>
  <c r="G158" i="21" l="1"/>
  <c r="G154" i="21"/>
  <c r="G159" i="21" s="1"/>
  <c r="G157" i="21"/>
  <c r="H155" i="21"/>
  <c r="H158" i="21" l="1"/>
  <c r="I155" i="21"/>
  <c r="H157" i="21"/>
  <c r="H154" i="21"/>
  <c r="H159" i="21" s="1"/>
  <c r="E63" i="23"/>
  <c r="F63" i="23"/>
  <c r="G63" i="23"/>
  <c r="H63" i="23"/>
  <c r="I63" i="23"/>
  <c r="J63" i="23"/>
  <c r="K63" i="23"/>
  <c r="L63" i="23"/>
  <c r="M63" i="23"/>
  <c r="N63" i="23"/>
  <c r="O63" i="23"/>
  <c r="D63" i="23"/>
  <c r="D62" i="23"/>
  <c r="D64" i="23" s="1"/>
  <c r="D58" i="23"/>
  <c r="E58" i="23" s="1"/>
  <c r="F58" i="23" s="1"/>
  <c r="G58" i="23" s="1"/>
  <c r="H58" i="23" s="1"/>
  <c r="I58" i="23" s="1"/>
  <c r="J58" i="23" s="1"/>
  <c r="K58" i="23" s="1"/>
  <c r="L58" i="23" s="1"/>
  <c r="M58" i="23" s="1"/>
  <c r="N58" i="23" s="1"/>
  <c r="O58" i="23" s="1"/>
  <c r="D51" i="23"/>
  <c r="E51" i="23" s="1"/>
  <c r="F38" i="23"/>
  <c r="E38" i="23"/>
  <c r="D33" i="23"/>
  <c r="D29" i="23"/>
  <c r="E29" i="23" s="1"/>
  <c r="F29" i="23" s="1"/>
  <c r="G29" i="23" s="1"/>
  <c r="H29" i="23" s="1"/>
  <c r="I29" i="23" s="1"/>
  <c r="J29" i="23" s="1"/>
  <c r="K29" i="23" s="1"/>
  <c r="L29" i="23" s="1"/>
  <c r="M29" i="23" s="1"/>
  <c r="N29" i="23" s="1"/>
  <c r="O29" i="23" s="1"/>
  <c r="P29" i="23" s="1"/>
  <c r="Q29" i="23" s="1"/>
  <c r="R29" i="23" s="1"/>
  <c r="S29" i="23" s="1"/>
  <c r="T29" i="23" s="1"/>
  <c r="U29" i="23" s="1"/>
  <c r="V29" i="23" s="1"/>
  <c r="W29" i="23" s="1"/>
  <c r="X29" i="23" s="1"/>
  <c r="Y29" i="23" s="1"/>
  <c r="Z29" i="23" s="1"/>
  <c r="AA29" i="23" s="1"/>
  <c r="AB29" i="23" s="1"/>
  <c r="AC29" i="23" s="1"/>
  <c r="AD29" i="23" s="1"/>
  <c r="AE29" i="23" s="1"/>
  <c r="AF29" i="23" s="1"/>
  <c r="AG29" i="23" s="1"/>
  <c r="AH29" i="23" s="1"/>
  <c r="AI29" i="23" s="1"/>
  <c r="AJ29" i="23" s="1"/>
  <c r="AK29" i="23" s="1"/>
  <c r="AL29" i="23" s="1"/>
  <c r="AM29" i="23" s="1"/>
  <c r="AN29" i="23" s="1"/>
  <c r="AO29" i="23" s="1"/>
  <c r="AP29" i="23" s="1"/>
  <c r="AQ29" i="23" s="1"/>
  <c r="AR29" i="23" s="1"/>
  <c r="AS29" i="23" s="1"/>
  <c r="AT29" i="23" s="1"/>
  <c r="AU29" i="23" s="1"/>
  <c r="AV29" i="23" s="1"/>
  <c r="AW29" i="23" s="1"/>
  <c r="AX29" i="23" s="1"/>
  <c r="AY29" i="23" s="1"/>
  <c r="AZ29" i="23" s="1"/>
  <c r="BA29" i="23" s="1"/>
  <c r="BB29" i="23" s="1"/>
  <c r="BC29" i="23" s="1"/>
  <c r="BD29" i="23" s="1"/>
  <c r="BE29" i="23" s="1"/>
  <c r="BF29" i="23" s="1"/>
  <c r="BG29" i="23" s="1"/>
  <c r="BH29" i="23" s="1"/>
  <c r="BI29" i="23" s="1"/>
  <c r="BJ29" i="23" s="1"/>
  <c r="BK29" i="23" s="1"/>
  <c r="BL29" i="23" s="1"/>
  <c r="BM29" i="23" s="1"/>
  <c r="BN29" i="23" s="1"/>
  <c r="BO29" i="23" s="1"/>
  <c r="BP29" i="23" s="1"/>
  <c r="BQ29" i="23" s="1"/>
  <c r="BR29" i="23" s="1"/>
  <c r="BS29" i="23" s="1"/>
  <c r="BT29" i="23" s="1"/>
  <c r="BU29" i="23" s="1"/>
  <c r="BV29" i="23" s="1"/>
  <c r="BW29" i="23" s="1"/>
  <c r="BX29" i="23" s="1"/>
  <c r="BY29" i="23" s="1"/>
  <c r="BZ29" i="23" s="1"/>
  <c r="BZ28" i="23" s="1"/>
  <c r="D44" i="23"/>
  <c r="D43" i="23" s="1"/>
  <c r="D16" i="23"/>
  <c r="E16" i="23" s="1"/>
  <c r="F16" i="23" s="1"/>
  <c r="G16" i="23" s="1"/>
  <c r="H16" i="23" s="1"/>
  <c r="I16" i="23" s="1"/>
  <c r="J16" i="23" s="1"/>
  <c r="K16" i="23" s="1"/>
  <c r="L16" i="23" s="1"/>
  <c r="M16" i="23" s="1"/>
  <c r="N16" i="23" s="1"/>
  <c r="O16" i="23" s="1"/>
  <c r="D6" i="23"/>
  <c r="E6" i="23" s="1"/>
  <c r="I158" i="21" l="1"/>
  <c r="J155" i="21"/>
  <c r="I154" i="21"/>
  <c r="I159" i="21" s="1"/>
  <c r="I157" i="21"/>
  <c r="E44" i="23"/>
  <c r="H28" i="23"/>
  <c r="E62" i="23"/>
  <c r="F62" i="23" s="1"/>
  <c r="G62" i="23" s="1"/>
  <c r="E50" i="23"/>
  <c r="E49" i="23"/>
  <c r="F51" i="23"/>
  <c r="D28" i="23"/>
  <c r="G28" i="23"/>
  <c r="D50" i="23"/>
  <c r="F44" i="23"/>
  <c r="E42" i="23"/>
  <c r="E43" i="23"/>
  <c r="P28" i="23"/>
  <c r="D49" i="23"/>
  <c r="L28" i="23"/>
  <c r="F64" i="23"/>
  <c r="BY28" i="23"/>
  <c r="BU28" i="23"/>
  <c r="BQ28" i="23"/>
  <c r="BM28" i="23"/>
  <c r="BI28" i="23"/>
  <c r="BE28" i="23"/>
  <c r="BA28" i="23"/>
  <c r="AW28" i="23"/>
  <c r="AS28" i="23"/>
  <c r="AO28" i="23"/>
  <c r="AK28" i="23"/>
  <c r="AG28" i="23"/>
  <c r="AC28" i="23"/>
  <c r="Y28" i="23"/>
  <c r="U28" i="23"/>
  <c r="E33" i="23"/>
  <c r="O28" i="23"/>
  <c r="K28" i="23"/>
  <c r="BX28" i="23"/>
  <c r="BT28" i="23"/>
  <c r="BP28" i="23"/>
  <c r="BL28" i="23"/>
  <c r="BH28" i="23"/>
  <c r="BD28" i="23"/>
  <c r="AZ28" i="23"/>
  <c r="AV28" i="23"/>
  <c r="AR28" i="23"/>
  <c r="AN28" i="23"/>
  <c r="AJ28" i="23"/>
  <c r="AF28" i="23"/>
  <c r="AB28" i="23"/>
  <c r="X28" i="23"/>
  <c r="T28" i="23"/>
  <c r="R28" i="23"/>
  <c r="N28" i="23"/>
  <c r="J28" i="23"/>
  <c r="F28" i="23"/>
  <c r="BW28" i="23"/>
  <c r="BS28" i="23"/>
  <c r="BO28" i="23"/>
  <c r="BK28" i="23"/>
  <c r="BG28" i="23"/>
  <c r="BC28" i="23"/>
  <c r="AY28" i="23"/>
  <c r="AU28" i="23"/>
  <c r="AQ28" i="23"/>
  <c r="AM28" i="23"/>
  <c r="AI28" i="23"/>
  <c r="AE28" i="23"/>
  <c r="AA28" i="23"/>
  <c r="W28" i="23"/>
  <c r="S28" i="23"/>
  <c r="D42" i="23"/>
  <c r="Q28" i="23"/>
  <c r="M28" i="23"/>
  <c r="I28" i="23"/>
  <c r="E28" i="23"/>
  <c r="BV28" i="23"/>
  <c r="BR28" i="23"/>
  <c r="BN28" i="23"/>
  <c r="BJ28" i="23"/>
  <c r="BF28" i="23"/>
  <c r="BB28" i="23"/>
  <c r="AX28" i="23"/>
  <c r="AT28" i="23"/>
  <c r="AP28" i="23"/>
  <c r="AL28" i="23"/>
  <c r="AH28" i="23"/>
  <c r="AD28" i="23"/>
  <c r="Z28" i="23"/>
  <c r="V28" i="23"/>
  <c r="CA29" i="23"/>
  <c r="D20" i="23"/>
  <c r="D21" i="23"/>
  <c r="F6" i="23"/>
  <c r="G6" i="23" s="1"/>
  <c r="H6" i="23" s="1"/>
  <c r="I6" i="23" s="1"/>
  <c r="J6" i="23" s="1"/>
  <c r="K6" i="23" s="1"/>
  <c r="L6" i="23" s="1"/>
  <c r="M6" i="23" s="1"/>
  <c r="N6" i="23" s="1"/>
  <c r="O6" i="23" s="1"/>
  <c r="P6" i="23" s="1"/>
  <c r="Q6" i="23" s="1"/>
  <c r="R6" i="23" s="1"/>
  <c r="S6" i="23" s="1"/>
  <c r="T6" i="23" s="1"/>
  <c r="U6" i="23" s="1"/>
  <c r="V6" i="23" s="1"/>
  <c r="W6" i="23" s="1"/>
  <c r="X6" i="23" s="1"/>
  <c r="Y6" i="23" s="1"/>
  <c r="Z6" i="23" s="1"/>
  <c r="AA6" i="23" s="1"/>
  <c r="AB6" i="23" s="1"/>
  <c r="AC6" i="23" s="1"/>
  <c r="AD6" i="23" s="1"/>
  <c r="AE6" i="23" s="1"/>
  <c r="AF6" i="23" s="1"/>
  <c r="AG6" i="23" s="1"/>
  <c r="AH6" i="23" s="1"/>
  <c r="AI6" i="23" s="1"/>
  <c r="AJ6" i="23" s="1"/>
  <c r="AK6" i="23" s="1"/>
  <c r="AL6" i="23" s="1"/>
  <c r="AM6" i="23" s="1"/>
  <c r="AN6" i="23" s="1"/>
  <c r="AO6" i="23" s="1"/>
  <c r="AP6" i="23" s="1"/>
  <c r="AQ6" i="23" s="1"/>
  <c r="AR6" i="23" s="1"/>
  <c r="AS6" i="23" s="1"/>
  <c r="AT6" i="23" s="1"/>
  <c r="AU6" i="23" s="1"/>
  <c r="AV6" i="23" s="1"/>
  <c r="AW6" i="23" s="1"/>
  <c r="AX6" i="23" s="1"/>
  <c r="AY6" i="23" s="1"/>
  <c r="AZ6" i="23" s="1"/>
  <c r="BA6" i="23" s="1"/>
  <c r="BB6" i="23" s="1"/>
  <c r="BC6" i="23" s="1"/>
  <c r="BD6" i="23" s="1"/>
  <c r="BE6" i="23" s="1"/>
  <c r="BF6" i="23" s="1"/>
  <c r="BG6" i="23" s="1"/>
  <c r="BH6" i="23" s="1"/>
  <c r="BI6" i="23" s="1"/>
  <c r="BJ6" i="23" s="1"/>
  <c r="BK6" i="23" s="1"/>
  <c r="BL6" i="23" s="1"/>
  <c r="BM6" i="23" s="1"/>
  <c r="BN6" i="23" s="1"/>
  <c r="BO6" i="23" s="1"/>
  <c r="BP6" i="23" s="1"/>
  <c r="BQ6" i="23" s="1"/>
  <c r="BR6" i="23" s="1"/>
  <c r="BS6" i="23" s="1"/>
  <c r="BT6" i="23" s="1"/>
  <c r="BU6" i="23" s="1"/>
  <c r="BV6" i="23" s="1"/>
  <c r="BW6" i="23" s="1"/>
  <c r="BX6" i="23" s="1"/>
  <c r="BY6" i="23" s="1"/>
  <c r="J158" i="21" l="1"/>
  <c r="K155" i="21"/>
  <c r="J157" i="21"/>
  <c r="J154" i="21"/>
  <c r="J159" i="21" s="1"/>
  <c r="E64" i="23"/>
  <c r="H62" i="23"/>
  <c r="G64" i="23"/>
  <c r="G44" i="23"/>
  <c r="F42" i="23"/>
  <c r="F43" i="23"/>
  <c r="G51" i="23"/>
  <c r="F49" i="23"/>
  <c r="F50" i="23"/>
  <c r="F33" i="23"/>
  <c r="CA28" i="23"/>
  <c r="CB29" i="23"/>
  <c r="D10" i="23"/>
  <c r="D11" i="23"/>
  <c r="K158" i="21" l="1"/>
  <c r="L155" i="21"/>
  <c r="K154" i="21"/>
  <c r="K157" i="21"/>
  <c r="I62" i="23"/>
  <c r="H64" i="23"/>
  <c r="H51" i="23"/>
  <c r="G50" i="23"/>
  <c r="G49" i="23"/>
  <c r="H44" i="23"/>
  <c r="G42" i="23"/>
  <c r="G43" i="23"/>
  <c r="G33" i="23"/>
  <c r="CB28" i="23"/>
  <c r="CC29" i="23"/>
  <c r="D11" i="22"/>
  <c r="D9" i="22"/>
  <c r="L158" i="21" l="1"/>
  <c r="M155" i="21"/>
  <c r="L157" i="21"/>
  <c r="L154" i="21"/>
  <c r="L159" i="21" s="1"/>
  <c r="J62" i="23"/>
  <c r="I64" i="23"/>
  <c r="I51" i="23"/>
  <c r="H49" i="23"/>
  <c r="H50" i="23"/>
  <c r="I44" i="23"/>
  <c r="H42" i="23"/>
  <c r="H43" i="23"/>
  <c r="H33" i="23"/>
  <c r="CC28" i="23"/>
  <c r="CD29" i="23"/>
  <c r="E166" i="17"/>
  <c r="E167" i="17"/>
  <c r="E168" i="17"/>
  <c r="E169" i="17"/>
  <c r="E170" i="17"/>
  <c r="E171" i="17"/>
  <c r="E172" i="17"/>
  <c r="E173" i="17"/>
  <c r="E165" i="17"/>
  <c r="D164" i="17"/>
  <c r="D173" i="17"/>
  <c r="D172" i="17"/>
  <c r="D171" i="17"/>
  <c r="D169" i="17"/>
  <c r="D170" i="17"/>
  <c r="D168" i="17"/>
  <c r="D166" i="17"/>
  <c r="D167" i="17"/>
  <c r="D165" i="17"/>
  <c r="E160" i="17"/>
  <c r="F160" i="17"/>
  <c r="G160" i="17"/>
  <c r="H160" i="17"/>
  <c r="I160" i="17"/>
  <c r="J160" i="17"/>
  <c r="K160" i="17"/>
  <c r="L160" i="17"/>
  <c r="M160" i="17"/>
  <c r="N160" i="17"/>
  <c r="O160" i="17"/>
  <c r="P160" i="17"/>
  <c r="Q160" i="17"/>
  <c r="R160" i="17"/>
  <c r="S160" i="17"/>
  <c r="T160" i="17"/>
  <c r="U160" i="17"/>
  <c r="V160" i="17"/>
  <c r="W160" i="17"/>
  <c r="X160" i="17"/>
  <c r="Y160" i="17"/>
  <c r="Z160" i="17"/>
  <c r="AA160" i="17"/>
  <c r="AB160" i="17"/>
  <c r="AC160" i="17"/>
  <c r="AD160" i="17"/>
  <c r="AE160" i="17"/>
  <c r="AF160" i="17"/>
  <c r="AG160" i="17"/>
  <c r="AH160" i="17"/>
  <c r="AI160" i="17"/>
  <c r="AJ160" i="17"/>
  <c r="AK160" i="17"/>
  <c r="AL160" i="17"/>
  <c r="AM160" i="17"/>
  <c r="AN160" i="17"/>
  <c r="E161" i="17"/>
  <c r="F161" i="17"/>
  <c r="G161" i="17"/>
  <c r="H161" i="17"/>
  <c r="I161" i="17"/>
  <c r="J161" i="17"/>
  <c r="K161" i="17"/>
  <c r="L161" i="17"/>
  <c r="M161" i="17"/>
  <c r="N161" i="17"/>
  <c r="O161" i="17"/>
  <c r="P161" i="17"/>
  <c r="Q161" i="17"/>
  <c r="R161" i="17"/>
  <c r="S161" i="17"/>
  <c r="T161" i="17"/>
  <c r="U161" i="17"/>
  <c r="V161" i="17"/>
  <c r="W161" i="17"/>
  <c r="X161" i="17"/>
  <c r="Y161" i="17"/>
  <c r="Z161" i="17"/>
  <c r="AA161" i="17"/>
  <c r="AB161" i="17"/>
  <c r="AC161" i="17"/>
  <c r="AD161" i="17"/>
  <c r="AE161" i="17"/>
  <c r="AF161" i="17"/>
  <c r="AG161" i="17"/>
  <c r="AH161" i="17"/>
  <c r="AI161" i="17"/>
  <c r="AJ161" i="17"/>
  <c r="AK161" i="17"/>
  <c r="AL161" i="17"/>
  <c r="AM161" i="17"/>
  <c r="AN161" i="17"/>
  <c r="E162" i="17"/>
  <c r="F162" i="17"/>
  <c r="G162" i="17"/>
  <c r="H162" i="17"/>
  <c r="I162" i="17"/>
  <c r="J162" i="17"/>
  <c r="K162" i="17"/>
  <c r="L162" i="17"/>
  <c r="M162" i="17"/>
  <c r="N162" i="17"/>
  <c r="O162" i="17"/>
  <c r="P162" i="17"/>
  <c r="Q162" i="17"/>
  <c r="R162" i="17"/>
  <c r="S162" i="17"/>
  <c r="T162" i="17"/>
  <c r="U162" i="17"/>
  <c r="V162" i="17"/>
  <c r="W162" i="17"/>
  <c r="X162" i="17"/>
  <c r="Y162" i="17"/>
  <c r="Z162" i="17"/>
  <c r="AA162" i="17"/>
  <c r="AB162" i="17"/>
  <c r="AC162" i="17"/>
  <c r="AD162" i="17"/>
  <c r="AE162" i="17"/>
  <c r="AF162" i="17"/>
  <c r="AG162" i="17"/>
  <c r="AH162" i="17"/>
  <c r="AI162" i="17"/>
  <c r="AJ162" i="17"/>
  <c r="AK162" i="17"/>
  <c r="AL162" i="17"/>
  <c r="AM162" i="17"/>
  <c r="AN162" i="17"/>
  <c r="D161" i="17"/>
  <c r="D162" i="17"/>
  <c r="D160" i="17"/>
  <c r="D159" i="17"/>
  <c r="E159" i="17"/>
  <c r="F159" i="17" s="1"/>
  <c r="G159" i="17" s="1"/>
  <c r="H159" i="17" s="1"/>
  <c r="I159" i="17" s="1"/>
  <c r="J159" i="17" s="1"/>
  <c r="K159" i="17" s="1"/>
  <c r="L159" i="17" s="1"/>
  <c r="M159" i="17" s="1"/>
  <c r="N159" i="17" s="1"/>
  <c r="O159" i="17" s="1"/>
  <c r="P159" i="17" s="1"/>
  <c r="Q159" i="17" s="1"/>
  <c r="R159" i="17" s="1"/>
  <c r="S159" i="17" s="1"/>
  <c r="T159" i="17" s="1"/>
  <c r="U159" i="17" s="1"/>
  <c r="V159" i="17" s="1"/>
  <c r="W159" i="17" s="1"/>
  <c r="X159" i="17" s="1"/>
  <c r="Y159" i="17" s="1"/>
  <c r="Z159" i="17" s="1"/>
  <c r="AA159" i="17" s="1"/>
  <c r="AB159" i="17" s="1"/>
  <c r="AC159" i="17" s="1"/>
  <c r="AD159" i="17" s="1"/>
  <c r="AE159" i="17" s="1"/>
  <c r="AF159" i="17" s="1"/>
  <c r="AG159" i="17" s="1"/>
  <c r="AH159" i="17" s="1"/>
  <c r="AI159" i="17" s="1"/>
  <c r="AJ159" i="17" s="1"/>
  <c r="AK159" i="17" s="1"/>
  <c r="AL159" i="17" s="1"/>
  <c r="AM159" i="17" s="1"/>
  <c r="AN159" i="17" s="1"/>
  <c r="D154" i="17"/>
  <c r="E154" i="17" s="1"/>
  <c r="F154" i="17" s="1"/>
  <c r="M158" i="21" l="1"/>
  <c r="N155" i="21"/>
  <c r="M154" i="21"/>
  <c r="M159" i="21" s="1"/>
  <c r="M157" i="21"/>
  <c r="K62" i="23"/>
  <c r="J64" i="23"/>
  <c r="J51" i="23"/>
  <c r="I49" i="23"/>
  <c r="I50" i="23"/>
  <c r="J44" i="23"/>
  <c r="I42" i="23"/>
  <c r="I43" i="23"/>
  <c r="I33" i="23"/>
  <c r="CD28" i="23"/>
  <c r="CE29" i="23"/>
  <c r="G154" i="17"/>
  <c r="G129" i="20"/>
  <c r="H129" i="20"/>
  <c r="I129" i="20"/>
  <c r="J129" i="20"/>
  <c r="K129" i="20"/>
  <c r="L129" i="20"/>
  <c r="M129" i="20"/>
  <c r="N129" i="20"/>
  <c r="O129" i="20"/>
  <c r="P129" i="20"/>
  <c r="Q129" i="20"/>
  <c r="R129" i="20"/>
  <c r="S129" i="20"/>
  <c r="T129" i="20"/>
  <c r="U129" i="20"/>
  <c r="V129" i="20"/>
  <c r="W129" i="20"/>
  <c r="X129" i="20"/>
  <c r="Y129" i="20"/>
  <c r="Z129" i="20"/>
  <c r="AA129" i="20"/>
  <c r="AB129" i="20"/>
  <c r="AC129" i="20"/>
  <c r="AF129" i="20"/>
  <c r="BH129" i="20"/>
  <c r="BI129" i="20"/>
  <c r="BJ129" i="20"/>
  <c r="BK129" i="20"/>
  <c r="BL129" i="20"/>
  <c r="BM129" i="20"/>
  <c r="BN129" i="20"/>
  <c r="BO129" i="20"/>
  <c r="BP129" i="20"/>
  <c r="BQ129" i="20"/>
  <c r="BR129" i="20"/>
  <c r="BS129" i="20"/>
  <c r="BT129" i="20"/>
  <c r="BU129" i="20"/>
  <c r="BV129" i="20"/>
  <c r="BW129" i="20"/>
  <c r="BX129" i="20"/>
  <c r="BY129" i="20"/>
  <c r="BZ129" i="20"/>
  <c r="CA129" i="20"/>
  <c r="CB129" i="20"/>
  <c r="CC129" i="20"/>
  <c r="CD129" i="20"/>
  <c r="CE129" i="20"/>
  <c r="CF129" i="20"/>
  <c r="CG129" i="20"/>
  <c r="CH129" i="20"/>
  <c r="CI129" i="20"/>
  <c r="CJ129" i="20"/>
  <c r="CK129" i="20"/>
  <c r="CL129" i="20"/>
  <c r="CM129" i="20"/>
  <c r="CN129" i="20"/>
  <c r="CO129" i="20"/>
  <c r="CP129" i="20"/>
  <c r="CQ129" i="20"/>
  <c r="CR129" i="20"/>
  <c r="CS129" i="20"/>
  <c r="CT129" i="20"/>
  <c r="CU129" i="20"/>
  <c r="CV129" i="20"/>
  <c r="CW129" i="20"/>
  <c r="CX129" i="20"/>
  <c r="CY129" i="20"/>
  <c r="CZ129" i="20"/>
  <c r="DA129" i="20"/>
  <c r="DB129" i="20"/>
  <c r="DC129" i="20"/>
  <c r="DD129" i="20"/>
  <c r="DE129" i="20"/>
  <c r="DF129" i="20"/>
  <c r="DG129" i="20"/>
  <c r="DH129" i="20"/>
  <c r="DI129" i="20"/>
  <c r="DJ129" i="20"/>
  <c r="DK129" i="20"/>
  <c r="DL129" i="20"/>
  <c r="DM129" i="20"/>
  <c r="DN129" i="20"/>
  <c r="DO129" i="20"/>
  <c r="DP129" i="20"/>
  <c r="DQ129" i="20"/>
  <c r="DR129" i="20"/>
  <c r="DS129" i="20"/>
  <c r="DT129" i="20"/>
  <c r="DU129" i="20"/>
  <c r="DV129" i="20"/>
  <c r="DW129" i="20"/>
  <c r="DX129" i="20"/>
  <c r="DY129" i="20"/>
  <c r="DZ129" i="20"/>
  <c r="EA129" i="20"/>
  <c r="EB129" i="20"/>
  <c r="EC129" i="20"/>
  <c r="ED129" i="20"/>
  <c r="EE129" i="20"/>
  <c r="EF129" i="20"/>
  <c r="EG129" i="20"/>
  <c r="EH129" i="20"/>
  <c r="EI129" i="20"/>
  <c r="EJ129" i="20"/>
  <c r="EK129" i="20"/>
  <c r="EL129" i="20"/>
  <c r="F129" i="20"/>
  <c r="N158" i="21" l="1"/>
  <c r="N154" i="21"/>
  <c r="N159" i="21" s="1"/>
  <c r="N157" i="21"/>
  <c r="O155" i="21"/>
  <c r="L62" i="23"/>
  <c r="K64" i="23"/>
  <c r="K51" i="23"/>
  <c r="J49" i="23"/>
  <c r="J50" i="23"/>
  <c r="K44" i="23"/>
  <c r="J42" i="23"/>
  <c r="J43" i="23"/>
  <c r="J33" i="23"/>
  <c r="CE28" i="23"/>
  <c r="CF29" i="23"/>
  <c r="H154" i="17"/>
  <c r="R105" i="20"/>
  <c r="H105" i="20"/>
  <c r="F105" i="20"/>
  <c r="O158" i="21" l="1"/>
  <c r="P155" i="21"/>
  <c r="O157" i="21"/>
  <c r="O154" i="21"/>
  <c r="O159" i="21" s="1"/>
  <c r="M62" i="23"/>
  <c r="L64" i="23"/>
  <c r="L44" i="23"/>
  <c r="K42" i="23"/>
  <c r="K43" i="23"/>
  <c r="L51" i="23"/>
  <c r="K50" i="23"/>
  <c r="K49" i="23"/>
  <c r="K33" i="23"/>
  <c r="CF28" i="23"/>
  <c r="CG29" i="23"/>
  <c r="I154" i="17"/>
  <c r="G124" i="20"/>
  <c r="H124" i="20" s="1"/>
  <c r="I124" i="20" s="1"/>
  <c r="J124" i="20" s="1"/>
  <c r="K124" i="20" s="1"/>
  <c r="L124" i="20" s="1"/>
  <c r="M124" i="20" s="1"/>
  <c r="N124" i="20" s="1"/>
  <c r="O124" i="20" s="1"/>
  <c r="P124" i="20" s="1"/>
  <c r="Q124" i="20" s="1"/>
  <c r="R124" i="20" s="1"/>
  <c r="S124" i="20" s="1"/>
  <c r="T124" i="20" s="1"/>
  <c r="U124" i="20" s="1"/>
  <c r="V124" i="20" s="1"/>
  <c r="W124" i="20" s="1"/>
  <c r="X124" i="20" s="1"/>
  <c r="Y124" i="20" s="1"/>
  <c r="Z124" i="20" s="1"/>
  <c r="AA124" i="20" s="1"/>
  <c r="AB124" i="20" s="1"/>
  <c r="AC124" i="20" s="1"/>
  <c r="AD124" i="20" s="1"/>
  <c r="AE124" i="20" s="1"/>
  <c r="AF124" i="20" s="1"/>
  <c r="AG124" i="20" s="1"/>
  <c r="AH124" i="20" s="1"/>
  <c r="AI124" i="20" s="1"/>
  <c r="AJ124" i="20" s="1"/>
  <c r="AK124" i="20" s="1"/>
  <c r="AL124" i="20" s="1"/>
  <c r="AM124" i="20" s="1"/>
  <c r="AN124" i="20" s="1"/>
  <c r="AO124" i="20" s="1"/>
  <c r="AP124" i="20" s="1"/>
  <c r="AQ124" i="20" s="1"/>
  <c r="AR124" i="20" s="1"/>
  <c r="AS124" i="20" s="1"/>
  <c r="AT124" i="20" s="1"/>
  <c r="AU124" i="20" s="1"/>
  <c r="AV124" i="20" s="1"/>
  <c r="AW124" i="20" s="1"/>
  <c r="AX124" i="20" s="1"/>
  <c r="AY124" i="20" s="1"/>
  <c r="AZ124" i="20" s="1"/>
  <c r="BA124" i="20" s="1"/>
  <c r="BB124" i="20" s="1"/>
  <c r="BC124" i="20" s="1"/>
  <c r="BD124" i="20" s="1"/>
  <c r="BE124" i="20" s="1"/>
  <c r="BF124" i="20" s="1"/>
  <c r="BG124" i="20" s="1"/>
  <c r="BH124" i="20" s="1"/>
  <c r="BI124" i="20" s="1"/>
  <c r="BJ124" i="20" s="1"/>
  <c r="BK124" i="20" s="1"/>
  <c r="BL124" i="20" s="1"/>
  <c r="BM124" i="20" s="1"/>
  <c r="BN124" i="20" s="1"/>
  <c r="BO124" i="20" s="1"/>
  <c r="BP124" i="20" s="1"/>
  <c r="BQ124" i="20" s="1"/>
  <c r="BR124" i="20" s="1"/>
  <c r="BS124" i="20" s="1"/>
  <c r="BT124" i="20" s="1"/>
  <c r="BU124" i="20" s="1"/>
  <c r="BV124" i="20" s="1"/>
  <c r="BW124" i="20" s="1"/>
  <c r="BX124" i="20" s="1"/>
  <c r="BY124" i="20" s="1"/>
  <c r="BZ124" i="20" s="1"/>
  <c r="CA124" i="20" s="1"/>
  <c r="CB124" i="20" s="1"/>
  <c r="CC124" i="20" s="1"/>
  <c r="CD124" i="20" s="1"/>
  <c r="CE124" i="20" s="1"/>
  <c r="CF124" i="20" s="1"/>
  <c r="CG124" i="20" s="1"/>
  <c r="CH124" i="20" s="1"/>
  <c r="CI124" i="20" s="1"/>
  <c r="CJ124" i="20" s="1"/>
  <c r="CK124" i="20" s="1"/>
  <c r="CL124" i="20" s="1"/>
  <c r="CM124" i="20" s="1"/>
  <c r="CN124" i="20" s="1"/>
  <c r="CO124" i="20" s="1"/>
  <c r="CP124" i="20" s="1"/>
  <c r="CQ124" i="20" s="1"/>
  <c r="CR124" i="20" s="1"/>
  <c r="CS124" i="20" s="1"/>
  <c r="CT124" i="20" s="1"/>
  <c r="CU124" i="20" s="1"/>
  <c r="CV124" i="20" s="1"/>
  <c r="CW124" i="20" s="1"/>
  <c r="CX124" i="20" s="1"/>
  <c r="CY124" i="20" s="1"/>
  <c r="CZ124" i="20" s="1"/>
  <c r="DA124" i="20" s="1"/>
  <c r="DB124" i="20" s="1"/>
  <c r="DC124" i="20" s="1"/>
  <c r="DD124" i="20" s="1"/>
  <c r="DE124" i="20" s="1"/>
  <c r="DF124" i="20" s="1"/>
  <c r="DG124" i="20" s="1"/>
  <c r="DH124" i="20" s="1"/>
  <c r="DI124" i="20" s="1"/>
  <c r="DJ124" i="20" s="1"/>
  <c r="DK124" i="20" s="1"/>
  <c r="DL124" i="20" s="1"/>
  <c r="DM124" i="20" s="1"/>
  <c r="DN124" i="20" s="1"/>
  <c r="DO124" i="20" s="1"/>
  <c r="DP124" i="20" s="1"/>
  <c r="DQ124" i="20" s="1"/>
  <c r="DR124" i="20" s="1"/>
  <c r="DS124" i="20" s="1"/>
  <c r="DT124" i="20" s="1"/>
  <c r="DU124" i="20" s="1"/>
  <c r="DV124" i="20" s="1"/>
  <c r="DW124" i="20" s="1"/>
  <c r="DX124" i="20" s="1"/>
  <c r="DY124" i="20" s="1"/>
  <c r="DZ124" i="20" s="1"/>
  <c r="EA124" i="20" s="1"/>
  <c r="EB124" i="20" s="1"/>
  <c r="EC124" i="20" s="1"/>
  <c r="ED124" i="20" s="1"/>
  <c r="EE124" i="20" s="1"/>
  <c r="EF124" i="20" s="1"/>
  <c r="EG124" i="20" s="1"/>
  <c r="EH124" i="20" s="1"/>
  <c r="EI124" i="20" s="1"/>
  <c r="EJ124" i="20" s="1"/>
  <c r="EK124" i="20" s="1"/>
  <c r="EL124" i="20" s="1"/>
  <c r="F124" i="20"/>
  <c r="G98" i="20"/>
  <c r="H98" i="20" s="1"/>
  <c r="I98" i="20" s="1"/>
  <c r="J98" i="20" s="1"/>
  <c r="K98" i="20" s="1"/>
  <c r="L98" i="20" s="1"/>
  <c r="M98" i="20" s="1"/>
  <c r="N98" i="20" s="1"/>
  <c r="O98" i="20" s="1"/>
  <c r="P98" i="20" s="1"/>
  <c r="Q98" i="20" s="1"/>
  <c r="R98" i="20" s="1"/>
  <c r="S98" i="20" s="1"/>
  <c r="T98" i="20" s="1"/>
  <c r="U98" i="20" s="1"/>
  <c r="V98" i="20" s="1"/>
  <c r="W98" i="20" s="1"/>
  <c r="X98" i="20" s="1"/>
  <c r="Y98" i="20" s="1"/>
  <c r="Z98" i="20" s="1"/>
  <c r="AA98" i="20" s="1"/>
  <c r="AB98" i="20" s="1"/>
  <c r="AC98" i="20" s="1"/>
  <c r="AD98" i="20" s="1"/>
  <c r="AE98" i="20" s="1"/>
  <c r="AF98" i="20" s="1"/>
  <c r="AG98" i="20" s="1"/>
  <c r="AH98" i="20" s="1"/>
  <c r="AI98" i="20" s="1"/>
  <c r="AJ98" i="20" s="1"/>
  <c r="AK98" i="20" s="1"/>
  <c r="AL98" i="20" s="1"/>
  <c r="AM98" i="20" s="1"/>
  <c r="AN98" i="20" s="1"/>
  <c r="AO98" i="20" s="1"/>
  <c r="AP98" i="20" s="1"/>
  <c r="AQ98" i="20" s="1"/>
  <c r="AR98" i="20" s="1"/>
  <c r="AS98" i="20" s="1"/>
  <c r="AT98" i="20" s="1"/>
  <c r="AU98" i="20" s="1"/>
  <c r="AV98" i="20" s="1"/>
  <c r="AW98" i="20" s="1"/>
  <c r="AX98" i="20" s="1"/>
  <c r="AY98" i="20" s="1"/>
  <c r="AZ98" i="20" s="1"/>
  <c r="BA98" i="20" s="1"/>
  <c r="BB98" i="20" s="1"/>
  <c r="BC98" i="20" s="1"/>
  <c r="BD98" i="20" s="1"/>
  <c r="BE98" i="20" s="1"/>
  <c r="BF98" i="20" s="1"/>
  <c r="BG98" i="20" s="1"/>
  <c r="BH98" i="20" s="1"/>
  <c r="BI98" i="20" s="1"/>
  <c r="BJ98" i="20" s="1"/>
  <c r="BK98" i="20" s="1"/>
  <c r="BL98" i="20" s="1"/>
  <c r="BM98" i="20" s="1"/>
  <c r="BN98" i="20" s="1"/>
  <c r="BO98" i="20" s="1"/>
  <c r="BP98" i="20" s="1"/>
  <c r="BQ98" i="20" s="1"/>
  <c r="BR98" i="20" s="1"/>
  <c r="BS98" i="20" s="1"/>
  <c r="BT98" i="20" s="1"/>
  <c r="BU98" i="20" s="1"/>
  <c r="BV98" i="20" s="1"/>
  <c r="BW98" i="20" s="1"/>
  <c r="BX98" i="20" s="1"/>
  <c r="BY98" i="20" s="1"/>
  <c r="BZ98" i="20" s="1"/>
  <c r="CA98" i="20" s="1"/>
  <c r="CB98" i="20" s="1"/>
  <c r="CC98" i="20" s="1"/>
  <c r="CD98" i="20" s="1"/>
  <c r="CE98" i="20" s="1"/>
  <c r="CF98" i="20" s="1"/>
  <c r="CG98" i="20" s="1"/>
  <c r="CH98" i="20" s="1"/>
  <c r="CI98" i="20" s="1"/>
  <c r="CJ98" i="20" s="1"/>
  <c r="CK98" i="20" s="1"/>
  <c r="CL98" i="20" s="1"/>
  <c r="CM98" i="20" s="1"/>
  <c r="CN98" i="20" s="1"/>
  <c r="CO98" i="20" s="1"/>
  <c r="CP98" i="20" s="1"/>
  <c r="CQ98" i="20" s="1"/>
  <c r="CR98" i="20" s="1"/>
  <c r="CS98" i="20" s="1"/>
  <c r="CT98" i="20" s="1"/>
  <c r="CU98" i="20" s="1"/>
  <c r="CV98" i="20" s="1"/>
  <c r="CW98" i="20" s="1"/>
  <c r="CX98" i="20" s="1"/>
  <c r="CY98" i="20" s="1"/>
  <c r="CZ98" i="20" s="1"/>
  <c r="DA98" i="20" s="1"/>
  <c r="DB98" i="20" s="1"/>
  <c r="DC98" i="20" s="1"/>
  <c r="DD98" i="20" s="1"/>
  <c r="DE98" i="20" s="1"/>
  <c r="DF98" i="20" s="1"/>
  <c r="DG98" i="20" s="1"/>
  <c r="DH98" i="20" s="1"/>
  <c r="DI98" i="20" s="1"/>
  <c r="DJ98" i="20" s="1"/>
  <c r="DK98" i="20" s="1"/>
  <c r="DL98" i="20" s="1"/>
  <c r="DM98" i="20" s="1"/>
  <c r="DN98" i="20" s="1"/>
  <c r="DO98" i="20" s="1"/>
  <c r="DP98" i="20" s="1"/>
  <c r="DQ98" i="20" s="1"/>
  <c r="DR98" i="20" s="1"/>
  <c r="DS98" i="20" s="1"/>
  <c r="DT98" i="20" s="1"/>
  <c r="DU98" i="20" s="1"/>
  <c r="DV98" i="20" s="1"/>
  <c r="DW98" i="20" s="1"/>
  <c r="DX98" i="20" s="1"/>
  <c r="DY98" i="20" s="1"/>
  <c r="DZ98" i="20" s="1"/>
  <c r="EA98" i="20" s="1"/>
  <c r="EB98" i="20" s="1"/>
  <c r="EC98" i="20" s="1"/>
  <c r="ED98" i="20" s="1"/>
  <c r="EE98" i="20" s="1"/>
  <c r="EF98" i="20" s="1"/>
  <c r="EG98" i="20" s="1"/>
  <c r="EH98" i="20" s="1"/>
  <c r="EI98" i="20" s="1"/>
  <c r="EJ98" i="20" s="1"/>
  <c r="EK98" i="20" s="1"/>
  <c r="EL98" i="20" s="1"/>
  <c r="F98" i="20"/>
  <c r="EL88" i="20"/>
  <c r="EK88" i="20"/>
  <c r="EJ88" i="20"/>
  <c r="EI88" i="20"/>
  <c r="EH88" i="20"/>
  <c r="EG88" i="20"/>
  <c r="EF88" i="20"/>
  <c r="EE88" i="20"/>
  <c r="ED88" i="20"/>
  <c r="EC88" i="20"/>
  <c r="EB88" i="20"/>
  <c r="EA88" i="20"/>
  <c r="DZ88" i="20"/>
  <c r="DY88" i="20"/>
  <c r="DX88" i="20"/>
  <c r="DW88" i="20"/>
  <c r="DV88" i="20"/>
  <c r="DU88" i="20"/>
  <c r="DT88" i="20"/>
  <c r="DS88" i="20"/>
  <c r="DR88" i="20"/>
  <c r="DQ88" i="20"/>
  <c r="DP88" i="20"/>
  <c r="DO88" i="20"/>
  <c r="DN88" i="20"/>
  <c r="DM88" i="20"/>
  <c r="DL88" i="20"/>
  <c r="DK88" i="20"/>
  <c r="DJ88" i="20"/>
  <c r="DI88" i="20"/>
  <c r="DH88" i="20"/>
  <c r="DG88" i="20"/>
  <c r="DF88" i="20"/>
  <c r="DE88" i="20"/>
  <c r="DD88" i="20"/>
  <c r="DC88" i="20"/>
  <c r="DB88" i="20"/>
  <c r="DA88" i="20"/>
  <c r="CZ88" i="20"/>
  <c r="CY88" i="20"/>
  <c r="CX88" i="20"/>
  <c r="CW88" i="20"/>
  <c r="CV88" i="20"/>
  <c r="CU88" i="20"/>
  <c r="CT88" i="20"/>
  <c r="CS88" i="20"/>
  <c r="CR88" i="20"/>
  <c r="CQ88" i="20"/>
  <c r="CP88" i="20"/>
  <c r="CO88" i="20"/>
  <c r="CN88" i="20"/>
  <c r="CM88" i="20"/>
  <c r="CL88" i="20"/>
  <c r="CK88" i="20"/>
  <c r="CJ88" i="20"/>
  <c r="CI88" i="20"/>
  <c r="CH88" i="20"/>
  <c r="CG88" i="20"/>
  <c r="CF88" i="20"/>
  <c r="CE88" i="20"/>
  <c r="CD88" i="20"/>
  <c r="CC88" i="20"/>
  <c r="CB88" i="20"/>
  <c r="CA88" i="20"/>
  <c r="BZ88" i="20"/>
  <c r="BY88" i="20"/>
  <c r="BX88" i="20"/>
  <c r="BW88" i="20"/>
  <c r="BV88" i="20"/>
  <c r="BU88" i="20"/>
  <c r="BT88" i="20"/>
  <c r="BS88" i="20"/>
  <c r="BR88" i="20"/>
  <c r="BQ88" i="20"/>
  <c r="BP88" i="20"/>
  <c r="BO88" i="20"/>
  <c r="BN88" i="20"/>
  <c r="BM88" i="20"/>
  <c r="BL88" i="20"/>
  <c r="BK88" i="20"/>
  <c r="BJ88" i="20"/>
  <c r="BI88" i="20"/>
  <c r="BH88" i="20"/>
  <c r="BG88" i="20"/>
  <c r="BF88" i="20"/>
  <c r="BE88" i="20"/>
  <c r="BD88" i="20"/>
  <c r="BC88" i="20"/>
  <c r="BB88" i="20"/>
  <c r="BA88" i="20"/>
  <c r="AZ88" i="20"/>
  <c r="AY88" i="20"/>
  <c r="AX88" i="20"/>
  <c r="AW88" i="20"/>
  <c r="AV88" i="20"/>
  <c r="AU88" i="20"/>
  <c r="AT88" i="20"/>
  <c r="AS88" i="20"/>
  <c r="AR88" i="20"/>
  <c r="AQ88" i="20"/>
  <c r="AP88" i="20"/>
  <c r="AO88" i="20"/>
  <c r="AN88" i="20"/>
  <c r="AM88" i="20"/>
  <c r="AL88" i="20"/>
  <c r="AK88" i="20"/>
  <c r="AJ88" i="20"/>
  <c r="AI88" i="20"/>
  <c r="AH88" i="20"/>
  <c r="AG88" i="20"/>
  <c r="AF88" i="20"/>
  <c r="AE88" i="20"/>
  <c r="AD88" i="20"/>
  <c r="AC88" i="20"/>
  <c r="AB88" i="20"/>
  <c r="AA88" i="20"/>
  <c r="Z88" i="20"/>
  <c r="Y88" i="20"/>
  <c r="X88" i="20"/>
  <c r="W88" i="20"/>
  <c r="V88" i="20"/>
  <c r="U88" i="20"/>
  <c r="T88" i="20"/>
  <c r="S88" i="20"/>
  <c r="R88" i="20"/>
  <c r="Q88" i="20"/>
  <c r="P88" i="20"/>
  <c r="O88" i="20"/>
  <c r="N88" i="20"/>
  <c r="M88" i="20"/>
  <c r="L88" i="20"/>
  <c r="K88" i="20"/>
  <c r="J88" i="20"/>
  <c r="I88" i="20"/>
  <c r="H88" i="20"/>
  <c r="G88" i="20"/>
  <c r="F88" i="20"/>
  <c r="F84" i="20"/>
  <c r="G84" i="20" s="1"/>
  <c r="H84" i="20" s="1"/>
  <c r="I84" i="20" s="1"/>
  <c r="J84" i="20" s="1"/>
  <c r="K84" i="20" s="1"/>
  <c r="L84" i="20" s="1"/>
  <c r="M84" i="20" s="1"/>
  <c r="N84" i="20" s="1"/>
  <c r="O84" i="20" s="1"/>
  <c r="P84" i="20" s="1"/>
  <c r="Q84" i="20" s="1"/>
  <c r="R84" i="20" s="1"/>
  <c r="S84" i="20" s="1"/>
  <c r="T84" i="20" s="1"/>
  <c r="U84" i="20" s="1"/>
  <c r="V84" i="20" s="1"/>
  <c r="W84" i="20" s="1"/>
  <c r="X84" i="20" s="1"/>
  <c r="Y84" i="20" s="1"/>
  <c r="Z84" i="20" s="1"/>
  <c r="AA84" i="20" s="1"/>
  <c r="AB84" i="20" s="1"/>
  <c r="AC84" i="20" s="1"/>
  <c r="AD84" i="20" s="1"/>
  <c r="AE84" i="20" s="1"/>
  <c r="AF84" i="20" s="1"/>
  <c r="AG84" i="20" s="1"/>
  <c r="AH84" i="20" s="1"/>
  <c r="AI84" i="20" s="1"/>
  <c r="AJ84" i="20" s="1"/>
  <c r="AK84" i="20" s="1"/>
  <c r="AL84" i="20" s="1"/>
  <c r="AM84" i="20" s="1"/>
  <c r="AN84" i="20" s="1"/>
  <c r="AO84" i="20" s="1"/>
  <c r="AP84" i="20" s="1"/>
  <c r="AQ84" i="20" s="1"/>
  <c r="AR84" i="20" s="1"/>
  <c r="AS84" i="20" s="1"/>
  <c r="AT84" i="20" s="1"/>
  <c r="AU84" i="20" s="1"/>
  <c r="AV84" i="20" s="1"/>
  <c r="AW84" i="20" s="1"/>
  <c r="AX84" i="20" s="1"/>
  <c r="AY84" i="20" s="1"/>
  <c r="AZ84" i="20" s="1"/>
  <c r="BA84" i="20" s="1"/>
  <c r="BB84" i="20" s="1"/>
  <c r="BC84" i="20" s="1"/>
  <c r="BD84" i="20" s="1"/>
  <c r="BE84" i="20" s="1"/>
  <c r="BF84" i="20" s="1"/>
  <c r="BG84" i="20" s="1"/>
  <c r="BH84" i="20" s="1"/>
  <c r="BI84" i="20" s="1"/>
  <c r="BJ84" i="20" s="1"/>
  <c r="BK84" i="20" s="1"/>
  <c r="BL84" i="20" s="1"/>
  <c r="BM84" i="20" s="1"/>
  <c r="BN84" i="20" s="1"/>
  <c r="BO84" i="20" s="1"/>
  <c r="BP84" i="20" s="1"/>
  <c r="BQ84" i="20" s="1"/>
  <c r="BR84" i="20" s="1"/>
  <c r="BS84" i="20" s="1"/>
  <c r="BT84" i="20" s="1"/>
  <c r="BU84" i="20" s="1"/>
  <c r="BV84" i="20" s="1"/>
  <c r="BW84" i="20" s="1"/>
  <c r="BX84" i="20" s="1"/>
  <c r="BY84" i="20" s="1"/>
  <c r="BZ84" i="20" s="1"/>
  <c r="CA84" i="20" s="1"/>
  <c r="CB84" i="20" s="1"/>
  <c r="CC84" i="20" s="1"/>
  <c r="CD84" i="20" s="1"/>
  <c r="CE84" i="20" s="1"/>
  <c r="CF84" i="20" s="1"/>
  <c r="CG84" i="20" s="1"/>
  <c r="CH84" i="20" s="1"/>
  <c r="CI84" i="20" s="1"/>
  <c r="CJ84" i="20" s="1"/>
  <c r="CK84" i="20" s="1"/>
  <c r="CL84" i="20" s="1"/>
  <c r="CM84" i="20" s="1"/>
  <c r="CN84" i="20" s="1"/>
  <c r="CO84" i="20" s="1"/>
  <c r="CP84" i="20" s="1"/>
  <c r="CQ84" i="20" s="1"/>
  <c r="CR84" i="20" s="1"/>
  <c r="CS84" i="20" s="1"/>
  <c r="CT84" i="20" s="1"/>
  <c r="CU84" i="20" s="1"/>
  <c r="CV84" i="20" s="1"/>
  <c r="CW84" i="20" s="1"/>
  <c r="CX84" i="20" s="1"/>
  <c r="CY84" i="20" s="1"/>
  <c r="CZ84" i="20" s="1"/>
  <c r="DA84" i="20" s="1"/>
  <c r="DB84" i="20" s="1"/>
  <c r="DC84" i="20" s="1"/>
  <c r="DD84" i="20" s="1"/>
  <c r="DE84" i="20" s="1"/>
  <c r="DF84" i="20" s="1"/>
  <c r="DG84" i="20" s="1"/>
  <c r="DH84" i="20" s="1"/>
  <c r="DI84" i="20" s="1"/>
  <c r="DJ84" i="20" s="1"/>
  <c r="DK84" i="20" s="1"/>
  <c r="DL84" i="20" s="1"/>
  <c r="DM84" i="20" s="1"/>
  <c r="DN84" i="20" s="1"/>
  <c r="DO84" i="20" s="1"/>
  <c r="DP84" i="20" s="1"/>
  <c r="DQ84" i="20" s="1"/>
  <c r="DR84" i="20" s="1"/>
  <c r="DS84" i="20" s="1"/>
  <c r="DT84" i="20" s="1"/>
  <c r="DU84" i="20" s="1"/>
  <c r="DV84" i="20" s="1"/>
  <c r="DW84" i="20" s="1"/>
  <c r="DX84" i="20" s="1"/>
  <c r="DY84" i="20" s="1"/>
  <c r="DZ84" i="20" s="1"/>
  <c r="EA84" i="20" s="1"/>
  <c r="EB84" i="20" s="1"/>
  <c r="EC84" i="20" s="1"/>
  <c r="ED84" i="20" s="1"/>
  <c r="EE84" i="20" s="1"/>
  <c r="EF84" i="20" s="1"/>
  <c r="EG84" i="20" s="1"/>
  <c r="EH84" i="20" s="1"/>
  <c r="EI84" i="20" s="1"/>
  <c r="EJ84" i="20" s="1"/>
  <c r="EK84" i="20" s="1"/>
  <c r="EL84" i="20" s="1"/>
  <c r="P158" i="21" l="1"/>
  <c r="Q155" i="21"/>
  <c r="P154" i="21"/>
  <c r="P159" i="21" s="1"/>
  <c r="P157" i="21"/>
  <c r="N62" i="23"/>
  <c r="M64" i="23"/>
  <c r="M44" i="23"/>
  <c r="L42" i="23"/>
  <c r="L43" i="23"/>
  <c r="M51" i="23"/>
  <c r="L49" i="23"/>
  <c r="L50" i="23"/>
  <c r="L33" i="23"/>
  <c r="CG28" i="23"/>
  <c r="CH29" i="23"/>
  <c r="J154" i="17"/>
  <c r="D143" i="17"/>
  <c r="Q158" i="21" l="1"/>
  <c r="R155" i="21"/>
  <c r="Q154" i="21"/>
  <c r="Q159" i="21" s="1"/>
  <c r="Q157" i="21"/>
  <c r="O62" i="23"/>
  <c r="O64" i="23" s="1"/>
  <c r="N64" i="23"/>
  <c r="N51" i="23"/>
  <c r="M49" i="23"/>
  <c r="M50" i="23"/>
  <c r="N44" i="23"/>
  <c r="M42" i="23"/>
  <c r="M43" i="23"/>
  <c r="M33" i="23"/>
  <c r="CH28" i="23"/>
  <c r="CI29" i="23"/>
  <c r="K154" i="17"/>
  <c r="G39" i="20"/>
  <c r="H39" i="20"/>
  <c r="I39" i="20"/>
  <c r="J39" i="20"/>
  <c r="K39" i="20"/>
  <c r="L39" i="20"/>
  <c r="M39" i="20"/>
  <c r="N39" i="20"/>
  <c r="O39" i="20"/>
  <c r="P39" i="20"/>
  <c r="Q39" i="20"/>
  <c r="R39" i="20"/>
  <c r="S39" i="20"/>
  <c r="T39" i="20"/>
  <c r="U39" i="20"/>
  <c r="V39" i="20"/>
  <c r="W39" i="20"/>
  <c r="X39" i="20"/>
  <c r="Y39" i="20"/>
  <c r="Z39" i="20"/>
  <c r="AA39" i="20"/>
  <c r="AB39" i="20"/>
  <c r="AC39" i="20"/>
  <c r="AD39" i="20"/>
  <c r="AE39" i="20"/>
  <c r="AF39" i="20"/>
  <c r="AG39" i="20"/>
  <c r="AH39" i="20"/>
  <c r="AI39" i="20"/>
  <c r="AJ39" i="20"/>
  <c r="AK39" i="20"/>
  <c r="AL39" i="20"/>
  <c r="AM39" i="20"/>
  <c r="AN39" i="20"/>
  <c r="AO39" i="20"/>
  <c r="AP39" i="20"/>
  <c r="AQ39" i="20"/>
  <c r="AR39" i="20"/>
  <c r="AS39" i="20"/>
  <c r="AT39" i="20"/>
  <c r="AU39" i="20"/>
  <c r="AV39" i="20"/>
  <c r="AW39" i="20"/>
  <c r="AX39" i="20"/>
  <c r="AY39" i="20"/>
  <c r="AZ39" i="20"/>
  <c r="BA39" i="20"/>
  <c r="BB39" i="20"/>
  <c r="BC39" i="20"/>
  <c r="BD39" i="20"/>
  <c r="BE39" i="20"/>
  <c r="BF39" i="20"/>
  <c r="BG39" i="20"/>
  <c r="BH39" i="20"/>
  <c r="BI39" i="20"/>
  <c r="BJ39" i="20"/>
  <c r="BK39" i="20"/>
  <c r="BL39" i="20"/>
  <c r="BM39" i="20"/>
  <c r="BN39" i="20"/>
  <c r="BO39" i="20"/>
  <c r="BP39" i="20"/>
  <c r="BQ39" i="20"/>
  <c r="BR39" i="20"/>
  <c r="BS39" i="20"/>
  <c r="BT39" i="20"/>
  <c r="BU39" i="20"/>
  <c r="BV39" i="20"/>
  <c r="BW39" i="20"/>
  <c r="BX39" i="20"/>
  <c r="BY39" i="20"/>
  <c r="BZ39" i="20"/>
  <c r="CA39" i="20"/>
  <c r="CB39" i="20"/>
  <c r="CC39" i="20"/>
  <c r="CD39" i="20"/>
  <c r="CE39" i="20"/>
  <c r="CF39" i="20"/>
  <c r="CG39" i="20"/>
  <c r="CH39" i="20"/>
  <c r="CI39" i="20"/>
  <c r="CJ39" i="20"/>
  <c r="CK39" i="20"/>
  <c r="CL39" i="20"/>
  <c r="CM39" i="20"/>
  <c r="CN39" i="20"/>
  <c r="CO39" i="20"/>
  <c r="CP39" i="20"/>
  <c r="CQ39" i="20"/>
  <c r="CR39" i="20"/>
  <c r="CS39" i="20"/>
  <c r="CT39" i="20"/>
  <c r="CU39" i="20"/>
  <c r="CV39" i="20"/>
  <c r="CW39" i="20"/>
  <c r="CX39" i="20"/>
  <c r="CY39" i="20"/>
  <c r="CZ39" i="20"/>
  <c r="DA39" i="20"/>
  <c r="DB39" i="20"/>
  <c r="DC39" i="20"/>
  <c r="DD39" i="20"/>
  <c r="DE39" i="20"/>
  <c r="DF39" i="20"/>
  <c r="DG39" i="20"/>
  <c r="DH39" i="20"/>
  <c r="DI39" i="20"/>
  <c r="DJ39" i="20"/>
  <c r="DK39" i="20"/>
  <c r="DL39" i="20"/>
  <c r="DM39" i="20"/>
  <c r="DN39" i="20"/>
  <c r="DO39" i="20"/>
  <c r="DP39" i="20"/>
  <c r="DQ39" i="20"/>
  <c r="DR39" i="20"/>
  <c r="DS39" i="20"/>
  <c r="DT39" i="20"/>
  <c r="DU39" i="20"/>
  <c r="DV39" i="20"/>
  <c r="DW39" i="20"/>
  <c r="DX39" i="20"/>
  <c r="DY39" i="20"/>
  <c r="DZ39" i="20"/>
  <c r="F39" i="20"/>
  <c r="R158" i="21" l="1"/>
  <c r="S155" i="21"/>
  <c r="R154" i="21"/>
  <c r="R159" i="21" s="1"/>
  <c r="R157" i="21"/>
  <c r="O51" i="23"/>
  <c r="N49" i="23"/>
  <c r="N50" i="23"/>
  <c r="O44" i="23"/>
  <c r="N42" i="23"/>
  <c r="N43" i="23"/>
  <c r="CI28" i="23"/>
  <c r="CJ29" i="23"/>
  <c r="L154" i="17"/>
  <c r="E83" i="21"/>
  <c r="F83" i="21"/>
  <c r="G83" i="21"/>
  <c r="H83" i="21"/>
  <c r="I83" i="21"/>
  <c r="J83" i="21"/>
  <c r="K83" i="21"/>
  <c r="D83" i="21"/>
  <c r="S158" i="21" l="1"/>
  <c r="T155" i="21"/>
  <c r="S154" i="21"/>
  <c r="S159" i="21" s="1"/>
  <c r="S157" i="21"/>
  <c r="P51" i="23"/>
  <c r="O49" i="23"/>
  <c r="O50" i="23"/>
  <c r="P44" i="23"/>
  <c r="O43" i="23"/>
  <c r="O42" i="23"/>
  <c r="CJ28" i="23"/>
  <c r="CK29" i="23"/>
  <c r="M154" i="17"/>
  <c r="T158" i="21" l="1"/>
  <c r="U155" i="21"/>
  <c r="T154" i="21"/>
  <c r="T159" i="21" s="1"/>
  <c r="Q51" i="23"/>
  <c r="P49" i="23"/>
  <c r="P50" i="23"/>
  <c r="Q44" i="23"/>
  <c r="P43" i="23"/>
  <c r="P42" i="23"/>
  <c r="CK28" i="23"/>
  <c r="CL29" i="23"/>
  <c r="N154" i="17"/>
  <c r="U158" i="21" l="1"/>
  <c r="V155" i="21"/>
  <c r="U154" i="21"/>
  <c r="U159" i="21" s="1"/>
  <c r="U157" i="21"/>
  <c r="R44" i="23"/>
  <c r="Q42" i="23"/>
  <c r="Q43" i="23"/>
  <c r="R51" i="23"/>
  <c r="Q49" i="23"/>
  <c r="Q50" i="23"/>
  <c r="CL28" i="23"/>
  <c r="CM29" i="23"/>
  <c r="O154" i="17"/>
  <c r="D168" i="21"/>
  <c r="D169" i="21"/>
  <c r="D170" i="21"/>
  <c r="D146" i="21"/>
  <c r="E146" i="21" s="1"/>
  <c r="F146" i="21" s="1"/>
  <c r="G146" i="21" s="1"/>
  <c r="H146" i="21" s="1"/>
  <c r="I146" i="21" s="1"/>
  <c r="J146" i="21" s="1"/>
  <c r="K146" i="21" s="1"/>
  <c r="L146" i="21" s="1"/>
  <c r="M146" i="21" s="1"/>
  <c r="N146" i="21" s="1"/>
  <c r="O146" i="21" s="1"/>
  <c r="P146" i="21" s="1"/>
  <c r="Q146" i="21" s="1"/>
  <c r="R146" i="21" s="1"/>
  <c r="S146" i="21" s="1"/>
  <c r="T146" i="21" s="1"/>
  <c r="U146" i="21" s="1"/>
  <c r="V146" i="21" s="1"/>
  <c r="W146" i="21" s="1"/>
  <c r="X146" i="21" s="1"/>
  <c r="Y146" i="21" s="1"/>
  <c r="Z146" i="21" s="1"/>
  <c r="AA146" i="21" s="1"/>
  <c r="AB146" i="21" s="1"/>
  <c r="AC146" i="21" s="1"/>
  <c r="AD146" i="21" s="1"/>
  <c r="AE146" i="21" s="1"/>
  <c r="AF146" i="21" s="1"/>
  <c r="AG146" i="21" s="1"/>
  <c r="AH146" i="21" s="1"/>
  <c r="AI146" i="21" s="1"/>
  <c r="AJ146" i="21" s="1"/>
  <c r="AK146" i="21" s="1"/>
  <c r="AL146" i="21" s="1"/>
  <c r="AM146" i="21" s="1"/>
  <c r="AN146" i="21" s="1"/>
  <c r="AO146" i="21" s="1"/>
  <c r="AP146" i="21" s="1"/>
  <c r="AQ146" i="21" s="1"/>
  <c r="AR146" i="21" s="1"/>
  <c r="AS146" i="21" s="1"/>
  <c r="AT146" i="21" s="1"/>
  <c r="AU146" i="21" s="1"/>
  <c r="AV146" i="21" s="1"/>
  <c r="AW146" i="21" s="1"/>
  <c r="AX146" i="21" s="1"/>
  <c r="AY146" i="21" s="1"/>
  <c r="AZ146" i="21" s="1"/>
  <c r="BA146" i="21" s="1"/>
  <c r="BB146" i="21" s="1"/>
  <c r="BC146" i="21" s="1"/>
  <c r="BD146" i="21" s="1"/>
  <c r="BE146" i="21" s="1"/>
  <c r="BF146" i="21" s="1"/>
  <c r="BG146" i="21" s="1"/>
  <c r="BH146" i="21" s="1"/>
  <c r="BI146" i="21" s="1"/>
  <c r="BJ146" i="21" s="1"/>
  <c r="BK146" i="21" s="1"/>
  <c r="BL146" i="21" s="1"/>
  <c r="BM146" i="21" s="1"/>
  <c r="BN146" i="21" s="1"/>
  <c r="BO146" i="21" s="1"/>
  <c r="BP146" i="21" s="1"/>
  <c r="BQ146" i="21" s="1"/>
  <c r="BR146" i="21" s="1"/>
  <c r="BS146" i="21" s="1"/>
  <c r="BT146" i="21" s="1"/>
  <c r="BU146" i="21" s="1"/>
  <c r="BV146" i="21" s="1"/>
  <c r="BW146" i="21" s="1"/>
  <c r="BX146" i="21" s="1"/>
  <c r="BY146" i="21" s="1"/>
  <c r="BZ146" i="21" s="1"/>
  <c r="CA146" i="21" s="1"/>
  <c r="CB146" i="21" s="1"/>
  <c r="CC146" i="21" s="1"/>
  <c r="CD146" i="21" s="1"/>
  <c r="CE146" i="21" s="1"/>
  <c r="CF146" i="21" s="1"/>
  <c r="CG146" i="21" s="1"/>
  <c r="CH146" i="21" s="1"/>
  <c r="CI146" i="21" s="1"/>
  <c r="CJ146" i="21" s="1"/>
  <c r="CK146" i="21" s="1"/>
  <c r="CL146" i="21" s="1"/>
  <c r="CM146" i="21" s="1"/>
  <c r="CN146" i="21" s="1"/>
  <c r="CO146" i="21" s="1"/>
  <c r="D134" i="21"/>
  <c r="D130" i="21"/>
  <c r="E130" i="21" s="1"/>
  <c r="F130" i="21" s="1"/>
  <c r="G130" i="21" s="1"/>
  <c r="H130" i="21" s="1"/>
  <c r="I130" i="21" s="1"/>
  <c r="J130" i="21" s="1"/>
  <c r="K130" i="21" s="1"/>
  <c r="L130" i="21" s="1"/>
  <c r="M130" i="21" s="1"/>
  <c r="D117" i="21"/>
  <c r="D103" i="21"/>
  <c r="D106" i="21" s="1"/>
  <c r="D107" i="21" s="1"/>
  <c r="G96" i="21"/>
  <c r="H96" i="21"/>
  <c r="I96" i="21"/>
  <c r="J96" i="21"/>
  <c r="K96" i="21"/>
  <c r="E96" i="21"/>
  <c r="F96" i="21"/>
  <c r="D96" i="21"/>
  <c r="D56" i="21"/>
  <c r="E56" i="21" s="1"/>
  <c r="F56" i="21" s="1"/>
  <c r="E84" i="21"/>
  <c r="F84" i="21"/>
  <c r="G84" i="21"/>
  <c r="H84" i="21"/>
  <c r="I84" i="21"/>
  <c r="J84" i="21"/>
  <c r="K84" i="21"/>
  <c r="D84" i="21"/>
  <c r="D174" i="21" l="1"/>
  <c r="D175" i="21" s="1"/>
  <c r="D176" i="21" s="1"/>
  <c r="D177" i="21" s="1"/>
  <c r="D137" i="21"/>
  <c r="D136" i="21"/>
  <c r="V158" i="21"/>
  <c r="V154" i="21"/>
  <c r="V159" i="21" s="1"/>
  <c r="V157" i="21"/>
  <c r="W155" i="21"/>
  <c r="E134" i="21"/>
  <c r="D133" i="21"/>
  <c r="D138" i="21" s="1"/>
  <c r="S51" i="23"/>
  <c r="R50" i="23"/>
  <c r="R49" i="23"/>
  <c r="S44" i="23"/>
  <c r="R42" i="23"/>
  <c r="R43" i="23"/>
  <c r="CM28" i="23"/>
  <c r="M34" i="23" s="1"/>
  <c r="CN29" i="23"/>
  <c r="CN28" i="23" s="1"/>
  <c r="M35" i="23" s="1"/>
  <c r="P154" i="17"/>
  <c r="E170" i="21"/>
  <c r="E174" i="21" s="1"/>
  <c r="E175" i="21" s="1"/>
  <c r="E176" i="21" s="1"/>
  <c r="E177" i="21" s="1"/>
  <c r="E135" i="21"/>
  <c r="D109" i="21"/>
  <c r="E106" i="21"/>
  <c r="D108" i="21"/>
  <c r="E103" i="21"/>
  <c r="F103" i="21" s="1"/>
  <c r="G103" i="21" s="1"/>
  <c r="H103" i="21" s="1"/>
  <c r="I103" i="21" s="1"/>
  <c r="J103" i="21" s="1"/>
  <c r="K103" i="21" s="1"/>
  <c r="L103" i="21" s="1"/>
  <c r="M103" i="21" s="1"/>
  <c r="N103" i="21" s="1"/>
  <c r="O103" i="21" s="1"/>
  <c r="P103" i="21" s="1"/>
  <c r="Q103" i="21" s="1"/>
  <c r="R103" i="21" s="1"/>
  <c r="S103" i="21" s="1"/>
  <c r="T103" i="21" s="1"/>
  <c r="U103" i="21" s="1"/>
  <c r="V103" i="21" s="1"/>
  <c r="W103" i="21" s="1"/>
  <c r="X103" i="21" s="1"/>
  <c r="Y103" i="21" s="1"/>
  <c r="Z103" i="21" s="1"/>
  <c r="AA103" i="21" s="1"/>
  <c r="AB103" i="21" s="1"/>
  <c r="AC103" i="21" s="1"/>
  <c r="AD103" i="21" s="1"/>
  <c r="AE103" i="21" s="1"/>
  <c r="AF103" i="21" s="1"/>
  <c r="AG103" i="21" s="1"/>
  <c r="AH103" i="21" s="1"/>
  <c r="AI103" i="21" s="1"/>
  <c r="AJ103" i="21" s="1"/>
  <c r="AK103" i="21" s="1"/>
  <c r="AL103" i="21" s="1"/>
  <c r="AM103" i="21" s="1"/>
  <c r="AN103" i="21" s="1"/>
  <c r="AO103" i="21" s="1"/>
  <c r="AP103" i="21" s="1"/>
  <c r="AQ103" i="21" s="1"/>
  <c r="AR103" i="21" s="1"/>
  <c r="AS103" i="21" s="1"/>
  <c r="AT103" i="21" s="1"/>
  <c r="AU103" i="21" s="1"/>
  <c r="AV103" i="21" s="1"/>
  <c r="AW103" i="21" s="1"/>
  <c r="AX103" i="21" s="1"/>
  <c r="AY103" i="21" s="1"/>
  <c r="AZ103" i="21" s="1"/>
  <c r="BA103" i="21" s="1"/>
  <c r="BB103" i="21" s="1"/>
  <c r="BC103" i="21" s="1"/>
  <c r="BD103" i="21" s="1"/>
  <c r="BE103" i="21" s="1"/>
  <c r="BF103" i="21" s="1"/>
  <c r="BG103" i="21" s="1"/>
  <c r="BH103" i="21" s="1"/>
  <c r="BI103" i="21" s="1"/>
  <c r="BJ103" i="21" s="1"/>
  <c r="BK103" i="21" s="1"/>
  <c r="BL103" i="21" s="1"/>
  <c r="BM103" i="21" s="1"/>
  <c r="BN103" i="21" s="1"/>
  <c r="BO103" i="21" s="1"/>
  <c r="BP103" i="21" s="1"/>
  <c r="BQ103" i="21" s="1"/>
  <c r="BR103" i="21" s="1"/>
  <c r="BS103" i="21" s="1"/>
  <c r="BT103" i="21" s="1"/>
  <c r="BU103" i="21" s="1"/>
  <c r="BV103" i="21" s="1"/>
  <c r="BW103" i="21" s="1"/>
  <c r="BX103" i="21" s="1"/>
  <c r="BY103" i="21" s="1"/>
  <c r="BZ103" i="21" s="1"/>
  <c r="CA103" i="21" s="1"/>
  <c r="CB103" i="21" s="1"/>
  <c r="CC103" i="21" s="1"/>
  <c r="CD103" i="21" s="1"/>
  <c r="CE103" i="21" s="1"/>
  <c r="CF103" i="21" s="1"/>
  <c r="CG103" i="21" s="1"/>
  <c r="CH103" i="21" s="1"/>
  <c r="CI103" i="21" s="1"/>
  <c r="CJ103" i="21" s="1"/>
  <c r="CK103" i="21" s="1"/>
  <c r="CL103" i="21" s="1"/>
  <c r="CM103" i="21" s="1"/>
  <c r="CN103" i="21" s="1"/>
  <c r="CO103" i="21" s="1"/>
  <c r="D110" i="21"/>
  <c r="D120" i="21"/>
  <c r="E117" i="21"/>
  <c r="F117" i="21" s="1"/>
  <c r="G117" i="21" s="1"/>
  <c r="H117" i="21" s="1"/>
  <c r="I117" i="21" s="1"/>
  <c r="J117" i="21" s="1"/>
  <c r="K117" i="21" s="1"/>
  <c r="L117" i="21" s="1"/>
  <c r="M117" i="21" s="1"/>
  <c r="N117" i="21" s="1"/>
  <c r="O117" i="21" s="1"/>
  <c r="P117" i="21" s="1"/>
  <c r="Q117" i="21" s="1"/>
  <c r="R117" i="21" s="1"/>
  <c r="S117" i="21" s="1"/>
  <c r="T117" i="21" s="1"/>
  <c r="U117" i="21" s="1"/>
  <c r="V117" i="21" s="1"/>
  <c r="W117" i="21" s="1"/>
  <c r="X117" i="21" s="1"/>
  <c r="Y117" i="21" s="1"/>
  <c r="Z117" i="21" s="1"/>
  <c r="AA117" i="21" s="1"/>
  <c r="AB117" i="21" s="1"/>
  <c r="AC117" i="21" s="1"/>
  <c r="AD117" i="21" s="1"/>
  <c r="AE117" i="21" s="1"/>
  <c r="AF117" i="21" s="1"/>
  <c r="AG117" i="21" s="1"/>
  <c r="AH117" i="21" s="1"/>
  <c r="AI117" i="21" s="1"/>
  <c r="AJ117" i="21" s="1"/>
  <c r="AK117" i="21" s="1"/>
  <c r="AL117" i="21" s="1"/>
  <c r="AM117" i="21" s="1"/>
  <c r="AN117" i="21" s="1"/>
  <c r="AO117" i="21" s="1"/>
  <c r="AP117" i="21" s="1"/>
  <c r="AQ117" i="21" s="1"/>
  <c r="AR117" i="21" s="1"/>
  <c r="AS117" i="21" s="1"/>
  <c r="AT117" i="21" s="1"/>
  <c r="AU117" i="21" s="1"/>
  <c r="AV117" i="21" s="1"/>
  <c r="AW117" i="21" s="1"/>
  <c r="AX117" i="21" s="1"/>
  <c r="AY117" i="21" s="1"/>
  <c r="AZ117" i="21" s="1"/>
  <c r="BA117" i="21" s="1"/>
  <c r="BB117" i="21" s="1"/>
  <c r="BC117" i="21" s="1"/>
  <c r="BD117" i="21" s="1"/>
  <c r="BE117" i="21" s="1"/>
  <c r="BF117" i="21" s="1"/>
  <c r="BG117" i="21" s="1"/>
  <c r="BH117" i="21" s="1"/>
  <c r="BI117" i="21" s="1"/>
  <c r="BJ117" i="21" s="1"/>
  <c r="BK117" i="21" s="1"/>
  <c r="BL117" i="21" s="1"/>
  <c r="BM117" i="21" s="1"/>
  <c r="BN117" i="21" s="1"/>
  <c r="BO117" i="21" s="1"/>
  <c r="BP117" i="21" s="1"/>
  <c r="BQ117" i="21" s="1"/>
  <c r="BR117" i="21" s="1"/>
  <c r="BS117" i="21" s="1"/>
  <c r="BT117" i="21" s="1"/>
  <c r="BU117" i="21" s="1"/>
  <c r="BV117" i="21" s="1"/>
  <c r="BW117" i="21" s="1"/>
  <c r="BX117" i="21" s="1"/>
  <c r="BY117" i="21" s="1"/>
  <c r="BZ117" i="21" s="1"/>
  <c r="CA117" i="21" s="1"/>
  <c r="CB117" i="21" s="1"/>
  <c r="CC117" i="21" s="1"/>
  <c r="CD117" i="21" s="1"/>
  <c r="CE117" i="21" s="1"/>
  <c r="CF117" i="21" s="1"/>
  <c r="CG117" i="21" s="1"/>
  <c r="CH117" i="21" s="1"/>
  <c r="CI117" i="21" s="1"/>
  <c r="CJ117" i="21" s="1"/>
  <c r="CK117" i="21" s="1"/>
  <c r="CL117" i="21" s="1"/>
  <c r="CM117" i="21" s="1"/>
  <c r="CN117" i="21" s="1"/>
  <c r="CO117" i="21" s="1"/>
  <c r="D135" i="21"/>
  <c r="D55" i="21"/>
  <c r="F55" i="21"/>
  <c r="G56" i="21"/>
  <c r="E55" i="21"/>
  <c r="E136" i="21" l="1"/>
  <c r="E137" i="21"/>
  <c r="W158" i="21"/>
  <c r="X155" i="21"/>
  <c r="W154" i="21"/>
  <c r="W159" i="21" s="1"/>
  <c r="W157" i="21"/>
  <c r="D139" i="21"/>
  <c r="F134" i="21"/>
  <c r="E133" i="21"/>
  <c r="E138" i="21" s="1"/>
  <c r="D111" i="21"/>
  <c r="D35" i="23"/>
  <c r="E35" i="23"/>
  <c r="H35" i="23"/>
  <c r="F35" i="23"/>
  <c r="G35" i="23"/>
  <c r="I35" i="23"/>
  <c r="J35" i="23"/>
  <c r="K35" i="23"/>
  <c r="L35" i="23"/>
  <c r="T51" i="23"/>
  <c r="S49" i="23"/>
  <c r="S50" i="23"/>
  <c r="T44" i="23"/>
  <c r="S42" i="23"/>
  <c r="S43" i="23"/>
  <c r="D34" i="23"/>
  <c r="E34" i="23"/>
  <c r="G34" i="23"/>
  <c r="F34" i="23"/>
  <c r="H34" i="23"/>
  <c r="I34" i="23"/>
  <c r="L34" i="23"/>
  <c r="J34" i="23"/>
  <c r="K34" i="23"/>
  <c r="Q154" i="17"/>
  <c r="F170" i="21"/>
  <c r="F174" i="21" s="1"/>
  <c r="D123" i="21"/>
  <c r="D122" i="21"/>
  <c r="D124" i="21"/>
  <c r="E120" i="21"/>
  <c r="D121" i="21"/>
  <c r="E108" i="21"/>
  <c r="E107" i="21"/>
  <c r="E110" i="21"/>
  <c r="E109" i="21"/>
  <c r="F106" i="21"/>
  <c r="G55" i="21"/>
  <c r="H56" i="21"/>
  <c r="F175" i="21" l="1"/>
  <c r="F176" i="21" s="1"/>
  <c r="F177" i="21" s="1"/>
  <c r="X158" i="21"/>
  <c r="X154" i="21"/>
  <c r="X159" i="21" s="1"/>
  <c r="X157" i="21"/>
  <c r="Y155" i="21"/>
  <c r="F136" i="21"/>
  <c r="F137" i="21"/>
  <c r="E139" i="21"/>
  <c r="F133" i="21"/>
  <c r="F138" i="21" s="1"/>
  <c r="F135" i="21"/>
  <c r="G134" i="21"/>
  <c r="D125" i="21"/>
  <c r="E111" i="21"/>
  <c r="P160" i="21"/>
  <c r="W160" i="21"/>
  <c r="N160" i="21"/>
  <c r="Q160" i="21"/>
  <c r="O160" i="21"/>
  <c r="J160" i="21"/>
  <c r="M160" i="21"/>
  <c r="H160" i="21"/>
  <c r="D160" i="21"/>
  <c r="G160" i="21"/>
  <c r="V160" i="21"/>
  <c r="F160" i="21"/>
  <c r="I160" i="21"/>
  <c r="L160" i="21"/>
  <c r="S160" i="21"/>
  <c r="R160" i="21"/>
  <c r="U160" i="21"/>
  <c r="E160" i="21"/>
  <c r="U44" i="23"/>
  <c r="T42" i="23"/>
  <c r="T43" i="23"/>
  <c r="U51" i="23"/>
  <c r="T49" i="23"/>
  <c r="T50" i="23"/>
  <c r="R154" i="17"/>
  <c r="G170" i="21"/>
  <c r="G174" i="21" s="1"/>
  <c r="E124" i="21"/>
  <c r="E123" i="21"/>
  <c r="E121" i="21"/>
  <c r="E122" i="21"/>
  <c r="F120" i="21"/>
  <c r="F110" i="21"/>
  <c r="F108" i="21"/>
  <c r="F109" i="21"/>
  <c r="G106" i="21"/>
  <c r="F107" i="21"/>
  <c r="H55" i="21"/>
  <c r="I56" i="21"/>
  <c r="X160" i="21" l="1"/>
  <c r="G175" i="21"/>
  <c r="G176" i="21" s="1"/>
  <c r="G177" i="21" s="1"/>
  <c r="Y158" i="21"/>
  <c r="Y157" i="21"/>
  <c r="Y154" i="21"/>
  <c r="Y159" i="21" s="1"/>
  <c r="Z155" i="21"/>
  <c r="G137" i="21"/>
  <c r="G136" i="21"/>
  <c r="F139" i="21"/>
  <c r="G133" i="21"/>
  <c r="G138" i="21" s="1"/>
  <c r="G135" i="21"/>
  <c r="H134" i="21"/>
  <c r="E125" i="21"/>
  <c r="F111" i="21"/>
  <c r="V51" i="23"/>
  <c r="U49" i="23"/>
  <c r="U50" i="23"/>
  <c r="V44" i="23"/>
  <c r="U43" i="23"/>
  <c r="U42" i="23"/>
  <c r="S154" i="17"/>
  <c r="H170" i="21"/>
  <c r="H174" i="21" s="1"/>
  <c r="F124" i="21"/>
  <c r="F122" i="21"/>
  <c r="F121" i="21"/>
  <c r="G120" i="21"/>
  <c r="F123" i="21"/>
  <c r="G110" i="21"/>
  <c r="H106" i="21"/>
  <c r="G107" i="21"/>
  <c r="G109" i="21"/>
  <c r="G108" i="21"/>
  <c r="J56" i="21"/>
  <c r="I55" i="21"/>
  <c r="H175" i="21" l="1"/>
  <c r="H176" i="21" s="1"/>
  <c r="H177" i="21" s="1"/>
  <c r="Y160" i="21"/>
  <c r="Z158" i="21"/>
  <c r="AA155" i="21"/>
  <c r="Z154" i="21"/>
  <c r="Z159" i="21" s="1"/>
  <c r="Z157" i="21"/>
  <c r="H136" i="21"/>
  <c r="H137" i="21"/>
  <c r="G139" i="21"/>
  <c r="H133" i="21"/>
  <c r="H138" i="21" s="1"/>
  <c r="I134" i="21"/>
  <c r="H135" i="21"/>
  <c r="F125" i="21"/>
  <c r="G111" i="21"/>
  <c r="W51" i="23"/>
  <c r="V50" i="23"/>
  <c r="V49" i="23"/>
  <c r="W44" i="23"/>
  <c r="V42" i="23"/>
  <c r="V43" i="23"/>
  <c r="T154" i="17"/>
  <c r="I170" i="21"/>
  <c r="I174" i="21" s="1"/>
  <c r="H109" i="21"/>
  <c r="H107" i="21"/>
  <c r="I106" i="21"/>
  <c r="H108" i="21"/>
  <c r="H110" i="21"/>
  <c r="G124" i="21"/>
  <c r="H120" i="21"/>
  <c r="G123" i="21"/>
  <c r="G121" i="21"/>
  <c r="G122" i="21"/>
  <c r="K56" i="21"/>
  <c r="J55" i="21"/>
  <c r="I175" i="21" l="1"/>
  <c r="I176" i="21" s="1"/>
  <c r="I177" i="21" s="1"/>
  <c r="Z160" i="21"/>
  <c r="AA158" i="21"/>
  <c r="AB155" i="21"/>
  <c r="AA154" i="21"/>
  <c r="AA159" i="21" s="1"/>
  <c r="AA157" i="21"/>
  <c r="I136" i="21"/>
  <c r="I137" i="21"/>
  <c r="H139" i="21"/>
  <c r="I133" i="21"/>
  <c r="I138" i="21" s="1"/>
  <c r="J134" i="21"/>
  <c r="I135" i="21"/>
  <c r="G125" i="21"/>
  <c r="H111" i="21"/>
  <c r="X44" i="23"/>
  <c r="W42" i="23"/>
  <c r="W43" i="23"/>
  <c r="X51" i="23"/>
  <c r="W50" i="23"/>
  <c r="W49" i="23"/>
  <c r="U154" i="17"/>
  <c r="J170" i="21"/>
  <c r="J174" i="21" s="1"/>
  <c r="H123" i="21"/>
  <c r="H122" i="21"/>
  <c r="H124" i="21"/>
  <c r="H121" i="21"/>
  <c r="I120" i="21"/>
  <c r="I107" i="21"/>
  <c r="I108" i="21"/>
  <c r="I109" i="21"/>
  <c r="I110" i="21"/>
  <c r="J106" i="21"/>
  <c r="L56" i="21"/>
  <c r="K55" i="21"/>
  <c r="J175" i="21" l="1"/>
  <c r="J176" i="21" s="1"/>
  <c r="J177" i="21" s="1"/>
  <c r="AA160" i="21"/>
  <c r="AB158" i="21"/>
  <c r="AC155" i="21"/>
  <c r="AB154" i="21"/>
  <c r="AB159" i="21" s="1"/>
  <c r="AB157" i="21"/>
  <c r="J136" i="21"/>
  <c r="J137" i="21"/>
  <c r="I139" i="21"/>
  <c r="J133" i="21"/>
  <c r="J138" i="21" s="1"/>
  <c r="K134" i="21"/>
  <c r="J135" i="21"/>
  <c r="H125" i="21"/>
  <c r="I111" i="21"/>
  <c r="Y44" i="23"/>
  <c r="X42" i="23"/>
  <c r="X43" i="23"/>
  <c r="Y51" i="23"/>
  <c r="X49" i="23"/>
  <c r="X50" i="23"/>
  <c r="V154" i="17"/>
  <c r="K170" i="21"/>
  <c r="K174" i="21" s="1"/>
  <c r="I122" i="21"/>
  <c r="I123" i="21"/>
  <c r="I121" i="21"/>
  <c r="J120" i="21"/>
  <c r="I124" i="21"/>
  <c r="J110" i="21"/>
  <c r="J108" i="21"/>
  <c r="J107" i="21"/>
  <c r="J109" i="21"/>
  <c r="K106" i="21"/>
  <c r="M56" i="21"/>
  <c r="L55" i="21"/>
  <c r="K175" i="21" l="1"/>
  <c r="K176" i="21" s="1"/>
  <c r="K177" i="21" s="1"/>
  <c r="K137" i="21"/>
  <c r="K136" i="21"/>
  <c r="AB160" i="21"/>
  <c r="J139" i="21"/>
  <c r="AC158" i="21"/>
  <c r="AD155" i="21"/>
  <c r="AC154" i="21"/>
  <c r="AC159" i="21" s="1"/>
  <c r="AC157" i="21"/>
  <c r="K133" i="21"/>
  <c r="L134" i="21"/>
  <c r="K135" i="21"/>
  <c r="I125" i="21"/>
  <c r="J111" i="21"/>
  <c r="Z44" i="23"/>
  <c r="Y43" i="23"/>
  <c r="Y42" i="23"/>
  <c r="Z51" i="23"/>
  <c r="Y49" i="23"/>
  <c r="Y50" i="23"/>
  <c r="W154" i="17"/>
  <c r="L170" i="21"/>
  <c r="J124" i="21"/>
  <c r="J122" i="21"/>
  <c r="J123" i="21"/>
  <c r="J121" i="21"/>
  <c r="K120" i="21"/>
  <c r="K109" i="21"/>
  <c r="K108" i="21"/>
  <c r="L106" i="21"/>
  <c r="K110" i="21"/>
  <c r="K107" i="21"/>
  <c r="N56" i="21"/>
  <c r="M55" i="21"/>
  <c r="AC160" i="21" l="1"/>
  <c r="L136" i="21"/>
  <c r="L137" i="21"/>
  <c r="AD158" i="21"/>
  <c r="AE155" i="21"/>
  <c r="AD154" i="21"/>
  <c r="AD159" i="21" s="1"/>
  <c r="AD157" i="21"/>
  <c r="L133" i="21"/>
  <c r="L138" i="21" s="1"/>
  <c r="M134" i="21"/>
  <c r="L135" i="21"/>
  <c r="J125" i="21"/>
  <c r="K111" i="21"/>
  <c r="AA44" i="23"/>
  <c r="Z42" i="23"/>
  <c r="Z43" i="23"/>
  <c r="AA51" i="23"/>
  <c r="Z50" i="23"/>
  <c r="Z49" i="23"/>
  <c r="X154" i="17"/>
  <c r="L174" i="21"/>
  <c r="L175" i="21" s="1"/>
  <c r="L176" i="21" s="1"/>
  <c r="L177" i="21" s="1"/>
  <c r="M170" i="21"/>
  <c r="L109" i="21"/>
  <c r="L107" i="21"/>
  <c r="L110" i="21"/>
  <c r="M106" i="21"/>
  <c r="L108" i="21"/>
  <c r="K124" i="21"/>
  <c r="L120" i="21"/>
  <c r="K123" i="21"/>
  <c r="K121" i="21"/>
  <c r="K122" i="21"/>
  <c r="O56" i="21"/>
  <c r="N55" i="21"/>
  <c r="AD160" i="21" l="1"/>
  <c r="AE158" i="21"/>
  <c r="AE157" i="21"/>
  <c r="AE154" i="21"/>
  <c r="AE159" i="21" s="1"/>
  <c r="AF155" i="21"/>
  <c r="M136" i="21"/>
  <c r="M137" i="21"/>
  <c r="L139" i="21"/>
  <c r="M133" i="21"/>
  <c r="M138" i="21" s="1"/>
  <c r="M135" i="21"/>
  <c r="N134" i="21"/>
  <c r="K125" i="21"/>
  <c r="L111" i="21"/>
  <c r="AB51" i="23"/>
  <c r="AA50" i="23"/>
  <c r="AA49" i="23"/>
  <c r="AB44" i="23"/>
  <c r="AA43" i="23"/>
  <c r="AA42" i="23"/>
  <c r="Y154" i="17"/>
  <c r="M174" i="21"/>
  <c r="M175" i="21" s="1"/>
  <c r="M176" i="21" s="1"/>
  <c r="M177" i="21" s="1"/>
  <c r="N170" i="21"/>
  <c r="M108" i="21"/>
  <c r="M107" i="21"/>
  <c r="M110" i="21"/>
  <c r="N106" i="21"/>
  <c r="M109" i="21"/>
  <c r="L123" i="21"/>
  <c r="L124" i="21"/>
  <c r="M120" i="21"/>
  <c r="L122" i="21"/>
  <c r="L121" i="21"/>
  <c r="P56" i="21"/>
  <c r="O55" i="21"/>
  <c r="AG155" i="21" l="1"/>
  <c r="AF154" i="21"/>
  <c r="AF159" i="21" s="1"/>
  <c r="AF157" i="21"/>
  <c r="N136" i="21"/>
  <c r="N137" i="21"/>
  <c r="AE160" i="21"/>
  <c r="M139" i="21"/>
  <c r="N133" i="21"/>
  <c r="N138" i="21" s="1"/>
  <c r="N135" i="21"/>
  <c r="O134" i="21"/>
  <c r="L125" i="21"/>
  <c r="M111" i="21"/>
  <c r="AC44" i="23"/>
  <c r="AB42" i="23"/>
  <c r="AB43" i="23"/>
  <c r="AC51" i="23"/>
  <c r="AB49" i="23"/>
  <c r="AB50" i="23"/>
  <c r="Z154" i="17"/>
  <c r="N174" i="21"/>
  <c r="N175" i="21" s="1"/>
  <c r="N176" i="21" s="1"/>
  <c r="N177" i="21" s="1"/>
  <c r="O170" i="21"/>
  <c r="N110" i="21"/>
  <c r="N108" i="21"/>
  <c r="N107" i="21"/>
  <c r="O106" i="21"/>
  <c r="N109" i="21"/>
  <c r="M124" i="21"/>
  <c r="M122" i="21"/>
  <c r="M121" i="21"/>
  <c r="M123" i="21"/>
  <c r="N120" i="21"/>
  <c r="Q56" i="21"/>
  <c r="P55" i="21"/>
  <c r="N139" i="21" l="1"/>
  <c r="O137" i="21"/>
  <c r="O136" i="21"/>
  <c r="AG158" i="21"/>
  <c r="AH155" i="21"/>
  <c r="AG154" i="21"/>
  <c r="AG159" i="21" s="1"/>
  <c r="AG157" i="21"/>
  <c r="O133" i="21"/>
  <c r="O138" i="21" s="1"/>
  <c r="O135" i="21"/>
  <c r="P134" i="21"/>
  <c r="M125" i="21"/>
  <c r="N111" i="21"/>
  <c r="AD51" i="23"/>
  <c r="AC50" i="23"/>
  <c r="AC49" i="23"/>
  <c r="AD44" i="23"/>
  <c r="AC42" i="23"/>
  <c r="AC43" i="23"/>
  <c r="AA154" i="17"/>
  <c r="O174" i="21"/>
  <c r="O175" i="21" s="1"/>
  <c r="O176" i="21" s="1"/>
  <c r="O177" i="21" s="1"/>
  <c r="P170" i="21"/>
  <c r="O107" i="21"/>
  <c r="O108" i="21"/>
  <c r="O109" i="21"/>
  <c r="P106" i="21"/>
  <c r="O110" i="21"/>
  <c r="N124" i="21"/>
  <c r="N122" i="21"/>
  <c r="N121" i="21"/>
  <c r="N123" i="21"/>
  <c r="O120" i="21"/>
  <c r="R56" i="21"/>
  <c r="Q55" i="21"/>
  <c r="O139" i="21" l="1"/>
  <c r="AH158" i="21"/>
  <c r="AH157" i="21"/>
  <c r="AI155" i="21"/>
  <c r="AH154" i="21"/>
  <c r="AH159" i="21" s="1"/>
  <c r="P136" i="21"/>
  <c r="P137" i="21"/>
  <c r="AG160" i="21"/>
  <c r="P133" i="21"/>
  <c r="P138" i="21" s="1"/>
  <c r="Q134" i="21"/>
  <c r="P135" i="21"/>
  <c r="N125" i="21"/>
  <c r="O111" i="21"/>
  <c r="AE51" i="23"/>
  <c r="AD49" i="23"/>
  <c r="AD50" i="23"/>
  <c r="AE44" i="23"/>
  <c r="AD42" i="23"/>
  <c r="AD43" i="23"/>
  <c r="AB154" i="17"/>
  <c r="P174" i="21"/>
  <c r="P175" i="21" s="1"/>
  <c r="P176" i="21" s="1"/>
  <c r="P177" i="21" s="1"/>
  <c r="Q170" i="21"/>
  <c r="P109" i="21"/>
  <c r="P107" i="21"/>
  <c r="P108" i="21"/>
  <c r="Q106" i="21"/>
  <c r="P110" i="21"/>
  <c r="O124" i="21"/>
  <c r="O123" i="21"/>
  <c r="O122" i="21"/>
  <c r="P120" i="21"/>
  <c r="O121" i="21"/>
  <c r="S56" i="21"/>
  <c r="R55" i="21"/>
  <c r="AI158" i="21" l="1"/>
  <c r="AJ155" i="21"/>
  <c r="AI154" i="21"/>
  <c r="AI159" i="21" s="1"/>
  <c r="AI157" i="21"/>
  <c r="AH160" i="21"/>
  <c r="Q136" i="21"/>
  <c r="Q137" i="21"/>
  <c r="P139" i="21"/>
  <c r="Q133" i="21"/>
  <c r="Q138" i="21" s="1"/>
  <c r="R134" i="21"/>
  <c r="Q135" i="21"/>
  <c r="O125" i="21"/>
  <c r="P111" i="21"/>
  <c r="AF44" i="23"/>
  <c r="AE42" i="23"/>
  <c r="AE43" i="23"/>
  <c r="AF51" i="23"/>
  <c r="AE49" i="23"/>
  <c r="AE50" i="23"/>
  <c r="AC154" i="17"/>
  <c r="Q174" i="21"/>
  <c r="Q175" i="21" s="1"/>
  <c r="Q176" i="21" s="1"/>
  <c r="Q177" i="21" s="1"/>
  <c r="R170" i="21"/>
  <c r="P123" i="21"/>
  <c r="P122" i="21"/>
  <c r="P121" i="21"/>
  <c r="P124" i="21"/>
  <c r="Q120" i="21"/>
  <c r="Q110" i="21"/>
  <c r="Q109" i="21"/>
  <c r="Q107" i="21"/>
  <c r="R106" i="21"/>
  <c r="Q108" i="21"/>
  <c r="T56" i="21"/>
  <c r="S55" i="21"/>
  <c r="AI160" i="21" l="1"/>
  <c r="R136" i="21"/>
  <c r="R137" i="21"/>
  <c r="Q139" i="21"/>
  <c r="AJ158" i="21"/>
  <c r="AK155" i="21"/>
  <c r="AJ154" i="21"/>
  <c r="AJ159" i="21" s="1"/>
  <c r="AJ157" i="21"/>
  <c r="R133" i="21"/>
  <c r="R138" i="21" s="1"/>
  <c r="R135" i="21"/>
  <c r="S134" i="21"/>
  <c r="P125" i="21"/>
  <c r="Q111" i="21"/>
  <c r="AG51" i="23"/>
  <c r="AF49" i="23"/>
  <c r="AF50" i="23"/>
  <c r="AG44" i="23"/>
  <c r="AF43" i="23"/>
  <c r="AF42" i="23"/>
  <c r="AD154" i="17"/>
  <c r="R174" i="21"/>
  <c r="R175" i="21" s="1"/>
  <c r="R176" i="21" s="1"/>
  <c r="R177" i="21" s="1"/>
  <c r="S170" i="21"/>
  <c r="R110" i="21"/>
  <c r="R108" i="21"/>
  <c r="R107" i="21"/>
  <c r="R109" i="21"/>
  <c r="S106" i="21"/>
  <c r="Q121" i="21"/>
  <c r="Q124" i="21"/>
  <c r="R120" i="21"/>
  <c r="Q123" i="21"/>
  <c r="Q122" i="21"/>
  <c r="U56" i="21"/>
  <c r="T55" i="21"/>
  <c r="AJ160" i="21" l="1"/>
  <c r="AK158" i="21"/>
  <c r="AK157" i="21"/>
  <c r="AL155" i="21"/>
  <c r="AK154" i="21"/>
  <c r="AK159" i="21" s="1"/>
  <c r="R139" i="21"/>
  <c r="S137" i="21"/>
  <c r="S136" i="21"/>
  <c r="S133" i="21"/>
  <c r="S138" i="21" s="1"/>
  <c r="S135" i="21"/>
  <c r="T134" i="21"/>
  <c r="Q125" i="21"/>
  <c r="R111" i="21"/>
  <c r="AH44" i="23"/>
  <c r="AG42" i="23"/>
  <c r="AG43" i="23"/>
  <c r="AH51" i="23"/>
  <c r="AG50" i="23"/>
  <c r="AG49" i="23"/>
  <c r="AE154" i="17"/>
  <c r="S174" i="21"/>
  <c r="S175" i="21" s="1"/>
  <c r="S176" i="21" s="1"/>
  <c r="S177" i="21" s="1"/>
  <c r="T170" i="21"/>
  <c r="S107" i="21"/>
  <c r="T106" i="21"/>
  <c r="S109" i="21"/>
  <c r="S108" i="21"/>
  <c r="S110" i="21"/>
  <c r="R124" i="21"/>
  <c r="R122" i="21"/>
  <c r="R121" i="21"/>
  <c r="S120" i="21"/>
  <c r="R123" i="21"/>
  <c r="V56" i="21"/>
  <c r="U55" i="21"/>
  <c r="S139" i="21" l="1"/>
  <c r="AK160" i="21"/>
  <c r="T136" i="21"/>
  <c r="T137" i="21"/>
  <c r="AL158" i="21"/>
  <c r="AM155" i="21"/>
  <c r="AL154" i="21"/>
  <c r="AL159" i="21" s="1"/>
  <c r="AL157" i="21"/>
  <c r="T133" i="21"/>
  <c r="T138" i="21" s="1"/>
  <c r="T135" i="21"/>
  <c r="U134" i="21"/>
  <c r="R125" i="21"/>
  <c r="S111" i="21"/>
  <c r="AI51" i="23"/>
  <c r="AH50" i="23"/>
  <c r="AH49" i="23"/>
  <c r="AI44" i="23"/>
  <c r="AH42" i="23"/>
  <c r="AH43" i="23"/>
  <c r="AF154" i="17"/>
  <c r="T174" i="21"/>
  <c r="T175" i="21" s="1"/>
  <c r="T176" i="21" s="1"/>
  <c r="T177" i="21" s="1"/>
  <c r="U170" i="21"/>
  <c r="S124" i="21"/>
  <c r="T120" i="21"/>
  <c r="S123" i="21"/>
  <c r="S122" i="21"/>
  <c r="S121" i="21"/>
  <c r="T109" i="21"/>
  <c r="T107" i="21"/>
  <c r="U106" i="21"/>
  <c r="T108" i="21"/>
  <c r="T110" i="21"/>
  <c r="W56" i="21"/>
  <c r="V55" i="21"/>
  <c r="AM158" i="21" l="1"/>
  <c r="AM154" i="21"/>
  <c r="AM159" i="21" s="1"/>
  <c r="AM157" i="21"/>
  <c r="AN155" i="21"/>
  <c r="AL160" i="21"/>
  <c r="U136" i="21"/>
  <c r="U137" i="21"/>
  <c r="T139" i="21"/>
  <c r="U133" i="21"/>
  <c r="U138" i="21" s="1"/>
  <c r="U135" i="21"/>
  <c r="V134" i="21"/>
  <c r="S125" i="21"/>
  <c r="T111" i="21"/>
  <c r="AJ51" i="23"/>
  <c r="AI49" i="23"/>
  <c r="AI50" i="23"/>
  <c r="AJ44" i="23"/>
  <c r="AI42" i="23"/>
  <c r="AI43" i="23"/>
  <c r="AG154" i="17"/>
  <c r="U174" i="21"/>
  <c r="U175" i="21" s="1"/>
  <c r="U176" i="21" s="1"/>
  <c r="U177" i="21" s="1"/>
  <c r="V170" i="21"/>
  <c r="U108" i="21"/>
  <c r="U107" i="21"/>
  <c r="U110" i="21"/>
  <c r="U109" i="21"/>
  <c r="V106" i="21"/>
  <c r="T123" i="21"/>
  <c r="T122" i="21"/>
  <c r="T124" i="21"/>
  <c r="U120" i="21"/>
  <c r="T121" i="21"/>
  <c r="X56" i="21"/>
  <c r="W55" i="21"/>
  <c r="AM160" i="21" l="1"/>
  <c r="U139" i="21"/>
  <c r="AN158" i="21"/>
  <c r="AN157" i="21"/>
  <c r="AN154" i="21"/>
  <c r="AN159" i="21" s="1"/>
  <c r="AO155" i="21"/>
  <c r="V136" i="21"/>
  <c r="V137" i="21"/>
  <c r="V133" i="21"/>
  <c r="V138" i="21" s="1"/>
  <c r="V135" i="21"/>
  <c r="W134" i="21"/>
  <c r="T125" i="21"/>
  <c r="U111" i="21"/>
  <c r="AK44" i="23"/>
  <c r="AJ43" i="23"/>
  <c r="AJ42" i="23"/>
  <c r="AK51" i="23"/>
  <c r="AJ49" i="23"/>
  <c r="AJ50" i="23"/>
  <c r="AH154" i="17"/>
  <c r="V174" i="21"/>
  <c r="V175" i="21" s="1"/>
  <c r="V176" i="21" s="1"/>
  <c r="V177" i="21" s="1"/>
  <c r="W170" i="21"/>
  <c r="U124" i="21"/>
  <c r="U123" i="21"/>
  <c r="U121" i="21"/>
  <c r="U122" i="21"/>
  <c r="V120" i="21"/>
  <c r="V110" i="21"/>
  <c r="V108" i="21"/>
  <c r="V109" i="21"/>
  <c r="W106" i="21"/>
  <c r="V107" i="21"/>
  <c r="Y56" i="21"/>
  <c r="X55" i="21"/>
  <c r="AN160" i="21" l="1"/>
  <c r="W137" i="21"/>
  <c r="W136" i="21"/>
  <c r="V139" i="21"/>
  <c r="AO158" i="21"/>
  <c r="AO157" i="21"/>
  <c r="AP155" i="21"/>
  <c r="AO154" i="21"/>
  <c r="AO159" i="21" s="1"/>
  <c r="W133" i="21"/>
  <c r="W135" i="21"/>
  <c r="X134" i="21"/>
  <c r="U125" i="21"/>
  <c r="V111" i="21"/>
  <c r="AL51" i="23"/>
  <c r="AK49" i="23"/>
  <c r="AK50" i="23"/>
  <c r="AL44" i="23"/>
  <c r="AK43" i="23"/>
  <c r="AK42" i="23"/>
  <c r="AI154" i="17"/>
  <c r="W174" i="21"/>
  <c r="W175" i="21" s="1"/>
  <c r="W176" i="21" s="1"/>
  <c r="W177" i="21" s="1"/>
  <c r="X170" i="21"/>
  <c r="W110" i="21"/>
  <c r="X106" i="21"/>
  <c r="W107" i="21"/>
  <c r="W108" i="21"/>
  <c r="W109" i="21"/>
  <c r="V124" i="21"/>
  <c r="V122" i="21"/>
  <c r="V121" i="21"/>
  <c r="W120" i="21"/>
  <c r="V123" i="21"/>
  <c r="Z56" i="21"/>
  <c r="Y55" i="21"/>
  <c r="X136" i="21" l="1"/>
  <c r="X137" i="21"/>
  <c r="AO160" i="21"/>
  <c r="AP158" i="21"/>
  <c r="AQ155" i="21"/>
  <c r="AP154" i="21"/>
  <c r="AP159" i="21" s="1"/>
  <c r="AP157" i="21"/>
  <c r="X133" i="21"/>
  <c r="X138" i="21" s="1"/>
  <c r="X135" i="21"/>
  <c r="Y134" i="21"/>
  <c r="V125" i="21"/>
  <c r="W111" i="21"/>
  <c r="AM44" i="23"/>
  <c r="AL42" i="23"/>
  <c r="AL43" i="23"/>
  <c r="AM51" i="23"/>
  <c r="AL50" i="23"/>
  <c r="AL49" i="23"/>
  <c r="AJ154" i="17"/>
  <c r="X174" i="21"/>
  <c r="X175" i="21" s="1"/>
  <c r="X176" i="21" s="1"/>
  <c r="X177" i="21" s="1"/>
  <c r="Y170" i="21"/>
  <c r="W124" i="21"/>
  <c r="X120" i="21"/>
  <c r="W122" i="21"/>
  <c r="W121" i="21"/>
  <c r="W123" i="21"/>
  <c r="X109" i="21"/>
  <c r="X107" i="21"/>
  <c r="Y106" i="21"/>
  <c r="X108" i="21"/>
  <c r="X110" i="21"/>
  <c r="AA56" i="21"/>
  <c r="Z55" i="21"/>
  <c r="Y136" i="21" l="1"/>
  <c r="Y137" i="21"/>
  <c r="AP160" i="21"/>
  <c r="AQ158" i="21"/>
  <c r="AQ157" i="21"/>
  <c r="AR155" i="21"/>
  <c r="AQ154" i="21"/>
  <c r="AQ159" i="21" s="1"/>
  <c r="X139" i="21"/>
  <c r="Y133" i="21"/>
  <c r="Y138" i="21" s="1"/>
  <c r="Z134" i="21"/>
  <c r="Y135" i="21"/>
  <c r="W125" i="21"/>
  <c r="X111" i="21"/>
  <c r="AN44" i="23"/>
  <c r="AM42" i="23"/>
  <c r="AM43" i="23"/>
  <c r="AN51" i="23"/>
  <c r="AM50" i="23"/>
  <c r="AM49" i="23"/>
  <c r="AK154" i="17"/>
  <c r="Y174" i="21"/>
  <c r="Y175" i="21" s="1"/>
  <c r="Y176" i="21" s="1"/>
  <c r="Y177" i="21" s="1"/>
  <c r="Z170" i="21"/>
  <c r="X123" i="21"/>
  <c r="X122" i="21"/>
  <c r="X124" i="21"/>
  <c r="X121" i="21"/>
  <c r="Y120" i="21"/>
  <c r="Z106" i="21"/>
  <c r="Y108" i="21"/>
  <c r="Y107" i="21"/>
  <c r="Y110" i="21"/>
  <c r="Y109" i="21"/>
  <c r="AB56" i="21"/>
  <c r="AA55" i="21"/>
  <c r="Z136" i="21" l="1"/>
  <c r="Z137" i="21"/>
  <c r="AR158" i="21"/>
  <c r="AS155" i="21"/>
  <c r="AR157" i="21"/>
  <c r="AR154" i="21"/>
  <c r="AR159" i="21" s="1"/>
  <c r="AQ160" i="21"/>
  <c r="Y139" i="21"/>
  <c r="Z133" i="21"/>
  <c r="Z138" i="21" s="1"/>
  <c r="Z135" i="21"/>
  <c r="AA134" i="21"/>
  <c r="X125" i="21"/>
  <c r="Y111" i="21"/>
  <c r="AO51" i="23"/>
  <c r="AN49" i="23"/>
  <c r="AN50" i="23"/>
  <c r="AO44" i="23"/>
  <c r="AN42" i="23"/>
  <c r="AN43" i="23"/>
  <c r="AL154" i="17"/>
  <c r="Z174" i="21"/>
  <c r="Z175" i="21" s="1"/>
  <c r="Z176" i="21" s="1"/>
  <c r="Z177" i="21" s="1"/>
  <c r="AA170" i="21"/>
  <c r="Z110" i="21"/>
  <c r="Z108" i="21"/>
  <c r="Z107" i="21"/>
  <c r="Z109" i="21"/>
  <c r="AA106" i="21"/>
  <c r="Y122" i="21"/>
  <c r="Y123" i="21"/>
  <c r="Y121" i="21"/>
  <c r="Z120" i="21"/>
  <c r="Y124" i="21"/>
  <c r="AC56" i="21"/>
  <c r="AB55" i="21"/>
  <c r="AS158" i="21" l="1"/>
  <c r="AS157" i="21"/>
  <c r="AT155" i="21"/>
  <c r="AS154" i="21"/>
  <c r="AS159" i="21" s="1"/>
  <c r="AA137" i="21"/>
  <c r="AA136" i="21"/>
  <c r="AR160" i="21"/>
  <c r="Z139" i="21"/>
  <c r="AA133" i="21"/>
  <c r="AA138" i="21" s="1"/>
  <c r="AA135" i="21"/>
  <c r="AB134" i="21"/>
  <c r="Y125" i="21"/>
  <c r="Z111" i="21"/>
  <c r="AP51" i="23"/>
  <c r="AO49" i="23"/>
  <c r="AO50" i="23"/>
  <c r="AP44" i="23"/>
  <c r="AO42" i="23"/>
  <c r="AO43" i="23"/>
  <c r="AM154" i="17"/>
  <c r="AA174" i="21"/>
  <c r="AA175" i="21" s="1"/>
  <c r="AA176" i="21" s="1"/>
  <c r="AA177" i="21" s="1"/>
  <c r="AB170" i="21"/>
  <c r="Z124" i="21"/>
  <c r="Z122" i="21"/>
  <c r="Z123" i="21"/>
  <c r="Z121" i="21"/>
  <c r="AA120" i="21"/>
  <c r="AA109" i="21"/>
  <c r="AA108" i="21"/>
  <c r="AA110" i="21"/>
  <c r="AB106" i="21"/>
  <c r="AA107" i="21"/>
  <c r="AD56" i="21"/>
  <c r="AC55" i="21"/>
  <c r="AB136" i="21" l="1"/>
  <c r="AB137" i="21"/>
  <c r="AT158" i="21"/>
  <c r="AT157" i="21"/>
  <c r="AT154" i="21"/>
  <c r="AT159" i="21" s="1"/>
  <c r="AU155" i="21"/>
  <c r="AS160" i="21"/>
  <c r="AA139" i="21"/>
  <c r="AB133" i="21"/>
  <c r="AB138" i="21" s="1"/>
  <c r="AB135" i="21"/>
  <c r="AC134" i="21"/>
  <c r="Z125" i="21"/>
  <c r="AA111" i="21"/>
  <c r="AQ51" i="23"/>
  <c r="AP50" i="23"/>
  <c r="AP49" i="23"/>
  <c r="AQ44" i="23"/>
  <c r="AP42" i="23"/>
  <c r="AP43" i="23"/>
  <c r="AN154" i="17"/>
  <c r="AB174" i="21"/>
  <c r="AB175" i="21" s="1"/>
  <c r="AB176" i="21" s="1"/>
  <c r="AB177" i="21" s="1"/>
  <c r="AC170" i="21"/>
  <c r="AB109" i="21"/>
  <c r="AB107" i="21"/>
  <c r="AB110" i="21"/>
  <c r="AC106" i="21"/>
  <c r="AB108" i="21"/>
  <c r="AA124" i="21"/>
  <c r="AB120" i="21"/>
  <c r="AA122" i="21"/>
  <c r="AA121" i="21"/>
  <c r="AA123" i="21"/>
  <c r="AE56" i="21"/>
  <c r="AD55" i="21"/>
  <c r="AT160" i="21" l="1"/>
  <c r="AC136" i="21"/>
  <c r="AC137" i="21"/>
  <c r="AU158" i="21"/>
  <c r="AU157" i="21"/>
  <c r="AV155" i="21"/>
  <c r="AU154" i="21"/>
  <c r="AU159" i="21" s="1"/>
  <c r="AB139" i="21"/>
  <c r="AC133" i="21"/>
  <c r="AC138" i="21" s="1"/>
  <c r="AD134" i="21"/>
  <c r="AC135" i="21"/>
  <c r="AA125" i="21"/>
  <c r="AB111" i="21"/>
  <c r="AR51" i="23"/>
  <c r="AQ50" i="23"/>
  <c r="AQ49" i="23"/>
  <c r="AR44" i="23"/>
  <c r="AQ43" i="23"/>
  <c r="AQ42" i="23"/>
  <c r="AC174" i="21"/>
  <c r="AC175" i="21" s="1"/>
  <c r="AC176" i="21" s="1"/>
  <c r="AC177" i="21" s="1"/>
  <c r="AD170" i="21"/>
  <c r="AD106" i="21"/>
  <c r="AC107" i="21"/>
  <c r="AC109" i="21"/>
  <c r="AC108" i="21"/>
  <c r="AC110" i="21"/>
  <c r="AB123" i="21"/>
  <c r="AB124" i="21"/>
  <c r="AC120" i="21"/>
  <c r="AB121" i="21"/>
  <c r="AB122" i="21"/>
  <c r="AF56" i="21"/>
  <c r="AE55" i="21"/>
  <c r="AU160" i="21" l="1"/>
  <c r="AD136" i="21"/>
  <c r="AD137" i="21"/>
  <c r="AV158" i="21"/>
  <c r="AV157" i="21"/>
  <c r="AW155" i="21"/>
  <c r="AV154" i="21"/>
  <c r="AV159" i="21" s="1"/>
  <c r="AC139" i="21"/>
  <c r="AD133" i="21"/>
  <c r="AD138" i="21" s="1"/>
  <c r="AE134" i="21"/>
  <c r="AD135" i="21"/>
  <c r="AB125" i="21"/>
  <c r="AC111" i="21"/>
  <c r="AS51" i="23"/>
  <c r="AR49" i="23"/>
  <c r="AR50" i="23"/>
  <c r="AS44" i="23"/>
  <c r="AR42" i="23"/>
  <c r="AR43" i="23"/>
  <c r="AD174" i="21"/>
  <c r="AD175" i="21" s="1"/>
  <c r="AD176" i="21" s="1"/>
  <c r="AD177" i="21" s="1"/>
  <c r="AE170" i="21"/>
  <c r="AD110" i="21"/>
  <c r="AD108" i="21"/>
  <c r="AE106" i="21"/>
  <c r="AD107" i="21"/>
  <c r="AD109" i="21"/>
  <c r="AC124" i="21"/>
  <c r="AC122" i="21"/>
  <c r="AC121" i="21"/>
  <c r="AC123" i="21"/>
  <c r="AD120" i="21"/>
  <c r="AG56" i="21"/>
  <c r="AF55" i="21"/>
  <c r="AV160" i="21" l="1"/>
  <c r="AD139" i="21"/>
  <c r="AE137" i="21"/>
  <c r="AE136" i="21"/>
  <c r="AW158" i="21"/>
  <c r="AX155" i="21"/>
  <c r="AW157" i="21"/>
  <c r="AW154" i="21"/>
  <c r="AW159" i="21" s="1"/>
  <c r="AE133" i="21"/>
  <c r="AE138" i="21" s="1"/>
  <c r="AE135" i="21"/>
  <c r="AF134" i="21"/>
  <c r="AF137" i="21" s="1"/>
  <c r="AC125" i="21"/>
  <c r="AD111" i="21"/>
  <c r="AT51" i="23"/>
  <c r="AS49" i="23"/>
  <c r="AS50" i="23"/>
  <c r="AT44" i="23"/>
  <c r="AS42" i="23"/>
  <c r="AS43" i="23"/>
  <c r="AE174" i="21"/>
  <c r="AE175" i="21" s="1"/>
  <c r="AE176" i="21" s="1"/>
  <c r="AE177" i="21" s="1"/>
  <c r="AF170" i="21"/>
  <c r="AE107" i="21"/>
  <c r="AE109" i="21"/>
  <c r="AE108" i="21"/>
  <c r="AE110" i="21"/>
  <c r="AF106" i="21"/>
  <c r="AD124" i="21"/>
  <c r="AD122" i="21"/>
  <c r="AD121" i="21"/>
  <c r="AD123" i="21"/>
  <c r="AE120" i="21"/>
  <c r="AH56" i="21"/>
  <c r="AG55" i="21"/>
  <c r="AW160" i="21" l="1"/>
  <c r="AE139" i="21"/>
  <c r="AX158" i="21"/>
  <c r="AY155" i="21"/>
  <c r="AX154" i="21"/>
  <c r="AX159" i="21" s="1"/>
  <c r="AX157" i="21"/>
  <c r="AF133" i="21"/>
  <c r="AF138" i="21" s="1"/>
  <c r="AF135" i="21"/>
  <c r="AG134" i="21"/>
  <c r="AD125" i="21"/>
  <c r="AE111" i="21"/>
  <c r="AU44" i="23"/>
  <c r="AT42" i="23"/>
  <c r="AT43" i="23"/>
  <c r="AU51" i="23"/>
  <c r="AT50" i="23"/>
  <c r="AT49" i="23"/>
  <c r="AF174" i="21"/>
  <c r="AF175" i="21" s="1"/>
  <c r="AF176" i="21" s="1"/>
  <c r="AF177" i="21" s="1"/>
  <c r="AG170" i="21"/>
  <c r="AF109" i="21"/>
  <c r="AF107" i="21"/>
  <c r="AF108" i="21"/>
  <c r="AF110" i="21"/>
  <c r="AG106" i="21"/>
  <c r="AE124" i="21"/>
  <c r="AE123" i="21"/>
  <c r="AE122" i="21"/>
  <c r="AF120" i="21"/>
  <c r="AE121" i="21"/>
  <c r="AI56" i="21"/>
  <c r="AH55" i="21"/>
  <c r="AY158" i="21" l="1"/>
  <c r="AZ155" i="21"/>
  <c r="AY154" i="21"/>
  <c r="AY159" i="21" s="1"/>
  <c r="AY157" i="21"/>
  <c r="AX160" i="21"/>
  <c r="AG136" i="21"/>
  <c r="AG137" i="21"/>
  <c r="AG133" i="21"/>
  <c r="AG138" i="21" s="1"/>
  <c r="AG135" i="21"/>
  <c r="AH134" i="21"/>
  <c r="AE125" i="21"/>
  <c r="AF111" i="21"/>
  <c r="AV51" i="23"/>
  <c r="AU50" i="23"/>
  <c r="AU49" i="23"/>
  <c r="AV44" i="23"/>
  <c r="AU43" i="23"/>
  <c r="AU42" i="23"/>
  <c r="AG174" i="21"/>
  <c r="AG175" i="21" s="1"/>
  <c r="AG176" i="21" s="1"/>
  <c r="AG177" i="21" s="1"/>
  <c r="AH170" i="21"/>
  <c r="AF123" i="21"/>
  <c r="AF121" i="21"/>
  <c r="AF124" i="21"/>
  <c r="AF122" i="21"/>
  <c r="AG120" i="21"/>
  <c r="AH106" i="21"/>
  <c r="AG110" i="21"/>
  <c r="AG109" i="21"/>
  <c r="AG108" i="21"/>
  <c r="AG107" i="21"/>
  <c r="AJ56" i="21"/>
  <c r="AI55" i="21"/>
  <c r="AY160" i="21" l="1"/>
  <c r="AH136" i="21"/>
  <c r="AH137" i="21"/>
  <c r="AG139" i="21"/>
  <c r="AZ158" i="21"/>
  <c r="BA155" i="21"/>
  <c r="AZ154" i="21"/>
  <c r="AZ159" i="21" s="1"/>
  <c r="AZ157" i="21"/>
  <c r="AH133" i="21"/>
  <c r="AH138" i="21" s="1"/>
  <c r="AI134" i="21"/>
  <c r="AH135" i="21"/>
  <c r="AF125" i="21"/>
  <c r="AG111" i="21"/>
  <c r="AW51" i="23"/>
  <c r="AV50" i="23"/>
  <c r="AV49" i="23"/>
  <c r="AW44" i="23"/>
  <c r="AV43" i="23"/>
  <c r="AV42" i="23"/>
  <c r="AH174" i="21"/>
  <c r="AH175" i="21" s="1"/>
  <c r="AH176" i="21" s="1"/>
  <c r="AH177" i="21" s="1"/>
  <c r="AI170" i="21"/>
  <c r="AH110" i="21"/>
  <c r="AH108" i="21"/>
  <c r="AI106" i="21"/>
  <c r="AH107" i="21"/>
  <c r="AH109" i="21"/>
  <c r="AG121" i="21"/>
  <c r="AG123" i="21"/>
  <c r="AG124" i="21"/>
  <c r="AG122" i="21"/>
  <c r="AH120" i="21"/>
  <c r="AK56" i="21"/>
  <c r="AJ55" i="21"/>
  <c r="AZ160" i="21" l="1"/>
  <c r="AI137" i="21"/>
  <c r="AI136" i="21"/>
  <c r="BA158" i="21"/>
  <c r="BB155" i="21"/>
  <c r="BA154" i="21"/>
  <c r="BA159" i="21" s="1"/>
  <c r="BA157" i="21"/>
  <c r="AH139" i="21"/>
  <c r="AI133" i="21"/>
  <c r="AI138" i="21" s="1"/>
  <c r="AJ134" i="21"/>
  <c r="AI135" i="21"/>
  <c r="AG125" i="21"/>
  <c r="AH111" i="21"/>
  <c r="AX44" i="23"/>
  <c r="AW42" i="23"/>
  <c r="AW43" i="23"/>
  <c r="AX51" i="23"/>
  <c r="AW49" i="23"/>
  <c r="AW50" i="23"/>
  <c r="AI174" i="21"/>
  <c r="AI175" i="21" s="1"/>
  <c r="AI176" i="21" s="1"/>
  <c r="AI177" i="21" s="1"/>
  <c r="AJ170" i="21"/>
  <c r="AJ106" i="21"/>
  <c r="AI107" i="21"/>
  <c r="AI108" i="21"/>
  <c r="AI110" i="21"/>
  <c r="AI109" i="21"/>
  <c r="AH124" i="21"/>
  <c r="AH122" i="21"/>
  <c r="AH121" i="21"/>
  <c r="AI120" i="21"/>
  <c r="AH123" i="21"/>
  <c r="AL56" i="21"/>
  <c r="AK55" i="21"/>
  <c r="BA160" i="21" l="1"/>
  <c r="BB158" i="21"/>
  <c r="BC155" i="21"/>
  <c r="BB154" i="21"/>
  <c r="BB159" i="21" s="1"/>
  <c r="BB157" i="21"/>
  <c r="AJ137" i="21"/>
  <c r="AJ136" i="21"/>
  <c r="AI139" i="21"/>
  <c r="AJ133" i="21"/>
  <c r="AJ138" i="21" s="1"/>
  <c r="AK134" i="21"/>
  <c r="AJ135" i="21"/>
  <c r="AH125" i="21"/>
  <c r="AI111" i="21"/>
  <c r="AY44" i="23"/>
  <c r="AX42" i="23"/>
  <c r="AX43" i="23"/>
  <c r="AY51" i="23"/>
  <c r="AX50" i="23"/>
  <c r="AX49" i="23"/>
  <c r="AJ174" i="21"/>
  <c r="AJ175" i="21" s="1"/>
  <c r="AJ176" i="21" s="1"/>
  <c r="AJ177" i="21" s="1"/>
  <c r="AK170" i="21"/>
  <c r="AI124" i="21"/>
  <c r="AJ120" i="21"/>
  <c r="AI123" i="21"/>
  <c r="AI122" i="21"/>
  <c r="AI121" i="21"/>
  <c r="AJ109" i="21"/>
  <c r="AJ107" i="21"/>
  <c r="AJ108" i="21"/>
  <c r="AJ110" i="21"/>
  <c r="AK106" i="21"/>
  <c r="AM56" i="21"/>
  <c r="AL55" i="21"/>
  <c r="AJ139" i="21" l="1"/>
  <c r="BC158" i="21"/>
  <c r="BD155" i="21"/>
  <c r="BC154" i="21"/>
  <c r="BC159" i="21" s="1"/>
  <c r="BC157" i="21"/>
  <c r="AK136" i="21"/>
  <c r="AK137" i="21"/>
  <c r="BB160" i="21"/>
  <c r="AK133" i="21"/>
  <c r="AK138" i="21" s="1"/>
  <c r="AK135" i="21"/>
  <c r="AL134" i="21"/>
  <c r="AI125" i="21"/>
  <c r="AJ111" i="21"/>
  <c r="AY42" i="23"/>
  <c r="AZ44" i="23"/>
  <c r="AY43" i="23"/>
  <c r="AZ51" i="23"/>
  <c r="AY50" i="23"/>
  <c r="AY49" i="23"/>
  <c r="AK174" i="21"/>
  <c r="AK175" i="21" s="1"/>
  <c r="AK176" i="21" s="1"/>
  <c r="AK177" i="21" s="1"/>
  <c r="AL170" i="21"/>
  <c r="AJ123" i="21"/>
  <c r="AJ122" i="21"/>
  <c r="AJ124" i="21"/>
  <c r="AK120" i="21"/>
  <c r="AJ121" i="21"/>
  <c r="AL106" i="21"/>
  <c r="AK108" i="21"/>
  <c r="AK107" i="21"/>
  <c r="AK110" i="21"/>
  <c r="AK109" i="21"/>
  <c r="AN56" i="21"/>
  <c r="AM55" i="21"/>
  <c r="AK139" i="21" l="1"/>
  <c r="AL136" i="21"/>
  <c r="AL137" i="21"/>
  <c r="BD158" i="21"/>
  <c r="BD154" i="21"/>
  <c r="BD159" i="21" s="1"/>
  <c r="BE155" i="21"/>
  <c r="BD157" i="21"/>
  <c r="BC160" i="21"/>
  <c r="AL133" i="21"/>
  <c r="AL138" i="21" s="1"/>
  <c r="AL135" i="21"/>
  <c r="AM134" i="21"/>
  <c r="AJ125" i="21"/>
  <c r="AK111" i="21"/>
  <c r="BA51" i="23"/>
  <c r="AZ49" i="23"/>
  <c r="AZ50" i="23"/>
  <c r="BA44" i="23"/>
  <c r="AZ42" i="23"/>
  <c r="AZ43" i="23"/>
  <c r="AL174" i="21"/>
  <c r="AL175" i="21" s="1"/>
  <c r="AL176" i="21" s="1"/>
  <c r="AL177" i="21" s="1"/>
  <c r="AM170" i="21"/>
  <c r="AK124" i="21"/>
  <c r="AK123" i="21"/>
  <c r="AK121" i="21"/>
  <c r="AK122" i="21"/>
  <c r="AL120" i="21"/>
  <c r="AL110" i="21"/>
  <c r="AL108" i="21"/>
  <c r="AL109" i="21"/>
  <c r="AL107" i="21"/>
  <c r="AM106" i="21"/>
  <c r="AO56" i="21"/>
  <c r="AN55" i="21"/>
  <c r="AM137" i="21" l="1"/>
  <c r="AM136" i="21"/>
  <c r="BD160" i="21"/>
  <c r="BE158" i="21"/>
  <c r="BE157" i="21"/>
  <c r="BF155" i="21"/>
  <c r="BE154" i="21"/>
  <c r="BE159" i="21" s="1"/>
  <c r="AL139" i="21"/>
  <c r="AM133" i="21"/>
  <c r="AM138" i="21" s="1"/>
  <c r="AM135" i="21"/>
  <c r="AN134" i="21"/>
  <c r="AK125" i="21"/>
  <c r="AL111" i="21"/>
  <c r="BA43" i="23"/>
  <c r="BB44" i="23"/>
  <c r="BA42" i="23"/>
  <c r="BB51" i="23"/>
  <c r="BA49" i="23"/>
  <c r="BA50" i="23"/>
  <c r="AM174" i="21"/>
  <c r="AM175" i="21" s="1"/>
  <c r="AM176" i="21" s="1"/>
  <c r="AM177" i="21" s="1"/>
  <c r="AN170" i="21"/>
  <c r="AM110" i="21"/>
  <c r="AN106" i="21"/>
  <c r="AM107" i="21"/>
  <c r="AM109" i="21"/>
  <c r="AM108" i="21"/>
  <c r="AL124" i="21"/>
  <c r="AL122" i="21"/>
  <c r="AL121" i="21"/>
  <c r="AM120" i="21"/>
  <c r="AL123" i="21"/>
  <c r="AP56" i="21"/>
  <c r="AO55" i="21"/>
  <c r="AN137" i="21" l="1"/>
  <c r="AN136" i="21"/>
  <c r="BF158" i="21"/>
  <c r="BG155" i="21"/>
  <c r="BF154" i="21"/>
  <c r="BF159" i="21" s="1"/>
  <c r="BF157" i="21"/>
  <c r="AM139" i="21"/>
  <c r="BE160" i="21"/>
  <c r="AN133" i="21"/>
  <c r="AN138" i="21" s="1"/>
  <c r="AO134" i="21"/>
  <c r="AN135" i="21"/>
  <c r="AL125" i="21"/>
  <c r="AM111" i="21"/>
  <c r="BB42" i="23"/>
  <c r="BB43" i="23"/>
  <c r="BC44" i="23"/>
  <c r="BC51" i="23"/>
  <c r="BB50" i="23"/>
  <c r="BB49" i="23"/>
  <c r="AN174" i="21"/>
  <c r="AN175" i="21" s="1"/>
  <c r="AN176" i="21" s="1"/>
  <c r="AN177" i="21" s="1"/>
  <c r="AO170" i="21"/>
  <c r="AM124" i="21"/>
  <c r="AN120" i="21"/>
  <c r="AM123" i="21"/>
  <c r="AM121" i="21"/>
  <c r="AM122" i="21"/>
  <c r="AN109" i="21"/>
  <c r="AN107" i="21"/>
  <c r="AO106" i="21"/>
  <c r="AN108" i="21"/>
  <c r="AN110" i="21"/>
  <c r="AQ56" i="21"/>
  <c r="AP55" i="21"/>
  <c r="AO175" i="21" l="1"/>
  <c r="AO176" i="21" s="1"/>
  <c r="AO177" i="21" s="1"/>
  <c r="BF160" i="21"/>
  <c r="AN139" i="21"/>
  <c r="AO136" i="21"/>
  <c r="AO137" i="21"/>
  <c r="BG158" i="21"/>
  <c r="BG157" i="21"/>
  <c r="BH155" i="21"/>
  <c r="BG154" i="21"/>
  <c r="BG159" i="21" s="1"/>
  <c r="AO133" i="21"/>
  <c r="AO138" i="21" s="1"/>
  <c r="AP134" i="21"/>
  <c r="AO135" i="21"/>
  <c r="AM125" i="21"/>
  <c r="AN111" i="21"/>
  <c r="BD44" i="23"/>
  <c r="BC42" i="23"/>
  <c r="BC43" i="23"/>
  <c r="BD51" i="23"/>
  <c r="BC50" i="23"/>
  <c r="BC49" i="23"/>
  <c r="AO174" i="21"/>
  <c r="AP170" i="21"/>
  <c r="AP106" i="21"/>
  <c r="AO107" i="21"/>
  <c r="AO108" i="21"/>
  <c r="AO109" i="21"/>
  <c r="AO110" i="21"/>
  <c r="AN123" i="21"/>
  <c r="AN122" i="21"/>
  <c r="AN124" i="21"/>
  <c r="AN121" i="21"/>
  <c r="AO120" i="21"/>
  <c r="AR56" i="21"/>
  <c r="AQ55" i="21"/>
  <c r="AO139" i="21" l="1"/>
  <c r="AP136" i="21"/>
  <c r="AP137" i="21"/>
  <c r="BG160" i="21"/>
  <c r="BH158" i="21"/>
  <c r="BH154" i="21"/>
  <c r="BH159" i="21" s="1"/>
  <c r="BH157" i="21"/>
  <c r="BI155" i="21"/>
  <c r="AP133" i="21"/>
  <c r="AP138" i="21" s="1"/>
  <c r="AQ134" i="21"/>
  <c r="AP135" i="21"/>
  <c r="AN125" i="21"/>
  <c r="AO111" i="21"/>
  <c r="BE44" i="23"/>
  <c r="BD42" i="23"/>
  <c r="BD43" i="23"/>
  <c r="BE51" i="23"/>
  <c r="BD50" i="23"/>
  <c r="BD49" i="23"/>
  <c r="AP174" i="21"/>
  <c r="AP175" i="21" s="1"/>
  <c r="AP176" i="21" s="1"/>
  <c r="AP177" i="21" s="1"/>
  <c r="AQ170" i="21"/>
  <c r="AO122" i="21"/>
  <c r="AO123" i="21"/>
  <c r="AO121" i="21"/>
  <c r="AP120" i="21"/>
  <c r="AO124" i="21"/>
  <c r="AP110" i="21"/>
  <c r="AP108" i="21"/>
  <c r="AP107" i="21"/>
  <c r="AP109" i="21"/>
  <c r="AQ106" i="21"/>
  <c r="AS56" i="21"/>
  <c r="AR55" i="21"/>
  <c r="BI158" i="21" l="1"/>
  <c r="BI154" i="21"/>
  <c r="BI159" i="21" s="1"/>
  <c r="BI157" i="21"/>
  <c r="BJ155" i="21"/>
  <c r="BH160" i="21"/>
  <c r="AQ137" i="21"/>
  <c r="AQ136" i="21"/>
  <c r="AP139" i="21"/>
  <c r="AQ133" i="21"/>
  <c r="AQ138" i="21" s="1"/>
  <c r="AR134" i="21"/>
  <c r="AR136" i="21" s="1"/>
  <c r="AQ135" i="21"/>
  <c r="AO125" i="21"/>
  <c r="AP111" i="21"/>
  <c r="BF44" i="23"/>
  <c r="BE43" i="23"/>
  <c r="BE42" i="23"/>
  <c r="BF51" i="23"/>
  <c r="BE49" i="23"/>
  <c r="BE50" i="23"/>
  <c r="AQ174" i="21"/>
  <c r="AQ175" i="21" s="1"/>
  <c r="AQ176" i="21" s="1"/>
  <c r="AQ177" i="21" s="1"/>
  <c r="AR170" i="21"/>
  <c r="AQ109" i="21"/>
  <c r="AQ108" i="21"/>
  <c r="AQ110" i="21"/>
  <c r="AR106" i="21"/>
  <c r="AQ107" i="21"/>
  <c r="AP124" i="21"/>
  <c r="AP122" i="21"/>
  <c r="AP123" i="21"/>
  <c r="AP121" i="21"/>
  <c r="AQ120" i="21"/>
  <c r="AT56" i="21"/>
  <c r="AS55" i="21"/>
  <c r="AQ139" i="21" l="1"/>
  <c r="AR175" i="21"/>
  <c r="AR176" i="21" s="1"/>
  <c r="AR177" i="21" s="1"/>
  <c r="BJ158" i="21"/>
  <c r="BK155" i="21"/>
  <c r="BJ157" i="21"/>
  <c r="BJ154" i="21"/>
  <c r="BJ159" i="21" s="1"/>
  <c r="BI160" i="21"/>
  <c r="AR133" i="21"/>
  <c r="AR138" i="21" s="1"/>
  <c r="AS134" i="21"/>
  <c r="AR135" i="21"/>
  <c r="AP125" i="21"/>
  <c r="AQ111" i="21"/>
  <c r="BG44" i="23"/>
  <c r="BF42" i="23"/>
  <c r="BF43" i="23"/>
  <c r="BG51" i="23"/>
  <c r="BF50" i="23"/>
  <c r="BF49" i="23"/>
  <c r="AR174" i="21"/>
  <c r="AS170" i="21"/>
  <c r="AR109" i="21"/>
  <c r="AR107" i="21"/>
  <c r="AR110" i="21"/>
  <c r="AS106" i="21"/>
  <c r="AR108" i="21"/>
  <c r="AQ124" i="21"/>
  <c r="AR120" i="21"/>
  <c r="AQ123" i="21"/>
  <c r="AQ121" i="21"/>
  <c r="AQ122" i="21"/>
  <c r="AU56" i="21"/>
  <c r="AT55" i="21"/>
  <c r="AS137" i="21" l="1"/>
  <c r="AS136" i="21"/>
  <c r="BJ160" i="21"/>
  <c r="BK158" i="21"/>
  <c r="BK157" i="21"/>
  <c r="BK154" i="21"/>
  <c r="BK159" i="21" s="1"/>
  <c r="BL155" i="21"/>
  <c r="AS133" i="21"/>
  <c r="AS138" i="21" s="1"/>
  <c r="AS135" i="21"/>
  <c r="AT134" i="21"/>
  <c r="AQ125" i="21"/>
  <c r="AR111" i="21"/>
  <c r="BH44" i="23"/>
  <c r="BG43" i="23"/>
  <c r="BG42" i="23"/>
  <c r="BH51" i="23"/>
  <c r="BG50" i="23"/>
  <c r="BG49" i="23"/>
  <c r="AS174" i="21"/>
  <c r="AS175" i="21" s="1"/>
  <c r="AS176" i="21" s="1"/>
  <c r="AS177" i="21" s="1"/>
  <c r="AT170" i="21"/>
  <c r="AT106" i="21"/>
  <c r="AS108" i="21"/>
  <c r="AS110" i="21"/>
  <c r="AS107" i="21"/>
  <c r="AS109" i="21"/>
  <c r="AR123" i="21"/>
  <c r="AR124" i="21"/>
  <c r="AS120" i="21"/>
  <c r="AR122" i="21"/>
  <c r="AR121" i="21"/>
  <c r="AV56" i="21"/>
  <c r="AU55" i="21"/>
  <c r="AS139" i="21" l="1"/>
  <c r="AT137" i="21"/>
  <c r="AT136" i="21"/>
  <c r="BL158" i="21"/>
  <c r="BL154" i="21"/>
  <c r="BL159" i="21" s="1"/>
  <c r="BL157" i="21"/>
  <c r="BM155" i="21"/>
  <c r="BK160" i="21"/>
  <c r="AT133" i="21"/>
  <c r="AT138" i="21" s="1"/>
  <c r="AU134" i="21"/>
  <c r="AT135" i="21"/>
  <c r="AR125" i="21"/>
  <c r="AS111" i="21"/>
  <c r="BI51" i="23"/>
  <c r="BH49" i="23"/>
  <c r="BH50" i="23"/>
  <c r="BI44" i="23"/>
  <c r="BH42" i="23"/>
  <c r="BH43" i="23"/>
  <c r="AT174" i="21"/>
  <c r="AT175" i="21" s="1"/>
  <c r="AT176" i="21" s="1"/>
  <c r="AT177" i="21" s="1"/>
  <c r="AU170" i="21"/>
  <c r="AS124" i="21"/>
  <c r="AS122" i="21"/>
  <c r="AS121" i="21"/>
  <c r="AS123" i="21"/>
  <c r="AT120" i="21"/>
  <c r="AT110" i="21"/>
  <c r="AT108" i="21"/>
  <c r="AU106" i="21"/>
  <c r="AT107" i="21"/>
  <c r="AT109" i="21"/>
  <c r="AW56" i="21"/>
  <c r="AV55" i="21"/>
  <c r="BM158" i="21" l="1"/>
  <c r="BN155" i="21"/>
  <c r="BM154" i="21"/>
  <c r="BM159" i="21" s="1"/>
  <c r="BM157" i="21"/>
  <c r="AT139" i="21"/>
  <c r="AU137" i="21"/>
  <c r="AU136" i="21"/>
  <c r="BL160" i="21"/>
  <c r="AU133" i="21"/>
  <c r="AU138" i="21" s="1"/>
  <c r="AV134" i="21"/>
  <c r="AU135" i="21"/>
  <c r="AS125" i="21"/>
  <c r="AT111" i="21"/>
  <c r="BJ51" i="23"/>
  <c r="BI49" i="23"/>
  <c r="BI50" i="23"/>
  <c r="BJ44" i="23"/>
  <c r="BI42" i="23"/>
  <c r="BI43" i="23"/>
  <c r="AU174" i="21"/>
  <c r="AU175" i="21" s="1"/>
  <c r="AU176" i="21" s="1"/>
  <c r="AU177" i="21" s="1"/>
  <c r="AV170" i="21"/>
  <c r="AT124" i="21"/>
  <c r="AT122" i="21"/>
  <c r="AT121" i="21"/>
  <c r="AT123" i="21"/>
  <c r="AU120" i="21"/>
  <c r="AU107" i="21"/>
  <c r="AU109" i="21"/>
  <c r="AU108" i="21"/>
  <c r="AU110" i="21"/>
  <c r="AV106" i="21"/>
  <c r="AW55" i="21"/>
  <c r="AX56" i="21"/>
  <c r="BM160" i="21" l="1"/>
  <c r="AU139" i="21"/>
  <c r="AV137" i="21"/>
  <c r="AV136" i="21"/>
  <c r="BN158" i="21"/>
  <c r="BN157" i="21"/>
  <c r="BO155" i="21"/>
  <c r="BN154" i="21"/>
  <c r="BN159" i="21" s="1"/>
  <c r="AV133" i="21"/>
  <c r="AV138" i="21" s="1"/>
  <c r="AV135" i="21"/>
  <c r="AW134" i="21"/>
  <c r="AT125" i="21"/>
  <c r="AU111" i="21"/>
  <c r="BK44" i="23"/>
  <c r="BJ42" i="23"/>
  <c r="BJ43" i="23"/>
  <c r="BK51" i="23"/>
  <c r="BJ50" i="23"/>
  <c r="BJ49" i="23"/>
  <c r="AV174" i="21"/>
  <c r="AV175" i="21" s="1"/>
  <c r="AV176" i="21" s="1"/>
  <c r="AV177" i="21" s="1"/>
  <c r="AW170" i="21"/>
  <c r="AV109" i="21"/>
  <c r="AV107" i="21"/>
  <c r="AV108" i="21"/>
  <c r="AV110" i="21"/>
  <c r="AW106" i="21"/>
  <c r="AU124" i="21"/>
  <c r="AU123" i="21"/>
  <c r="AU122" i="21"/>
  <c r="AV120" i="21"/>
  <c r="AU121" i="21"/>
  <c r="AX55" i="21"/>
  <c r="AY56" i="21"/>
  <c r="BN160" i="21" l="1"/>
  <c r="AV139" i="21"/>
  <c r="AW137" i="21"/>
  <c r="AW136" i="21"/>
  <c r="BO158" i="21"/>
  <c r="BO157" i="21"/>
  <c r="BP155" i="21"/>
  <c r="BO154" i="21"/>
  <c r="BO159" i="21" s="1"/>
  <c r="AW133" i="21"/>
  <c r="AW138" i="21" s="1"/>
  <c r="AX134" i="21"/>
  <c r="AW135" i="21"/>
  <c r="AU125" i="21"/>
  <c r="AV111" i="21"/>
  <c r="BL51" i="23"/>
  <c r="BK50" i="23"/>
  <c r="BK49" i="23"/>
  <c r="BL44" i="23"/>
  <c r="BK42" i="23"/>
  <c r="BK43" i="23"/>
  <c r="AW174" i="21"/>
  <c r="AW175" i="21" s="1"/>
  <c r="AW176" i="21" s="1"/>
  <c r="AW177" i="21" s="1"/>
  <c r="AX170" i="21"/>
  <c r="AV123" i="21"/>
  <c r="AV122" i="21"/>
  <c r="AV121" i="21"/>
  <c r="AV124" i="21"/>
  <c r="AW120" i="21"/>
  <c r="AX106" i="21"/>
  <c r="AW110" i="21"/>
  <c r="AW109" i="21"/>
  <c r="AW107" i="21"/>
  <c r="AW108" i="21"/>
  <c r="AZ56" i="21"/>
  <c r="AY55" i="21"/>
  <c r="BO160" i="21" l="1"/>
  <c r="AW139" i="21"/>
  <c r="AX137" i="21"/>
  <c r="AX136" i="21"/>
  <c r="BP158" i="21"/>
  <c r="BQ155" i="21"/>
  <c r="BP154" i="21"/>
  <c r="BP159" i="21" s="1"/>
  <c r="BP157" i="21"/>
  <c r="AX133" i="21"/>
  <c r="AX138" i="21" s="1"/>
  <c r="AX135" i="21"/>
  <c r="AY134" i="21"/>
  <c r="AV125" i="21"/>
  <c r="AW111" i="21"/>
  <c r="BM51" i="23"/>
  <c r="BL50" i="23"/>
  <c r="BL49" i="23"/>
  <c r="BM44" i="23"/>
  <c r="BL43" i="23"/>
  <c r="BL42" i="23"/>
  <c r="AX174" i="21"/>
  <c r="AX175" i="21" s="1"/>
  <c r="AX176" i="21" s="1"/>
  <c r="AX177" i="21" s="1"/>
  <c r="AY170" i="21"/>
  <c r="AW121" i="21"/>
  <c r="AW124" i="21"/>
  <c r="AX120" i="21"/>
  <c r="AW123" i="21"/>
  <c r="AW122" i="21"/>
  <c r="AX110" i="21"/>
  <c r="AX108" i="21"/>
  <c r="AY106" i="21"/>
  <c r="AX107" i="21"/>
  <c r="AX109" i="21"/>
  <c r="AZ55" i="21"/>
  <c r="BA56" i="21"/>
  <c r="BP160" i="21" l="1"/>
  <c r="AX139" i="21"/>
  <c r="BQ158" i="21"/>
  <c r="BQ154" i="21"/>
  <c r="BQ159" i="21" s="1"/>
  <c r="BR155" i="21"/>
  <c r="BQ157" i="21"/>
  <c r="AY137" i="21"/>
  <c r="AY136" i="21"/>
  <c r="AY133" i="21"/>
  <c r="AY138" i="21" s="1"/>
  <c r="AY135" i="21"/>
  <c r="AZ134" i="21"/>
  <c r="AW125" i="21"/>
  <c r="AX111" i="21"/>
  <c r="BN51" i="23"/>
  <c r="BM49" i="23"/>
  <c r="BM50" i="23"/>
  <c r="BN44" i="23"/>
  <c r="BM42" i="23"/>
  <c r="BM43" i="23"/>
  <c r="AY174" i="21"/>
  <c r="AY175" i="21" s="1"/>
  <c r="AY176" i="21" s="1"/>
  <c r="AY177" i="21" s="1"/>
  <c r="AZ170" i="21"/>
  <c r="AX124" i="21"/>
  <c r="AX122" i="21"/>
  <c r="AX121" i="21"/>
  <c r="AY120" i="21"/>
  <c r="AX123" i="21"/>
  <c r="AY110" i="21"/>
  <c r="AZ106" i="21"/>
  <c r="AY107" i="21"/>
  <c r="AY109" i="21"/>
  <c r="AY108" i="21"/>
  <c r="BA55" i="21"/>
  <c r="BB56" i="21"/>
  <c r="AY139" i="21" l="1"/>
  <c r="BQ160" i="21"/>
  <c r="BR158" i="21"/>
  <c r="BS155" i="21"/>
  <c r="BR157" i="21"/>
  <c r="BR154" i="21"/>
  <c r="BR159" i="21" s="1"/>
  <c r="AZ137" i="21"/>
  <c r="AZ136" i="21"/>
  <c r="AZ133" i="21"/>
  <c r="AZ138" i="21" s="1"/>
  <c r="BA134" i="21"/>
  <c r="AZ135" i="21"/>
  <c r="AX125" i="21"/>
  <c r="AY111" i="21"/>
  <c r="BO51" i="23"/>
  <c r="BN50" i="23"/>
  <c r="BN49" i="23"/>
  <c r="BO44" i="23"/>
  <c r="BN42" i="23"/>
  <c r="BN43" i="23"/>
  <c r="AZ174" i="21"/>
  <c r="AZ175" i="21" s="1"/>
  <c r="AZ176" i="21" s="1"/>
  <c r="AZ177" i="21" s="1"/>
  <c r="BA170" i="21"/>
  <c r="AZ109" i="21"/>
  <c r="AZ107" i="21"/>
  <c r="AZ108" i="21"/>
  <c r="AZ110" i="21"/>
  <c r="BA106" i="21"/>
  <c r="AY124" i="21"/>
  <c r="AZ120" i="21"/>
  <c r="AY123" i="21"/>
  <c r="AY122" i="21"/>
  <c r="AY121" i="21"/>
  <c r="BB55" i="21"/>
  <c r="BC56" i="21"/>
  <c r="AZ139" i="21" l="1"/>
  <c r="BA137" i="21"/>
  <c r="BA136" i="21"/>
  <c r="BR160" i="21"/>
  <c r="BS158" i="21"/>
  <c r="BT155" i="21"/>
  <c r="BS154" i="21"/>
  <c r="BS159" i="21" s="1"/>
  <c r="BS157" i="21"/>
  <c r="BA133" i="21"/>
  <c r="BA138" i="21" s="1"/>
  <c r="BA135" i="21"/>
  <c r="BB134" i="21"/>
  <c r="AY125" i="21"/>
  <c r="AZ111" i="21"/>
  <c r="BP51" i="23"/>
  <c r="BO50" i="23"/>
  <c r="BO49" i="23"/>
  <c r="BP44" i="23"/>
  <c r="BO42" i="23"/>
  <c r="BO43" i="23"/>
  <c r="BA174" i="21"/>
  <c r="BA175" i="21" s="1"/>
  <c r="BA176" i="21" s="1"/>
  <c r="BA177" i="21" s="1"/>
  <c r="BB170" i="21"/>
  <c r="BB106" i="21"/>
  <c r="BA110" i="21"/>
  <c r="BA108" i="21"/>
  <c r="BA107" i="21"/>
  <c r="BA109" i="21"/>
  <c r="AZ123" i="21"/>
  <c r="AZ122" i="21"/>
  <c r="AZ124" i="21"/>
  <c r="BA120" i="21"/>
  <c r="AZ121" i="21"/>
  <c r="BC55" i="21"/>
  <c r="BD56" i="21"/>
  <c r="BS160" i="21" l="1"/>
  <c r="BB137" i="21"/>
  <c r="BB136" i="21"/>
  <c r="BA139" i="21"/>
  <c r="BT158" i="21"/>
  <c r="BU155" i="21"/>
  <c r="BT157" i="21"/>
  <c r="BT154" i="21"/>
  <c r="BT159" i="21" s="1"/>
  <c r="BB133" i="21"/>
  <c r="BB138" i="21" s="1"/>
  <c r="BC134" i="21"/>
  <c r="BB135" i="21"/>
  <c r="AZ125" i="21"/>
  <c r="BA111" i="21"/>
  <c r="BQ51" i="23"/>
  <c r="BP49" i="23"/>
  <c r="BP50" i="23"/>
  <c r="BQ44" i="23"/>
  <c r="BP43" i="23"/>
  <c r="BP42" i="23"/>
  <c r="BB174" i="21"/>
  <c r="BB175" i="21" s="1"/>
  <c r="BB176" i="21" s="1"/>
  <c r="BB177" i="21" s="1"/>
  <c r="BC170" i="21"/>
  <c r="BB110" i="21"/>
  <c r="BB108" i="21"/>
  <c r="BB109" i="21"/>
  <c r="BC106" i="21"/>
  <c r="BB107" i="21"/>
  <c r="BA124" i="21"/>
  <c r="BA123" i="21"/>
  <c r="BA121" i="21"/>
  <c r="BA122" i="21"/>
  <c r="BB120" i="21"/>
  <c r="BE56" i="21"/>
  <c r="BD55" i="21"/>
  <c r="BT160" i="21" l="1"/>
  <c r="BB139" i="21"/>
  <c r="BC137" i="21"/>
  <c r="BC136" i="21"/>
  <c r="BU158" i="21"/>
  <c r="BV155" i="21"/>
  <c r="BU154" i="21"/>
  <c r="BU159" i="21" s="1"/>
  <c r="BU157" i="21"/>
  <c r="BC133" i="21"/>
  <c r="BC138" i="21" s="1"/>
  <c r="BC135" i="21"/>
  <c r="BD134" i="21"/>
  <c r="BA125" i="21"/>
  <c r="BB111" i="21"/>
  <c r="BR51" i="23"/>
  <c r="BQ49" i="23"/>
  <c r="BQ50" i="23"/>
  <c r="BR44" i="23"/>
  <c r="BQ43" i="23"/>
  <c r="BQ42" i="23"/>
  <c r="BC174" i="21"/>
  <c r="BC175" i="21" s="1"/>
  <c r="BC176" i="21" s="1"/>
  <c r="BC177" i="21" s="1"/>
  <c r="BD170" i="21"/>
  <c r="BD106" i="21"/>
  <c r="BC110" i="21"/>
  <c r="BC107" i="21"/>
  <c r="BC108" i="21"/>
  <c r="BC109" i="21"/>
  <c r="BB124" i="21"/>
  <c r="BB122" i="21"/>
  <c r="BB121" i="21"/>
  <c r="BC120" i="21"/>
  <c r="BB123" i="21"/>
  <c r="BF56" i="21"/>
  <c r="BE55" i="21"/>
  <c r="BC139" i="21" l="1"/>
  <c r="BU160" i="21"/>
  <c r="BD137" i="21"/>
  <c r="BD136" i="21"/>
  <c r="BV158" i="21"/>
  <c r="BV157" i="21"/>
  <c r="BV154" i="21"/>
  <c r="BV159" i="21" s="1"/>
  <c r="BW155" i="21"/>
  <c r="BD133" i="21"/>
  <c r="BD138" i="21" s="1"/>
  <c r="BE134" i="21"/>
  <c r="BD135" i="21"/>
  <c r="BB125" i="21"/>
  <c r="BC111" i="21"/>
  <c r="BS44" i="23"/>
  <c r="BR42" i="23"/>
  <c r="BR43" i="23"/>
  <c r="BS51" i="23"/>
  <c r="BR50" i="23"/>
  <c r="BR49" i="23"/>
  <c r="BD174" i="21"/>
  <c r="BD175" i="21" s="1"/>
  <c r="BD176" i="21" s="1"/>
  <c r="BD177" i="21" s="1"/>
  <c r="BE170" i="21"/>
  <c r="BC124" i="21"/>
  <c r="BD120" i="21"/>
  <c r="BC122" i="21"/>
  <c r="BC121" i="21"/>
  <c r="BC123" i="21"/>
  <c r="BD109" i="21"/>
  <c r="BD107" i="21"/>
  <c r="BE106" i="21"/>
  <c r="BD110" i="21"/>
  <c r="BD108" i="21"/>
  <c r="BF55" i="21"/>
  <c r="BG56" i="21"/>
  <c r="BW158" i="21" l="1"/>
  <c r="BW157" i="21"/>
  <c r="BX155" i="21"/>
  <c r="BW154" i="21"/>
  <c r="BW159" i="21" s="1"/>
  <c r="BD139" i="21"/>
  <c r="BE137" i="21"/>
  <c r="BE136" i="21"/>
  <c r="BV160" i="21"/>
  <c r="BE133" i="21"/>
  <c r="BE138" i="21" s="1"/>
  <c r="BF134" i="21"/>
  <c r="BE135" i="21"/>
  <c r="BC125" i="21"/>
  <c r="BD111" i="21"/>
  <c r="BT44" i="23"/>
  <c r="BS42" i="23"/>
  <c r="BS43" i="23"/>
  <c r="BT51" i="23"/>
  <c r="BS50" i="23"/>
  <c r="BS49" i="23"/>
  <c r="BE174" i="21"/>
  <c r="BE175" i="21" s="1"/>
  <c r="BE176" i="21" s="1"/>
  <c r="BE177" i="21" s="1"/>
  <c r="BF170" i="21"/>
  <c r="BF106" i="21"/>
  <c r="BE110" i="21"/>
  <c r="BE107" i="21"/>
  <c r="BE108" i="21"/>
  <c r="BE109" i="21"/>
  <c r="BD123" i="21"/>
  <c r="BD122" i="21"/>
  <c r="BD124" i="21"/>
  <c r="BD121" i="21"/>
  <c r="BE120" i="21"/>
  <c r="BH56" i="21"/>
  <c r="BG55" i="21"/>
  <c r="BE139" i="21" l="1"/>
  <c r="BX158" i="21"/>
  <c r="BX154" i="21"/>
  <c r="BX159" i="21" s="1"/>
  <c r="BY155" i="21"/>
  <c r="BX157" i="21"/>
  <c r="BF137" i="21"/>
  <c r="BF136" i="21"/>
  <c r="BW160" i="21"/>
  <c r="BF133" i="21"/>
  <c r="BF138" i="21" s="1"/>
  <c r="BF135" i="21"/>
  <c r="BG134" i="21"/>
  <c r="BD125" i="21"/>
  <c r="BE111" i="21"/>
  <c r="BU44" i="23"/>
  <c r="BT42" i="23"/>
  <c r="BT43" i="23"/>
  <c r="BU51" i="23"/>
  <c r="BT50" i="23"/>
  <c r="BT49" i="23"/>
  <c r="BF174" i="21"/>
  <c r="BF175" i="21" s="1"/>
  <c r="BF176" i="21" s="1"/>
  <c r="BF177" i="21" s="1"/>
  <c r="BG170" i="21"/>
  <c r="BE122" i="21"/>
  <c r="BE123" i="21"/>
  <c r="BE121" i="21"/>
  <c r="BF120" i="21"/>
  <c r="BE124" i="21"/>
  <c r="BF110" i="21"/>
  <c r="BF108" i="21"/>
  <c r="BF107" i="21"/>
  <c r="BF109" i="21"/>
  <c r="BG106" i="21"/>
  <c r="BH55" i="21"/>
  <c r="BI56" i="21"/>
  <c r="BY158" i="21" l="1"/>
  <c r="BY157" i="21"/>
  <c r="BZ155" i="21"/>
  <c r="BY154" i="21"/>
  <c r="BY159" i="21" s="1"/>
  <c r="BG137" i="21"/>
  <c r="BG136" i="21"/>
  <c r="BF139" i="21"/>
  <c r="BX160" i="21"/>
  <c r="BG133" i="21"/>
  <c r="BG138" i="21" s="1"/>
  <c r="BG135" i="21"/>
  <c r="BH134" i="21"/>
  <c r="BE125" i="21"/>
  <c r="BF111" i="21"/>
  <c r="BV44" i="23"/>
  <c r="BU42" i="23"/>
  <c r="BU43" i="23"/>
  <c r="BV51" i="23"/>
  <c r="BU49" i="23"/>
  <c r="BU50" i="23"/>
  <c r="BG174" i="21"/>
  <c r="BG175" i="21" s="1"/>
  <c r="BG176" i="21" s="1"/>
  <c r="BG177" i="21" s="1"/>
  <c r="BH170" i="21"/>
  <c r="BG110" i="21"/>
  <c r="BG109" i="21"/>
  <c r="BG108" i="21"/>
  <c r="BG107" i="21"/>
  <c r="BH106" i="21"/>
  <c r="BF124" i="21"/>
  <c r="BF122" i="21"/>
  <c r="BF123" i="21"/>
  <c r="BF121" i="21"/>
  <c r="BG120" i="21"/>
  <c r="BI55" i="21"/>
  <c r="BJ56" i="21"/>
  <c r="BG139" i="21" l="1"/>
  <c r="BH137" i="21"/>
  <c r="BH136" i="21"/>
  <c r="BZ158" i="21"/>
  <c r="BZ157" i="21"/>
  <c r="BZ154" i="21"/>
  <c r="BZ159" i="21" s="1"/>
  <c r="CA155" i="21"/>
  <c r="BY160" i="21"/>
  <c r="BH133" i="21"/>
  <c r="BH138" i="21" s="1"/>
  <c r="BI134" i="21"/>
  <c r="BH135" i="21"/>
  <c r="BF125" i="21"/>
  <c r="BG111" i="21"/>
  <c r="BW51" i="23"/>
  <c r="BV50" i="23"/>
  <c r="BV49" i="23"/>
  <c r="BW44" i="23"/>
  <c r="BV42" i="23"/>
  <c r="BV43" i="23"/>
  <c r="BH174" i="21"/>
  <c r="BH175" i="21" s="1"/>
  <c r="BH176" i="21" s="1"/>
  <c r="BH177" i="21" s="1"/>
  <c r="BI170" i="21"/>
  <c r="BG124" i="21"/>
  <c r="BH120" i="21"/>
  <c r="BG122" i="21"/>
  <c r="BG121" i="21"/>
  <c r="BG123" i="21"/>
  <c r="BH109" i="21"/>
  <c r="BH107" i="21"/>
  <c r="BI106" i="21"/>
  <c r="BH110" i="21"/>
  <c r="BH108" i="21"/>
  <c r="BJ55" i="21"/>
  <c r="BK56" i="21"/>
  <c r="BZ160" i="21" l="1"/>
  <c r="CA158" i="21"/>
  <c r="CA157" i="21"/>
  <c r="CB155" i="21"/>
  <c r="CA154" i="21"/>
  <c r="CA159" i="21" s="1"/>
  <c r="BH139" i="21"/>
  <c r="BI137" i="21"/>
  <c r="BI136" i="21"/>
  <c r="BI133" i="21"/>
  <c r="BI138" i="21" s="1"/>
  <c r="BI135" i="21"/>
  <c r="BJ134" i="21"/>
  <c r="BG125" i="21"/>
  <c r="BH111" i="21"/>
  <c r="BX44" i="23"/>
  <c r="BW43" i="23"/>
  <c r="BW42" i="23"/>
  <c r="BX51" i="23"/>
  <c r="BW50" i="23"/>
  <c r="BW49" i="23"/>
  <c r="BI174" i="21"/>
  <c r="BI175" i="21" s="1"/>
  <c r="BI176" i="21" s="1"/>
  <c r="BI177" i="21" s="1"/>
  <c r="BJ170" i="21"/>
  <c r="BJ106" i="21"/>
  <c r="BI110" i="21"/>
  <c r="BI107" i="21"/>
  <c r="BI108" i="21"/>
  <c r="BI109" i="21"/>
  <c r="BH123" i="21"/>
  <c r="BH124" i="21"/>
  <c r="BI120" i="21"/>
  <c r="BH122" i="21"/>
  <c r="BH121" i="21"/>
  <c r="BK55" i="21"/>
  <c r="BL56" i="21"/>
  <c r="BI139" i="21" l="1"/>
  <c r="CB158" i="21"/>
  <c r="CC155" i="21"/>
  <c r="CB154" i="21"/>
  <c r="CB159" i="21" s="1"/>
  <c r="CB157" i="21"/>
  <c r="BJ137" i="21"/>
  <c r="BJ136" i="21"/>
  <c r="CA160" i="21"/>
  <c r="BJ133" i="21"/>
  <c r="BJ138" i="21" s="1"/>
  <c r="BJ135" i="21"/>
  <c r="BK134" i="21"/>
  <c r="BH125" i="21"/>
  <c r="BI111" i="21"/>
  <c r="BY51" i="23"/>
  <c r="BX49" i="23"/>
  <c r="BX50" i="23"/>
  <c r="BY44" i="23"/>
  <c r="BX42" i="23"/>
  <c r="BX43" i="23"/>
  <c r="BJ174" i="21"/>
  <c r="BJ175" i="21" s="1"/>
  <c r="BJ176" i="21" s="1"/>
  <c r="BJ177" i="21" s="1"/>
  <c r="BK170" i="21"/>
  <c r="BI124" i="21"/>
  <c r="BI122" i="21"/>
  <c r="BI121" i="21"/>
  <c r="BI123" i="21"/>
  <c r="BJ120" i="21"/>
  <c r="BJ110" i="21"/>
  <c r="BJ108" i="21"/>
  <c r="BK106" i="21"/>
  <c r="BJ107" i="21"/>
  <c r="BJ109" i="21"/>
  <c r="BM56" i="21"/>
  <c r="BL55" i="21"/>
  <c r="CB160" i="21" l="1"/>
  <c r="BK137" i="21"/>
  <c r="BK136" i="21"/>
  <c r="BJ139" i="21"/>
  <c r="CC158" i="21"/>
  <c r="CC157" i="21"/>
  <c r="CD155" i="21"/>
  <c r="CC154" i="21"/>
  <c r="CC159" i="21" s="1"/>
  <c r="BK133" i="21"/>
  <c r="BK138" i="21" s="1"/>
  <c r="BK135" i="21"/>
  <c r="BL134" i="21"/>
  <c r="BI125" i="21"/>
  <c r="BJ111" i="21"/>
  <c r="BY49" i="23"/>
  <c r="BY50" i="23"/>
  <c r="BZ44" i="23"/>
  <c r="BY42" i="23"/>
  <c r="BY43" i="23"/>
  <c r="BK174" i="21"/>
  <c r="BK175" i="21" s="1"/>
  <c r="BK176" i="21" s="1"/>
  <c r="BK177" i="21" s="1"/>
  <c r="BL170" i="21"/>
  <c r="BJ124" i="21"/>
  <c r="BJ122" i="21"/>
  <c r="BJ121" i="21"/>
  <c r="BJ123" i="21"/>
  <c r="BK120" i="21"/>
  <c r="BK107" i="21"/>
  <c r="BK109" i="21"/>
  <c r="BK108" i="21"/>
  <c r="BK110" i="21"/>
  <c r="BL106" i="21"/>
  <c r="BN56" i="21"/>
  <c r="BM55" i="21"/>
  <c r="BL137" i="21" l="1"/>
  <c r="BL136" i="21"/>
  <c r="CD158" i="21"/>
  <c r="CE155" i="21"/>
  <c r="CD157" i="21"/>
  <c r="CD154" i="21"/>
  <c r="CD159" i="21" s="1"/>
  <c r="CC160" i="21"/>
  <c r="BK139" i="21"/>
  <c r="BL133" i="21"/>
  <c r="BL138" i="21" s="1"/>
  <c r="BM134" i="21"/>
  <c r="BL135" i="21"/>
  <c r="BJ125" i="21"/>
  <c r="BK111" i="21"/>
  <c r="CA44" i="23"/>
  <c r="BZ42" i="23"/>
  <c r="BZ43" i="23"/>
  <c r="BL174" i="21"/>
  <c r="BL175" i="21" s="1"/>
  <c r="BL176" i="21" s="1"/>
  <c r="BL177" i="21" s="1"/>
  <c r="BM170" i="21"/>
  <c r="BK124" i="21"/>
  <c r="BK123" i="21"/>
  <c r="BK122" i="21"/>
  <c r="BL120" i="21"/>
  <c r="BK121" i="21"/>
  <c r="BL109" i="21"/>
  <c r="BL107" i="21"/>
  <c r="BL108" i="21"/>
  <c r="BL110" i="21"/>
  <c r="BM106" i="21"/>
  <c r="BO56" i="21"/>
  <c r="BN55" i="21"/>
  <c r="CE158" i="21" l="1"/>
  <c r="CF155" i="21"/>
  <c r="CE154" i="21"/>
  <c r="CE159" i="21" s="1"/>
  <c r="CE157" i="21"/>
  <c r="BM137" i="21"/>
  <c r="BM136" i="21"/>
  <c r="CD160" i="21"/>
  <c r="BL139" i="21"/>
  <c r="BM133" i="21"/>
  <c r="BM138" i="21" s="1"/>
  <c r="BM135" i="21"/>
  <c r="BN134" i="21"/>
  <c r="BK125" i="21"/>
  <c r="BL111" i="21"/>
  <c r="CB44" i="23"/>
  <c r="CA43" i="23"/>
  <c r="CA42" i="23"/>
  <c r="BM174" i="21"/>
  <c r="BM175" i="21" s="1"/>
  <c r="BM176" i="21" s="1"/>
  <c r="BM177" i="21" s="1"/>
  <c r="BN170" i="21"/>
  <c r="BN106" i="21"/>
  <c r="BM110" i="21"/>
  <c r="BM109" i="21"/>
  <c r="BM108" i="21"/>
  <c r="BM107" i="21"/>
  <c r="BL123" i="21"/>
  <c r="BL121" i="21"/>
  <c r="BL124" i="21"/>
  <c r="BL122" i="21"/>
  <c r="BM120" i="21"/>
  <c r="BO55" i="21"/>
  <c r="BP56" i="21"/>
  <c r="CE160" i="21" l="1"/>
  <c r="BM139" i="21"/>
  <c r="BN137" i="21"/>
  <c r="BN136" i="21"/>
  <c r="CF158" i="21"/>
  <c r="CF157" i="21"/>
  <c r="CF154" i="21"/>
  <c r="CF159" i="21" s="1"/>
  <c r="CG155" i="21"/>
  <c r="BN133" i="21"/>
  <c r="BN138" i="21" s="1"/>
  <c r="BO134" i="21"/>
  <c r="BN135" i="21"/>
  <c r="BL125" i="21"/>
  <c r="BM111" i="21"/>
  <c r="CB43" i="23"/>
  <c r="BY53" i="23" s="1"/>
  <c r="CB42" i="23"/>
  <c r="BN174" i="21"/>
  <c r="BN175" i="21" s="1"/>
  <c r="BN176" i="21" s="1"/>
  <c r="BN177" i="21" s="1"/>
  <c r="BO170" i="21"/>
  <c r="BN110" i="21"/>
  <c r="BN108" i="21"/>
  <c r="BO106" i="21"/>
  <c r="BN107" i="21"/>
  <c r="BN109" i="21"/>
  <c r="BM121" i="21"/>
  <c r="BM123" i="21"/>
  <c r="BM124" i="21"/>
  <c r="BM122" i="21"/>
  <c r="BN120" i="21"/>
  <c r="BQ56" i="21"/>
  <c r="BP55" i="21"/>
  <c r="CF160" i="21" l="1"/>
  <c r="BN139" i="21"/>
  <c r="BO137" i="21"/>
  <c r="BO136" i="21"/>
  <c r="CG158" i="21"/>
  <c r="CG157" i="21"/>
  <c r="CH155" i="21"/>
  <c r="CG154" i="21"/>
  <c r="CG159" i="21" s="1"/>
  <c r="BO133" i="21"/>
  <c r="BO138" i="21" s="1"/>
  <c r="BO135" i="21"/>
  <c r="BP134" i="21"/>
  <c r="BM125" i="21"/>
  <c r="BN111" i="21"/>
  <c r="BY52" i="23"/>
  <c r="AP53" i="23"/>
  <c r="BN53" i="23"/>
  <c r="BU52" i="23"/>
  <c r="D53" i="23"/>
  <c r="E53" i="23"/>
  <c r="F53" i="23"/>
  <c r="H53" i="23"/>
  <c r="G53" i="23"/>
  <c r="J53" i="23"/>
  <c r="I53" i="23"/>
  <c r="K53" i="23"/>
  <c r="L53" i="23"/>
  <c r="M53" i="23"/>
  <c r="N53" i="23"/>
  <c r="Q53" i="23"/>
  <c r="O53" i="23"/>
  <c r="P53" i="23"/>
  <c r="R53" i="23"/>
  <c r="V53" i="23"/>
  <c r="S53" i="23"/>
  <c r="U53" i="23"/>
  <c r="T53" i="23"/>
  <c r="W53" i="23"/>
  <c r="X53" i="23"/>
  <c r="Z53" i="23"/>
  <c r="Y53" i="23"/>
  <c r="AB53" i="23"/>
  <c r="AD53" i="23"/>
  <c r="AA53" i="23"/>
  <c r="AC53" i="23"/>
  <c r="AE53" i="23"/>
  <c r="AG53" i="23"/>
  <c r="AF53" i="23"/>
  <c r="AI53" i="23"/>
  <c r="AH53" i="23"/>
  <c r="AK53" i="23"/>
  <c r="AJ53" i="23"/>
  <c r="AL53" i="23"/>
  <c r="AM53" i="23"/>
  <c r="AO53" i="23"/>
  <c r="AN53" i="23"/>
  <c r="AQ53" i="23"/>
  <c r="AT53" i="23"/>
  <c r="AS53" i="23"/>
  <c r="AR53" i="23"/>
  <c r="AU53" i="23"/>
  <c r="AX53" i="23"/>
  <c r="AV53" i="23"/>
  <c r="AW53" i="23"/>
  <c r="AY53" i="23"/>
  <c r="AZ53" i="23"/>
  <c r="BA53" i="23"/>
  <c r="BB53" i="23"/>
  <c r="BC53" i="23"/>
  <c r="BE53" i="23"/>
  <c r="BD53" i="23"/>
  <c r="BG53" i="23"/>
  <c r="BF53" i="23"/>
  <c r="BI53" i="23"/>
  <c r="BH53" i="23"/>
  <c r="BJ53" i="23"/>
  <c r="BK53" i="23"/>
  <c r="BL53" i="23"/>
  <c r="BM53" i="23"/>
  <c r="BP53" i="23"/>
  <c r="BO53" i="23"/>
  <c r="BR53" i="23"/>
  <c r="BQ53" i="23"/>
  <c r="BT53" i="23"/>
  <c r="BS53" i="23"/>
  <c r="BU53" i="23"/>
  <c r="BV53" i="23"/>
  <c r="BX53" i="23"/>
  <c r="BW53" i="23"/>
  <c r="AV52" i="23"/>
  <c r="G52" i="23"/>
  <c r="D52" i="23"/>
  <c r="E52" i="23"/>
  <c r="F52" i="23"/>
  <c r="J52" i="23"/>
  <c r="I52" i="23"/>
  <c r="H52" i="23"/>
  <c r="K52" i="23"/>
  <c r="L52" i="23"/>
  <c r="M52" i="23"/>
  <c r="O52" i="23"/>
  <c r="P52" i="23"/>
  <c r="Q52" i="23"/>
  <c r="N52" i="23"/>
  <c r="S52" i="23"/>
  <c r="R52" i="23"/>
  <c r="T52" i="23"/>
  <c r="U52" i="23"/>
  <c r="X52" i="23"/>
  <c r="V52" i="23"/>
  <c r="W52" i="23"/>
  <c r="Z52" i="23"/>
  <c r="Y52" i="23"/>
  <c r="AA52" i="23"/>
  <c r="AB52" i="23"/>
  <c r="AE52" i="23"/>
  <c r="AC52" i="23"/>
  <c r="AD52" i="23"/>
  <c r="AF52" i="23"/>
  <c r="AG52" i="23"/>
  <c r="AH52" i="23"/>
  <c r="AJ52" i="23"/>
  <c r="AI52" i="23"/>
  <c r="AK52" i="23"/>
  <c r="AM52" i="23"/>
  <c r="AL52" i="23"/>
  <c r="AO52" i="23"/>
  <c r="AN52" i="23"/>
  <c r="AP52" i="23"/>
  <c r="AQ52" i="23"/>
  <c r="AR52" i="23"/>
  <c r="AS52" i="23"/>
  <c r="AT52" i="23"/>
  <c r="AU52" i="23"/>
  <c r="AW52" i="23"/>
  <c r="AY52" i="23"/>
  <c r="AX52" i="23"/>
  <c r="BC52" i="23"/>
  <c r="AZ52" i="23"/>
  <c r="BD52" i="23"/>
  <c r="BA52" i="23"/>
  <c r="BB52" i="23"/>
  <c r="BF52" i="23"/>
  <c r="BE52" i="23"/>
  <c r="BG52" i="23"/>
  <c r="BJ52" i="23"/>
  <c r="BH52" i="23"/>
  <c r="BI52" i="23"/>
  <c r="BK52" i="23"/>
  <c r="BM52" i="23"/>
  <c r="BO52" i="23"/>
  <c r="BL52" i="23"/>
  <c r="BN52" i="23"/>
  <c r="BP52" i="23"/>
  <c r="BR52" i="23"/>
  <c r="BQ52" i="23"/>
  <c r="BT52" i="23"/>
  <c r="BS52" i="23"/>
  <c r="BX52" i="23"/>
  <c r="BW52" i="23"/>
  <c r="BV52" i="23"/>
  <c r="BO174" i="21"/>
  <c r="BO175" i="21" s="1"/>
  <c r="BO176" i="21" s="1"/>
  <c r="BO177" i="21" s="1"/>
  <c r="BP170" i="21"/>
  <c r="BN124" i="21"/>
  <c r="BN122" i="21"/>
  <c r="BN121" i="21"/>
  <c r="BO120" i="21"/>
  <c r="BN123" i="21"/>
  <c r="BO110" i="21"/>
  <c r="BP106" i="21"/>
  <c r="BO107" i="21"/>
  <c r="BO108" i="21"/>
  <c r="BO109" i="21"/>
  <c r="BQ55" i="21"/>
  <c r="BR56" i="21"/>
  <c r="CG160" i="21" l="1"/>
  <c r="BO139" i="21"/>
  <c r="BP137" i="21"/>
  <c r="BP136" i="21"/>
  <c r="CH158" i="21"/>
  <c r="CI155" i="21"/>
  <c r="CH154" i="21"/>
  <c r="CH159" i="21" s="1"/>
  <c r="CH157" i="21"/>
  <c r="BP133" i="21"/>
  <c r="BP138" i="21" s="1"/>
  <c r="BQ134" i="21"/>
  <c r="BP135" i="21"/>
  <c r="BN125" i="21"/>
  <c r="BO111" i="21"/>
  <c r="BP174" i="21"/>
  <c r="BP175" i="21" s="1"/>
  <c r="BP176" i="21" s="1"/>
  <c r="BP177" i="21" s="1"/>
  <c r="BQ170" i="21"/>
  <c r="BO124" i="21"/>
  <c r="BP120" i="21"/>
  <c r="BO123" i="21"/>
  <c r="BO122" i="21"/>
  <c r="BO121" i="21"/>
  <c r="BP109" i="21"/>
  <c r="BP107" i="21"/>
  <c r="BP108" i="21"/>
  <c r="BP110" i="21"/>
  <c r="BQ106" i="21"/>
  <c r="BR55" i="21"/>
  <c r="BS56" i="21"/>
  <c r="CH160" i="21" l="1"/>
  <c r="BP139" i="21"/>
  <c r="BQ137" i="21"/>
  <c r="BQ136" i="21"/>
  <c r="CI158" i="21"/>
  <c r="CJ155" i="21"/>
  <c r="CI154" i="21"/>
  <c r="CI159" i="21" s="1"/>
  <c r="CI157" i="21"/>
  <c r="BQ133" i="21"/>
  <c r="BQ138" i="21" s="1"/>
  <c r="BR134" i="21"/>
  <c r="BQ135" i="21"/>
  <c r="BO125" i="21"/>
  <c r="BP111" i="21"/>
  <c r="BQ174" i="21"/>
  <c r="BQ175" i="21" s="1"/>
  <c r="BQ176" i="21" s="1"/>
  <c r="BQ177" i="21" s="1"/>
  <c r="BR170" i="21"/>
  <c r="BR106" i="21"/>
  <c r="BQ110" i="21"/>
  <c r="BQ108" i="21"/>
  <c r="BQ107" i="21"/>
  <c r="BQ109" i="21"/>
  <c r="BP123" i="21"/>
  <c r="BP122" i="21"/>
  <c r="BP124" i="21"/>
  <c r="BQ120" i="21"/>
  <c r="BP121" i="21"/>
  <c r="BS55" i="21"/>
  <c r="BT56" i="21"/>
  <c r="CI160" i="21" l="1"/>
  <c r="BQ139" i="21"/>
  <c r="BR137" i="21"/>
  <c r="BR136" i="21"/>
  <c r="CJ158" i="21"/>
  <c r="CK155" i="21"/>
  <c r="CJ157" i="21"/>
  <c r="CJ154" i="21"/>
  <c r="CJ159" i="21" s="1"/>
  <c r="BR133" i="21"/>
  <c r="BR138" i="21" s="1"/>
  <c r="BR135" i="21"/>
  <c r="BS134" i="21"/>
  <c r="BP125" i="21"/>
  <c r="BQ111" i="21"/>
  <c r="BR174" i="21"/>
  <c r="BR175" i="21" s="1"/>
  <c r="BR176" i="21" s="1"/>
  <c r="BR177" i="21" s="1"/>
  <c r="BS170" i="21"/>
  <c r="BR110" i="21"/>
  <c r="BR108" i="21"/>
  <c r="BR109" i="21"/>
  <c r="BR107" i="21"/>
  <c r="BS106" i="21"/>
  <c r="BQ124" i="21"/>
  <c r="BQ123" i="21"/>
  <c r="BQ121" i="21"/>
  <c r="BQ122" i="21"/>
  <c r="BR120" i="21"/>
  <c r="BT55" i="21"/>
  <c r="BU56" i="21"/>
  <c r="CK158" i="21" l="1"/>
  <c r="CK157" i="21"/>
  <c r="CL155" i="21"/>
  <c r="CK154" i="21"/>
  <c r="CK159" i="21" s="1"/>
  <c r="BR139" i="21"/>
  <c r="BS137" i="21"/>
  <c r="BS136" i="21"/>
  <c r="CJ160" i="21"/>
  <c r="BS133" i="21"/>
  <c r="BS138" i="21" s="1"/>
  <c r="BS135" i="21"/>
  <c r="BT134" i="21"/>
  <c r="BQ125" i="21"/>
  <c r="BR111" i="21"/>
  <c r="BS174" i="21"/>
  <c r="BS175" i="21" s="1"/>
  <c r="BS176" i="21" s="1"/>
  <c r="BS177" i="21" s="1"/>
  <c r="BT170" i="21"/>
  <c r="BR124" i="21"/>
  <c r="BR122" i="21"/>
  <c r="BR121" i="21"/>
  <c r="BS120" i="21"/>
  <c r="BR123" i="21"/>
  <c r="BT106" i="21"/>
  <c r="BS110" i="21"/>
  <c r="BS107" i="21"/>
  <c r="BS109" i="21"/>
  <c r="BS108" i="21"/>
  <c r="BU55" i="21"/>
  <c r="BV56" i="21"/>
  <c r="BS139" i="21" l="1"/>
  <c r="CK160" i="21"/>
  <c r="BT137" i="21"/>
  <c r="BT136" i="21"/>
  <c r="CL158" i="21"/>
  <c r="CM155" i="21"/>
  <c r="CL154" i="21"/>
  <c r="CL159" i="21" s="1"/>
  <c r="CL157" i="21"/>
  <c r="BT133" i="21"/>
  <c r="BT138" i="21" s="1"/>
  <c r="BU134" i="21"/>
  <c r="BT135" i="21"/>
  <c r="BR125" i="21"/>
  <c r="BS111" i="21"/>
  <c r="BT174" i="21"/>
  <c r="BT175" i="21" s="1"/>
  <c r="BT176" i="21" s="1"/>
  <c r="BT177" i="21" s="1"/>
  <c r="BU170" i="21"/>
  <c r="BS124" i="21"/>
  <c r="BT120" i="21"/>
  <c r="BS123" i="21"/>
  <c r="BS121" i="21"/>
  <c r="BS122" i="21"/>
  <c r="BT109" i="21"/>
  <c r="BT107" i="21"/>
  <c r="BU106" i="21"/>
  <c r="BT110" i="21"/>
  <c r="BT108" i="21"/>
  <c r="BW56" i="21"/>
  <c r="BV55" i="21"/>
  <c r="BU137" i="21" l="1"/>
  <c r="BU136" i="21"/>
  <c r="CM158" i="21"/>
  <c r="CM157" i="21"/>
  <c r="CN155" i="21"/>
  <c r="CM154" i="21"/>
  <c r="CM159" i="21" s="1"/>
  <c r="CL160" i="21"/>
  <c r="BT139" i="21"/>
  <c r="BU133" i="21"/>
  <c r="BU138" i="21" s="1"/>
  <c r="BU135" i="21"/>
  <c r="BV134" i="21"/>
  <c r="BS125" i="21"/>
  <c r="BT111" i="21"/>
  <c r="BU174" i="21"/>
  <c r="BU175" i="21" s="1"/>
  <c r="BU176" i="21" s="1"/>
  <c r="BU177" i="21" s="1"/>
  <c r="BV170" i="21"/>
  <c r="BV106" i="21"/>
  <c r="BU110" i="21"/>
  <c r="BU108" i="21"/>
  <c r="BU107" i="21"/>
  <c r="BU109" i="21"/>
  <c r="BT123" i="21"/>
  <c r="BT122" i="21"/>
  <c r="BT124" i="21"/>
  <c r="BT121" i="21"/>
  <c r="BU120" i="21"/>
  <c r="BX56" i="21"/>
  <c r="BW55" i="21"/>
  <c r="BU139" i="21" l="1"/>
  <c r="CM160" i="21"/>
  <c r="BV137" i="21"/>
  <c r="BV136" i="21"/>
  <c r="CN158" i="21"/>
  <c r="CO155" i="21"/>
  <c r="CN157" i="21"/>
  <c r="CN154" i="21"/>
  <c r="CN159" i="21" s="1"/>
  <c r="BV133" i="21"/>
  <c r="BV138" i="21" s="1"/>
  <c r="BV135" i="21"/>
  <c r="BW134" i="21"/>
  <c r="BT125" i="21"/>
  <c r="BU111" i="21"/>
  <c r="BV174" i="21"/>
  <c r="BV175" i="21" s="1"/>
  <c r="BV176" i="21" s="1"/>
  <c r="BV177" i="21" s="1"/>
  <c r="BW170" i="21"/>
  <c r="BU122" i="21"/>
  <c r="BU123" i="21"/>
  <c r="BU121" i="21"/>
  <c r="BV120" i="21"/>
  <c r="BU124" i="21"/>
  <c r="BV110" i="21"/>
  <c r="BV108" i="21"/>
  <c r="BV107" i="21"/>
  <c r="BV109" i="21"/>
  <c r="BW106" i="21"/>
  <c r="BY56" i="21"/>
  <c r="BX55" i="21"/>
  <c r="BV139" i="21" l="1"/>
  <c r="BW137" i="21"/>
  <c r="BW136" i="21"/>
  <c r="CN160" i="21"/>
  <c r="CO158" i="21"/>
  <c r="AF158" i="21"/>
  <c r="AF160" i="21" s="1"/>
  <c r="T157" i="21"/>
  <c r="T160" i="21" s="1"/>
  <c r="CO154" i="21"/>
  <c r="CO157" i="21"/>
  <c r="BW133" i="21"/>
  <c r="BW138" i="21" s="1"/>
  <c r="BX134" i="21"/>
  <c r="BW135" i="21"/>
  <c r="BU125" i="21"/>
  <c r="BV111" i="21"/>
  <c r="BW174" i="21"/>
  <c r="BW175" i="21" s="1"/>
  <c r="BW176" i="21" s="1"/>
  <c r="BW177" i="21" s="1"/>
  <c r="BX170" i="21"/>
  <c r="BV124" i="21"/>
  <c r="BV122" i="21"/>
  <c r="BV123" i="21"/>
  <c r="BV121" i="21"/>
  <c r="BW120" i="21"/>
  <c r="BW110" i="21"/>
  <c r="BW109" i="21"/>
  <c r="BW108" i="21"/>
  <c r="BX106" i="21"/>
  <c r="BW107" i="21"/>
  <c r="BY55" i="21"/>
  <c r="BZ56" i="21"/>
  <c r="BW139" i="21" l="1"/>
  <c r="CO159" i="21"/>
  <c r="CO160" i="21" s="1"/>
  <c r="K159" i="21"/>
  <c r="K160" i="21" s="1"/>
  <c r="BX137" i="21"/>
  <c r="BX136" i="21"/>
  <c r="BX133" i="21"/>
  <c r="BX138" i="21" s="1"/>
  <c r="BY134" i="21"/>
  <c r="BX135" i="21"/>
  <c r="BV125" i="21"/>
  <c r="BW111" i="21"/>
  <c r="BX174" i="21"/>
  <c r="BX175" i="21" s="1"/>
  <c r="BX176" i="21" s="1"/>
  <c r="BX177" i="21" s="1"/>
  <c r="BY170" i="21"/>
  <c r="BX109" i="21"/>
  <c r="BX107" i="21"/>
  <c r="BY106" i="21"/>
  <c r="BX110" i="21"/>
  <c r="BX108" i="21"/>
  <c r="BW124" i="21"/>
  <c r="BX120" i="21"/>
  <c r="BW123" i="21"/>
  <c r="BW121" i="21"/>
  <c r="BW122" i="21"/>
  <c r="BZ55" i="21"/>
  <c r="CA56" i="21"/>
  <c r="BX139" i="21" l="1"/>
  <c r="BY137" i="21"/>
  <c r="BY136" i="21"/>
  <c r="BY133" i="21"/>
  <c r="BY138" i="21" s="1"/>
  <c r="BY135" i="21"/>
  <c r="BZ134" i="21"/>
  <c r="BW125" i="21"/>
  <c r="BX111" i="21"/>
  <c r="BY174" i="21"/>
  <c r="BY175" i="21" s="1"/>
  <c r="BY176" i="21" s="1"/>
  <c r="BY177" i="21" s="1"/>
  <c r="BZ170" i="21"/>
  <c r="BX123" i="21"/>
  <c r="BX124" i="21"/>
  <c r="BY120" i="21"/>
  <c r="BX122" i="21"/>
  <c r="BX121" i="21"/>
  <c r="BZ106" i="21"/>
  <c r="BY110" i="21"/>
  <c r="BY108" i="21"/>
  <c r="BY107" i="21"/>
  <c r="BY109" i="21"/>
  <c r="CA55" i="21"/>
  <c r="CB56" i="21"/>
  <c r="BY139" i="21" l="1"/>
  <c r="BZ137" i="21"/>
  <c r="BZ136" i="21"/>
  <c r="BZ133" i="21"/>
  <c r="BZ138" i="21" s="1"/>
  <c r="CA134" i="21"/>
  <c r="BZ135" i="21"/>
  <c r="BX125" i="21"/>
  <c r="BY111" i="21"/>
  <c r="BZ174" i="21"/>
  <c r="BZ175" i="21" s="1"/>
  <c r="BZ176" i="21" s="1"/>
  <c r="BZ177" i="21" s="1"/>
  <c r="CA170" i="21"/>
  <c r="BY124" i="21"/>
  <c r="BY122" i="21"/>
  <c r="BY121" i="21"/>
  <c r="BY123" i="21"/>
  <c r="BZ120" i="21"/>
  <c r="BZ110" i="21"/>
  <c r="BZ108" i="21"/>
  <c r="CA106" i="21"/>
  <c r="BZ107" i="21"/>
  <c r="BZ109" i="21"/>
  <c r="CB55" i="21"/>
  <c r="CC56" i="21"/>
  <c r="BZ139" i="21" l="1"/>
  <c r="CA137" i="21"/>
  <c r="CA136" i="21"/>
  <c r="CA133" i="21"/>
  <c r="CA138" i="21" s="1"/>
  <c r="CA135" i="21"/>
  <c r="CB134" i="21"/>
  <c r="BY125" i="21"/>
  <c r="BZ111" i="21"/>
  <c r="CA174" i="21"/>
  <c r="CA175" i="21" s="1"/>
  <c r="CA176" i="21" s="1"/>
  <c r="CA177" i="21" s="1"/>
  <c r="CB170" i="21"/>
  <c r="CA107" i="21"/>
  <c r="CA109" i="21"/>
  <c r="CA108" i="21"/>
  <c r="CA110" i="21"/>
  <c r="CB106" i="21"/>
  <c r="BZ124" i="21"/>
  <c r="BZ122" i="21"/>
  <c r="BZ121" i="21"/>
  <c r="BZ123" i="21"/>
  <c r="CA120" i="21"/>
  <c r="CD56" i="21"/>
  <c r="CC55" i="21"/>
  <c r="CA139" i="21" l="1"/>
  <c r="CB137" i="21"/>
  <c r="CB136" i="21"/>
  <c r="CB133" i="21"/>
  <c r="CB138" i="21" s="1"/>
  <c r="CC134" i="21"/>
  <c r="CB135" i="21"/>
  <c r="BZ125" i="21"/>
  <c r="CA111" i="21"/>
  <c r="CB174" i="21"/>
  <c r="CB175" i="21" s="1"/>
  <c r="CB176" i="21" s="1"/>
  <c r="CB177" i="21" s="1"/>
  <c r="CC170" i="21"/>
  <c r="CA124" i="21"/>
  <c r="CA123" i="21"/>
  <c r="CA122" i="21"/>
  <c r="CB120" i="21"/>
  <c r="CA121" i="21"/>
  <c r="CB109" i="21"/>
  <c r="CB107" i="21"/>
  <c r="CB108" i="21"/>
  <c r="CB110" i="21"/>
  <c r="CC106" i="21"/>
  <c r="CE56" i="21"/>
  <c r="CD55" i="21"/>
  <c r="CC137" i="21" l="1"/>
  <c r="CC136" i="21"/>
  <c r="CB139" i="21"/>
  <c r="CC133" i="21"/>
  <c r="CC138" i="21" s="1"/>
  <c r="CD134" i="21"/>
  <c r="CC135" i="21"/>
  <c r="CA125" i="21"/>
  <c r="CB111" i="21"/>
  <c r="CC174" i="21"/>
  <c r="CC175" i="21" s="1"/>
  <c r="CC176" i="21" s="1"/>
  <c r="CC177" i="21" s="1"/>
  <c r="CD170" i="21"/>
  <c r="CD106" i="21"/>
  <c r="CC110" i="21"/>
  <c r="CC109" i="21"/>
  <c r="CC107" i="21"/>
  <c r="CC108" i="21"/>
  <c r="CB123" i="21"/>
  <c r="CB121" i="21"/>
  <c r="CB122" i="21"/>
  <c r="CB124" i="21"/>
  <c r="CC120" i="21"/>
  <c r="CF56" i="21"/>
  <c r="CE55" i="21"/>
  <c r="CC139" i="21" l="1"/>
  <c r="CD137" i="21"/>
  <c r="CD136" i="21"/>
  <c r="CD133" i="21"/>
  <c r="CD138" i="21" s="1"/>
  <c r="CD135" i="21"/>
  <c r="CE134" i="21"/>
  <c r="CB125" i="21"/>
  <c r="CC111" i="21"/>
  <c r="CD174" i="21"/>
  <c r="CD175" i="21" s="1"/>
  <c r="CD176" i="21" s="1"/>
  <c r="CD177" i="21" s="1"/>
  <c r="CE170" i="21"/>
  <c r="CC124" i="21"/>
  <c r="CC121" i="21"/>
  <c r="CD120" i="21"/>
  <c r="CC123" i="21"/>
  <c r="CC122" i="21"/>
  <c r="CD110" i="21"/>
  <c r="CD108" i="21"/>
  <c r="CE106" i="21"/>
  <c r="CD107" i="21"/>
  <c r="CD109" i="21"/>
  <c r="CF55" i="21"/>
  <c r="CG56" i="21"/>
  <c r="CG55" i="21" s="1"/>
  <c r="CD139" i="21" l="1"/>
  <c r="CE137" i="21"/>
  <c r="CE136" i="21"/>
  <c r="CE133" i="21"/>
  <c r="CE138" i="21" s="1"/>
  <c r="CE135" i="21"/>
  <c r="CF134" i="21"/>
  <c r="CC125" i="21"/>
  <c r="CD111" i="21"/>
  <c r="CE174" i="21"/>
  <c r="CE175" i="21" s="1"/>
  <c r="CE176" i="21" s="1"/>
  <c r="CE177" i="21" s="1"/>
  <c r="CF170" i="21"/>
  <c r="CD124" i="21"/>
  <c r="CD122" i="21"/>
  <c r="CD121" i="21"/>
  <c r="CE120" i="21"/>
  <c r="CD123" i="21"/>
  <c r="CE110" i="21"/>
  <c r="CF106" i="21"/>
  <c r="CE107" i="21"/>
  <c r="CE109" i="21"/>
  <c r="CE108" i="21"/>
  <c r="CE139" i="21" l="1"/>
  <c r="CF137" i="21"/>
  <c r="CF136" i="21"/>
  <c r="CF133" i="21"/>
  <c r="CF138" i="21" s="1"/>
  <c r="CG134" i="21"/>
  <c r="CF135" i="21"/>
  <c r="CD125" i="21"/>
  <c r="CE111" i="21"/>
  <c r="CF174" i="21"/>
  <c r="CF175" i="21" s="1"/>
  <c r="CF176" i="21" s="1"/>
  <c r="CF177" i="21" s="1"/>
  <c r="CG170" i="21"/>
  <c r="CF109" i="21"/>
  <c r="CF107" i="21"/>
  <c r="CF108" i="21"/>
  <c r="CF110" i="21"/>
  <c r="CG106" i="21"/>
  <c r="CE124" i="21"/>
  <c r="CE121" i="21"/>
  <c r="CF120" i="21"/>
  <c r="CE123" i="21"/>
  <c r="CE122" i="21"/>
  <c r="CF139" i="21" l="1"/>
  <c r="CG137" i="21"/>
  <c r="CG136" i="21"/>
  <c r="CG133" i="21"/>
  <c r="CG138" i="21" s="1"/>
  <c r="CH134" i="21"/>
  <c r="CG135" i="21"/>
  <c r="CE125" i="21"/>
  <c r="CF111" i="21"/>
  <c r="CG174" i="21"/>
  <c r="CG175" i="21" s="1"/>
  <c r="CG176" i="21" s="1"/>
  <c r="CG177" i="21" s="1"/>
  <c r="CH170" i="21"/>
  <c r="CH106" i="21"/>
  <c r="CG110" i="21"/>
  <c r="CG108" i="21"/>
  <c r="CG107" i="21"/>
  <c r="CG109" i="21"/>
  <c r="CF123" i="21"/>
  <c r="CF121" i="21"/>
  <c r="CF122" i="21"/>
  <c r="CF124" i="21"/>
  <c r="CG120" i="21"/>
  <c r="CG139" i="21" l="1"/>
  <c r="CH137" i="21"/>
  <c r="CH136" i="21"/>
  <c r="CH133" i="21"/>
  <c r="CH138" i="21" s="1"/>
  <c r="CH135" i="21"/>
  <c r="CI134" i="21"/>
  <c r="CF125" i="21"/>
  <c r="CG111" i="21"/>
  <c r="CH174" i="21"/>
  <c r="CH175" i="21" s="1"/>
  <c r="CH176" i="21" s="1"/>
  <c r="CH177" i="21" s="1"/>
  <c r="CI170" i="21"/>
  <c r="CG124" i="21"/>
  <c r="CG123" i="21"/>
  <c r="CG121" i="21"/>
  <c r="CG122" i="21"/>
  <c r="CH120" i="21"/>
  <c r="CH110" i="21"/>
  <c r="CH108" i="21"/>
  <c r="CH109" i="21"/>
  <c r="CI106" i="21"/>
  <c r="CH107" i="21"/>
  <c r="CH139" i="21" l="1"/>
  <c r="CI137" i="21"/>
  <c r="CI136" i="21"/>
  <c r="CI133" i="21"/>
  <c r="CI138" i="21" s="1"/>
  <c r="CJ134" i="21"/>
  <c r="CI135" i="21"/>
  <c r="CG125" i="21"/>
  <c r="CH111" i="21"/>
  <c r="CI174" i="21"/>
  <c r="CI175" i="21" s="1"/>
  <c r="CI176" i="21" s="1"/>
  <c r="CI177" i="21" s="1"/>
  <c r="CJ170" i="21"/>
  <c r="CH124" i="21"/>
  <c r="CH122" i="21"/>
  <c r="CI120" i="21"/>
  <c r="CH123" i="21"/>
  <c r="CH121" i="21"/>
  <c r="CJ106" i="21"/>
  <c r="CI110" i="21"/>
  <c r="CI108" i="21"/>
  <c r="CI107" i="21"/>
  <c r="CI109" i="21"/>
  <c r="CI139" i="21" l="1"/>
  <c r="CJ137" i="21"/>
  <c r="CJ136" i="21"/>
  <c r="CJ133" i="21"/>
  <c r="CJ138" i="21" s="1"/>
  <c r="CK134" i="21"/>
  <c r="CJ135" i="21"/>
  <c r="CH125" i="21"/>
  <c r="CI111" i="21"/>
  <c r="CJ174" i="21"/>
  <c r="CJ175" i="21" s="1"/>
  <c r="CJ176" i="21" s="1"/>
  <c r="CJ177" i="21" s="1"/>
  <c r="CK170" i="21"/>
  <c r="CI124" i="21"/>
  <c r="CJ120" i="21"/>
  <c r="CI121" i="21"/>
  <c r="CI122" i="21"/>
  <c r="CI123" i="21"/>
  <c r="CJ109" i="21"/>
  <c r="CJ107" i="21"/>
  <c r="CK106" i="21"/>
  <c r="CJ110" i="21"/>
  <c r="CJ108" i="21"/>
  <c r="CK175" i="21" l="1"/>
  <c r="CK176" i="21" s="1"/>
  <c r="CK177" i="21" s="1"/>
  <c r="CJ139" i="21"/>
  <c r="CK137" i="21"/>
  <c r="CK136" i="21"/>
  <c r="CK133" i="21"/>
  <c r="CK138" i="21" s="1"/>
  <c r="CL134" i="21"/>
  <c r="CK135" i="21"/>
  <c r="CI125" i="21"/>
  <c r="CJ111" i="21"/>
  <c r="CK174" i="21"/>
  <c r="CL170" i="21"/>
  <c r="CL106" i="21"/>
  <c r="CK110" i="21"/>
  <c r="CK108" i="21"/>
  <c r="CK107" i="21"/>
  <c r="CK109" i="21"/>
  <c r="CJ123" i="21"/>
  <c r="CJ121" i="21"/>
  <c r="CJ122" i="21"/>
  <c r="CJ124" i="21"/>
  <c r="CK120" i="21"/>
  <c r="CK139" i="21" l="1"/>
  <c r="CL137" i="21"/>
  <c r="CL136" i="21"/>
  <c r="CL133" i="21"/>
  <c r="CL138" i="21" s="1"/>
  <c r="CL135" i="21"/>
  <c r="CM134" i="21"/>
  <c r="CJ125" i="21"/>
  <c r="CK111" i="21"/>
  <c r="CL174" i="21"/>
  <c r="CL175" i="21" s="1"/>
  <c r="CL176" i="21" s="1"/>
  <c r="CL177" i="21" s="1"/>
  <c r="CM170" i="21"/>
  <c r="CK122" i="21"/>
  <c r="CK121" i="21"/>
  <c r="CK123" i="21"/>
  <c r="CL120" i="21"/>
  <c r="CK124" i="21"/>
  <c r="CL110" i="21"/>
  <c r="CL108" i="21"/>
  <c r="CL107" i="21"/>
  <c r="CL109" i="21"/>
  <c r="CM106" i="21"/>
  <c r="CL139" i="21" l="1"/>
  <c r="CM137" i="21"/>
  <c r="CM136" i="21"/>
  <c r="CM133" i="21"/>
  <c r="CM138" i="21" s="1"/>
  <c r="CM135" i="21"/>
  <c r="CN134" i="21"/>
  <c r="CK125" i="21"/>
  <c r="CL111" i="21"/>
  <c r="CM174" i="21"/>
  <c r="CM175" i="21" s="1"/>
  <c r="CM176" i="21" s="1"/>
  <c r="CM177" i="21" s="1"/>
  <c r="CN170" i="21"/>
  <c r="CM110" i="21"/>
  <c r="CM109" i="21"/>
  <c r="CM108" i="21"/>
  <c r="CM107" i="21"/>
  <c r="CN106" i="21"/>
  <c r="CL124" i="21"/>
  <c r="CL122" i="21"/>
  <c r="CL123" i="21"/>
  <c r="CM120" i="21"/>
  <c r="CL121" i="21"/>
  <c r="CM139" i="21" l="1"/>
  <c r="CN137" i="21"/>
  <c r="CN136" i="21"/>
  <c r="CN133" i="21"/>
  <c r="CN138" i="21" s="1"/>
  <c r="CO134" i="21"/>
  <c r="CN135" i="21"/>
  <c r="CL125" i="21"/>
  <c r="CM111" i="21"/>
  <c r="CN174" i="21"/>
  <c r="CN175" i="21" s="1"/>
  <c r="CN176" i="21" s="1"/>
  <c r="CN177" i="21" s="1"/>
  <c r="CO170" i="21"/>
  <c r="CM124" i="21"/>
  <c r="CN120" i="21"/>
  <c r="CM122" i="21"/>
  <c r="CM121" i="21"/>
  <c r="CM123" i="21"/>
  <c r="CN109" i="21"/>
  <c r="CN107" i="21"/>
  <c r="CO106" i="21"/>
  <c r="CN110" i="21"/>
  <c r="CN108" i="21"/>
  <c r="CO137" i="21" l="1"/>
  <c r="CO136" i="21"/>
  <c r="CN139" i="21"/>
  <c r="CO135" i="21"/>
  <c r="CO133" i="21"/>
  <c r="CO138" i="21" s="1"/>
  <c r="CM125" i="21"/>
  <c r="CN111" i="21"/>
  <c r="CO174" i="21"/>
  <c r="CO175" i="21" s="1"/>
  <c r="CO176" i="21" s="1"/>
  <c r="CO177" i="21" s="1"/>
  <c r="CN123" i="21"/>
  <c r="CN121" i="21"/>
  <c r="CN124" i="21"/>
  <c r="CO120" i="21"/>
  <c r="CN122" i="21"/>
  <c r="CO110" i="21"/>
  <c r="CO107" i="21"/>
  <c r="CO109" i="21"/>
  <c r="CO108" i="21"/>
  <c r="CO139" i="21" l="1"/>
  <c r="AF136" i="21"/>
  <c r="AF139" i="21" s="1"/>
  <c r="AR137" i="21"/>
  <c r="AR139" i="21" s="1"/>
  <c r="K138" i="21"/>
  <c r="K139" i="21" s="1"/>
  <c r="W138" i="21"/>
  <c r="W139" i="21" s="1"/>
  <c r="CN125" i="21"/>
  <c r="CO111" i="21"/>
  <c r="CO124" i="21"/>
  <c r="CO122" i="21"/>
  <c r="CO121" i="21"/>
  <c r="CO123" i="21"/>
  <c r="CO125" i="21" l="1"/>
  <c r="D59" i="21"/>
  <c r="D45" i="21"/>
  <c r="D42" i="21"/>
  <c r="D41" i="21" s="1"/>
  <c r="D33" i="21"/>
  <c r="D34" i="21" s="1"/>
  <c r="D24" i="21"/>
  <c r="D15" i="21"/>
  <c r="E15" i="21" s="1"/>
  <c r="D12" i="21"/>
  <c r="E12" i="21" s="1"/>
  <c r="F12" i="21" s="1"/>
  <c r="G12" i="21" s="1"/>
  <c r="D5" i="21"/>
  <c r="E5" i="21" s="1"/>
  <c r="E45" i="21" l="1"/>
  <c r="D63" i="21"/>
  <c r="E63" i="21" s="1"/>
  <c r="F63" i="21" s="1"/>
  <c r="G63" i="21" s="1"/>
  <c r="H63" i="21" s="1"/>
  <c r="I63" i="21" s="1"/>
  <c r="J63" i="21" s="1"/>
  <c r="K63" i="21" s="1"/>
  <c r="D72" i="21"/>
  <c r="D61" i="21"/>
  <c r="D60" i="21"/>
  <c r="E59" i="21"/>
  <c r="D16" i="21"/>
  <c r="F59" i="21"/>
  <c r="E42" i="21"/>
  <c r="E41" i="21" s="1"/>
  <c r="D43" i="21"/>
  <c r="D7" i="21"/>
  <c r="E16" i="21"/>
  <c r="F15" i="21"/>
  <c r="E33" i="21"/>
  <c r="D25" i="21"/>
  <c r="D30" i="21" s="1"/>
  <c r="E30" i="21" s="1"/>
  <c r="F30" i="21" s="1"/>
  <c r="G30" i="21" s="1"/>
  <c r="H30" i="21" s="1"/>
  <c r="I30" i="21" s="1"/>
  <c r="J30" i="21" s="1"/>
  <c r="K30" i="21" s="1"/>
  <c r="L30" i="21" s="1"/>
  <c r="M30" i="21" s="1"/>
  <c r="N30" i="21" s="1"/>
  <c r="O30" i="21" s="1"/>
  <c r="P30" i="21" s="1"/>
  <c r="Q30" i="21" s="1"/>
  <c r="R30" i="21" s="1"/>
  <c r="S30" i="21" s="1"/>
  <c r="T30" i="21" s="1"/>
  <c r="U30" i="21" s="1"/>
  <c r="V30" i="21" s="1"/>
  <c r="W30" i="21" s="1"/>
  <c r="X30" i="21" s="1"/>
  <c r="Y30" i="21" s="1"/>
  <c r="Z30" i="21" s="1"/>
  <c r="AA30" i="21" s="1"/>
  <c r="AB30" i="21" s="1"/>
  <c r="AC30" i="21" s="1"/>
  <c r="AD30" i="21" s="1"/>
  <c r="AE30" i="21" s="1"/>
  <c r="AF30" i="21" s="1"/>
  <c r="AG30" i="21" s="1"/>
  <c r="AH30" i="21" s="1"/>
  <c r="AI30" i="21" s="1"/>
  <c r="AJ30" i="21" s="1"/>
  <c r="AK30" i="21" s="1"/>
  <c r="AL30" i="21" s="1"/>
  <c r="AM30" i="21" s="1"/>
  <c r="AN30" i="21" s="1"/>
  <c r="AO30" i="21" s="1"/>
  <c r="AP30" i="21" s="1"/>
  <c r="AQ30" i="21" s="1"/>
  <c r="AR30" i="21" s="1"/>
  <c r="AS30" i="21" s="1"/>
  <c r="AT30" i="21" s="1"/>
  <c r="AU30" i="21" s="1"/>
  <c r="AV30" i="21" s="1"/>
  <c r="AW30" i="21" s="1"/>
  <c r="AX30" i="21" s="1"/>
  <c r="AY30" i="21" s="1"/>
  <c r="AZ30" i="21" s="1"/>
  <c r="BA30" i="21" s="1"/>
  <c r="BB30" i="21" s="1"/>
  <c r="BC30" i="21" s="1"/>
  <c r="BD30" i="21" s="1"/>
  <c r="BE30" i="21" s="1"/>
  <c r="BF30" i="21" s="1"/>
  <c r="BG30" i="21" s="1"/>
  <c r="BH30" i="21" s="1"/>
  <c r="BI30" i="21" s="1"/>
  <c r="BJ30" i="21" s="1"/>
  <c r="BK30" i="21" s="1"/>
  <c r="BL30" i="21" s="1"/>
  <c r="BM30" i="21" s="1"/>
  <c r="BN30" i="21" s="1"/>
  <c r="BO30" i="21" s="1"/>
  <c r="BP30" i="21" s="1"/>
  <c r="BQ30" i="21" s="1"/>
  <c r="BR30" i="21" s="1"/>
  <c r="BS30" i="21" s="1"/>
  <c r="BT30" i="21" s="1"/>
  <c r="BU30" i="21" s="1"/>
  <c r="BV30" i="21" s="1"/>
  <c r="BW30" i="21" s="1"/>
  <c r="BX30" i="21" s="1"/>
  <c r="BY30" i="21" s="1"/>
  <c r="BZ30" i="21" s="1"/>
  <c r="CA30" i="21" s="1"/>
  <c r="CB30" i="21" s="1"/>
  <c r="CC30" i="21" s="1"/>
  <c r="CD30" i="21" s="1"/>
  <c r="CE30" i="21" s="1"/>
  <c r="CF30" i="21" s="1"/>
  <c r="CG30" i="21" s="1"/>
  <c r="CH30" i="21" s="1"/>
  <c r="CI30" i="21" s="1"/>
  <c r="CJ30" i="21" s="1"/>
  <c r="CK30" i="21" s="1"/>
  <c r="CL30" i="21" s="1"/>
  <c r="CM30" i="21" s="1"/>
  <c r="CN30" i="21" s="1"/>
  <c r="CO30" i="21" s="1"/>
  <c r="E24" i="21"/>
  <c r="F5" i="21"/>
  <c r="E7" i="21"/>
  <c r="D123" i="17"/>
  <c r="D124" i="17" s="1"/>
  <c r="D131" i="17" l="1"/>
  <c r="D133" i="17"/>
  <c r="D132" i="17"/>
  <c r="E60" i="21"/>
  <c r="E72" i="21"/>
  <c r="E61" i="21"/>
  <c r="D64" i="21"/>
  <c r="D66" i="21"/>
  <c r="D70" i="21" s="1"/>
  <c r="D65" i="21"/>
  <c r="D69" i="21" s="1"/>
  <c r="F61" i="21"/>
  <c r="F60" i="21"/>
  <c r="F72" i="21"/>
  <c r="D68" i="21"/>
  <c r="D62" i="21"/>
  <c r="F45" i="21"/>
  <c r="F33" i="21"/>
  <c r="F34" i="21" s="1"/>
  <c r="E34" i="21"/>
  <c r="G59" i="21"/>
  <c r="E43" i="21"/>
  <c r="F42" i="21"/>
  <c r="F41" i="21" s="1"/>
  <c r="F16" i="21"/>
  <c r="G15" i="21"/>
  <c r="E25" i="21"/>
  <c r="F24" i="21"/>
  <c r="G5" i="21"/>
  <c r="F7" i="21"/>
  <c r="D135" i="17" l="1"/>
  <c r="D73" i="21"/>
  <c r="E62" i="21"/>
  <c r="F62" i="21"/>
  <c r="E64" i="21"/>
  <c r="E66" i="21"/>
  <c r="E70" i="21" s="1"/>
  <c r="E65" i="21"/>
  <c r="E69" i="21" s="1"/>
  <c r="G33" i="21"/>
  <c r="G34" i="21" s="1"/>
  <c r="G72" i="21"/>
  <c r="G61" i="21"/>
  <c r="G60" i="21"/>
  <c r="G45" i="21"/>
  <c r="F66" i="21"/>
  <c r="F70" i="21" s="1"/>
  <c r="F64" i="21"/>
  <c r="F65" i="21"/>
  <c r="F68" i="21" s="1"/>
  <c r="H59" i="21"/>
  <c r="G42" i="21"/>
  <c r="G41" i="21" s="1"/>
  <c r="F43" i="21"/>
  <c r="H15" i="21"/>
  <c r="G16" i="21"/>
  <c r="G24" i="21"/>
  <c r="F25" i="21"/>
  <c r="G7" i="21"/>
  <c r="H5" i="21"/>
  <c r="D125" i="17"/>
  <c r="E125" i="17"/>
  <c r="F125" i="17" s="1"/>
  <c r="G125" i="17" s="1"/>
  <c r="H125" i="17" s="1"/>
  <c r="I125" i="17" s="1"/>
  <c r="J125" i="17" s="1"/>
  <c r="K125" i="17" s="1"/>
  <c r="L125" i="17" s="1"/>
  <c r="M125" i="17" s="1"/>
  <c r="N125" i="17" s="1"/>
  <c r="O125" i="17" s="1"/>
  <c r="P125" i="17" s="1"/>
  <c r="Q125" i="17" s="1"/>
  <c r="R125" i="17" s="1"/>
  <c r="S125" i="17" s="1"/>
  <c r="T125" i="17" s="1"/>
  <c r="U125" i="17" s="1"/>
  <c r="V125" i="17" s="1"/>
  <c r="W125" i="17" s="1"/>
  <c r="X125" i="17" s="1"/>
  <c r="Y125" i="17" s="1"/>
  <c r="Z125" i="17" s="1"/>
  <c r="AA125" i="17" s="1"/>
  <c r="AB125" i="17" s="1"/>
  <c r="AC125" i="17" s="1"/>
  <c r="AD125" i="17" s="1"/>
  <c r="AE125" i="17" s="1"/>
  <c r="AF125" i="17" s="1"/>
  <c r="AG125" i="17" s="1"/>
  <c r="AH125" i="17" s="1"/>
  <c r="AI125" i="17" s="1"/>
  <c r="AJ125" i="17" s="1"/>
  <c r="AK125" i="17" s="1"/>
  <c r="AL125" i="17" s="1"/>
  <c r="AM125" i="17" s="1"/>
  <c r="AN125" i="17" s="1"/>
  <c r="AO125" i="17" s="1"/>
  <c r="AP125" i="17" s="1"/>
  <c r="AQ125" i="17" s="1"/>
  <c r="AR125" i="17" s="1"/>
  <c r="AS125" i="17" s="1"/>
  <c r="AT125" i="17" s="1"/>
  <c r="AU125" i="17" s="1"/>
  <c r="AV125" i="17" s="1"/>
  <c r="AW125" i="17" s="1"/>
  <c r="AX125" i="17" s="1"/>
  <c r="AY125" i="17" s="1"/>
  <c r="AZ125" i="17" s="1"/>
  <c r="BA125" i="17" s="1"/>
  <c r="BB125" i="17" s="1"/>
  <c r="BC125" i="17" s="1"/>
  <c r="BD125" i="17" s="1"/>
  <c r="BE125" i="17" s="1"/>
  <c r="BF125" i="17" s="1"/>
  <c r="BG125" i="17" s="1"/>
  <c r="BH125" i="17" s="1"/>
  <c r="BI125" i="17" s="1"/>
  <c r="BJ125" i="17" s="1"/>
  <c r="BK125" i="17" s="1"/>
  <c r="BL125" i="17" s="1"/>
  <c r="BM125" i="17" s="1"/>
  <c r="BN125" i="17" s="1"/>
  <c r="BO125" i="17" s="1"/>
  <c r="BP125" i="17" s="1"/>
  <c r="BQ125" i="17" s="1"/>
  <c r="BR125" i="17" s="1"/>
  <c r="BS125" i="17" s="1"/>
  <c r="BT125" i="17" s="1"/>
  <c r="BU125" i="17" s="1"/>
  <c r="BV125" i="17" s="1"/>
  <c r="BW125" i="17" s="1"/>
  <c r="BX125" i="17" s="1"/>
  <c r="BY125" i="17" s="1"/>
  <c r="BZ125" i="17" s="1"/>
  <c r="CA125" i="17" s="1"/>
  <c r="CB125" i="17" s="1"/>
  <c r="CC125" i="17" s="1"/>
  <c r="CD125" i="17" s="1"/>
  <c r="CE125" i="17" s="1"/>
  <c r="CF125" i="17" s="1"/>
  <c r="CG125" i="17" s="1"/>
  <c r="CH125" i="17" s="1"/>
  <c r="CI125" i="17" s="1"/>
  <c r="CJ125" i="17" s="1"/>
  <c r="CK125" i="17" s="1"/>
  <c r="CL125" i="17" s="1"/>
  <c r="CM125" i="17" s="1"/>
  <c r="CN125" i="17" s="1"/>
  <c r="CO125" i="17" s="1"/>
  <c r="CP125" i="17" s="1"/>
  <c r="CQ125" i="17" s="1"/>
  <c r="CR125" i="17" s="1"/>
  <c r="CS125" i="17" s="1"/>
  <c r="CT125" i="17" s="1"/>
  <c r="CU125" i="17" s="1"/>
  <c r="CV125" i="17" s="1"/>
  <c r="CW125" i="17" s="1"/>
  <c r="CX125" i="17" s="1"/>
  <c r="CY125" i="17" s="1"/>
  <c r="CZ125" i="17" s="1"/>
  <c r="DA125" i="17" s="1"/>
  <c r="DB125" i="17" s="1"/>
  <c r="DC125" i="17" s="1"/>
  <c r="DD125" i="17" s="1"/>
  <c r="DE125" i="17" s="1"/>
  <c r="DF125" i="17" s="1"/>
  <c r="DG125" i="17" s="1"/>
  <c r="DH125" i="17" s="1"/>
  <c r="DI125" i="17" s="1"/>
  <c r="DJ125" i="17" s="1"/>
  <c r="DK125" i="17" s="1"/>
  <c r="DL125" i="17" s="1"/>
  <c r="DM125" i="17" s="1"/>
  <c r="DN125" i="17" s="1"/>
  <c r="DO125" i="17" s="1"/>
  <c r="DP125" i="17" s="1"/>
  <c r="DQ125" i="17" s="1"/>
  <c r="DR125" i="17" s="1"/>
  <c r="DS125" i="17" s="1"/>
  <c r="DT125" i="17" s="1"/>
  <c r="DU125" i="17" s="1"/>
  <c r="DV125" i="17" s="1"/>
  <c r="DW125" i="17" s="1"/>
  <c r="DX125" i="17" s="1"/>
  <c r="DY125" i="17" s="1"/>
  <c r="DZ125" i="17" s="1"/>
  <c r="EA125" i="17" s="1"/>
  <c r="EB125" i="17" s="1"/>
  <c r="EC125" i="17" s="1"/>
  <c r="ED125" i="17" s="1"/>
  <c r="EE125" i="17" s="1"/>
  <c r="EF125" i="17" s="1"/>
  <c r="EG125" i="17" s="1"/>
  <c r="EH125" i="17" s="1"/>
  <c r="EI125" i="17" s="1"/>
  <c r="EJ125" i="17" s="1"/>
  <c r="EK125" i="17" s="1"/>
  <c r="EL125" i="17" s="1"/>
  <c r="EM125" i="17" s="1"/>
  <c r="EN125" i="17" s="1"/>
  <c r="EO125" i="17" s="1"/>
  <c r="EP125" i="17" s="1"/>
  <c r="EQ125" i="17" s="1"/>
  <c r="ER125" i="17" s="1"/>
  <c r="ES125" i="17" s="1"/>
  <c r="ET125" i="17" s="1"/>
  <c r="EU125" i="17" s="1"/>
  <c r="EV125" i="17" s="1"/>
  <c r="EW125" i="17" s="1"/>
  <c r="EX125" i="17" s="1"/>
  <c r="EY125" i="17" s="1"/>
  <c r="EZ125" i="17" s="1"/>
  <c r="FA125" i="17" s="1"/>
  <c r="FB125" i="17" s="1"/>
  <c r="FC125" i="17" s="1"/>
  <c r="D64" i="17"/>
  <c r="D87" i="17" s="1"/>
  <c r="D99" i="17"/>
  <c r="H33" i="21" l="1"/>
  <c r="H34" i="21" s="1"/>
  <c r="D83" i="17"/>
  <c r="H72" i="21"/>
  <c r="H61" i="21"/>
  <c r="H60" i="21"/>
  <c r="E68" i="21"/>
  <c r="E73" i="21" s="1"/>
  <c r="H45" i="21"/>
  <c r="F69" i="21"/>
  <c r="F73" i="21" s="1"/>
  <c r="G62" i="21"/>
  <c r="G64" i="21"/>
  <c r="G65" i="21"/>
  <c r="G69" i="21" s="1"/>
  <c r="G66" i="21"/>
  <c r="G70" i="21" s="1"/>
  <c r="I59" i="21"/>
  <c r="G43" i="21"/>
  <c r="H42" i="21"/>
  <c r="H41" i="21" s="1"/>
  <c r="I15" i="21"/>
  <c r="H16" i="21"/>
  <c r="G25" i="21"/>
  <c r="H24" i="21"/>
  <c r="H7" i="21"/>
  <c r="I5" i="21"/>
  <c r="D246" i="16"/>
  <c r="D250" i="16"/>
  <c r="I249" i="16"/>
  <c r="D249" i="16"/>
  <c r="D242" i="16"/>
  <c r="J249" i="16" s="1"/>
  <c r="D211" i="16"/>
  <c r="D212" i="16"/>
  <c r="D213" i="16" s="1"/>
  <c r="D208" i="16"/>
  <c r="D204" i="16"/>
  <c r="G211" i="16" s="1"/>
  <c r="D189" i="16"/>
  <c r="K227" i="16"/>
  <c r="D227" i="16"/>
  <c r="D223" i="16"/>
  <c r="I227" i="16" s="1"/>
  <c r="D230" i="16"/>
  <c r="D231" i="16"/>
  <c r="E231" i="16" s="1"/>
  <c r="D192" i="16"/>
  <c r="I33" i="21" l="1"/>
  <c r="I34" i="21" s="1"/>
  <c r="G68" i="21"/>
  <c r="G73" i="21" s="1"/>
  <c r="H66" i="21"/>
  <c r="H70" i="21" s="1"/>
  <c r="H65" i="21"/>
  <c r="H68" i="21" s="1"/>
  <c r="H64" i="21"/>
  <c r="H62" i="21"/>
  <c r="I60" i="21"/>
  <c r="I72" i="21"/>
  <c r="I61" i="21"/>
  <c r="I45" i="21"/>
  <c r="J59" i="21"/>
  <c r="H43" i="21"/>
  <c r="I42" i="21"/>
  <c r="I41" i="21" s="1"/>
  <c r="J15" i="21"/>
  <c r="I16" i="21"/>
  <c r="H25" i="21"/>
  <c r="I24" i="21"/>
  <c r="I7" i="21"/>
  <c r="J5" i="21"/>
  <c r="E246" i="16"/>
  <c r="L230" i="16"/>
  <c r="F227" i="16"/>
  <c r="G227" i="16" s="1"/>
  <c r="J227" i="16"/>
  <c r="F211" i="16"/>
  <c r="K249" i="16"/>
  <c r="K246" i="16"/>
  <c r="J211" i="16"/>
  <c r="E230" i="16"/>
  <c r="E227" i="16"/>
  <c r="F246" i="16"/>
  <c r="F249" i="16" s="1"/>
  <c r="G249" i="16" s="1"/>
  <c r="J246" i="16"/>
  <c r="I211" i="16"/>
  <c r="L249" i="16"/>
  <c r="I246" i="16"/>
  <c r="E211" i="16"/>
  <c r="J230" i="16"/>
  <c r="H227" i="16"/>
  <c r="L227" i="16"/>
  <c r="L211" i="16"/>
  <c r="H211" i="16"/>
  <c r="I230" i="16"/>
  <c r="L208" i="16"/>
  <c r="K211" i="16"/>
  <c r="E249" i="16"/>
  <c r="L246" i="16"/>
  <c r="D251" i="16"/>
  <c r="E250" i="16"/>
  <c r="E208" i="16"/>
  <c r="F208" i="16" s="1"/>
  <c r="G208" i="16" s="1"/>
  <c r="H208" i="16" s="1"/>
  <c r="I208" i="16"/>
  <c r="J208" i="16"/>
  <c r="K208" i="16"/>
  <c r="E212" i="16"/>
  <c r="F231" i="16"/>
  <c r="E232" i="16"/>
  <c r="H230" i="16"/>
  <c r="K230" i="16"/>
  <c r="D232" i="16"/>
  <c r="F230" i="16"/>
  <c r="G230" i="16" s="1"/>
  <c r="J33" i="21" l="1"/>
  <c r="J34" i="21" s="1"/>
  <c r="J45" i="21"/>
  <c r="I64" i="21"/>
  <c r="I65" i="21"/>
  <c r="I69" i="21" s="1"/>
  <c r="I66" i="21"/>
  <c r="I70" i="21" s="1"/>
  <c r="J61" i="21"/>
  <c r="J60" i="21"/>
  <c r="J72" i="21"/>
  <c r="H69" i="21"/>
  <c r="H73" i="21" s="1"/>
  <c r="I62" i="21"/>
  <c r="K59" i="21"/>
  <c r="I43" i="21"/>
  <c r="J42" i="21"/>
  <c r="J41" i="21" s="1"/>
  <c r="K15" i="21"/>
  <c r="J16" i="21"/>
  <c r="I25" i="21"/>
  <c r="J24" i="21"/>
  <c r="K5" i="21"/>
  <c r="J7" i="21"/>
  <c r="G246" i="16"/>
  <c r="H246" i="16" s="1"/>
  <c r="H249" i="16" s="1"/>
  <c r="F250" i="16"/>
  <c r="E251" i="16"/>
  <c r="E213" i="16"/>
  <c r="F212" i="16"/>
  <c r="G231" i="16"/>
  <c r="F232" i="16"/>
  <c r="K33" i="21" l="1"/>
  <c r="K34" i="21" s="1"/>
  <c r="I68" i="21"/>
  <c r="I73" i="21" s="1"/>
  <c r="J66" i="21"/>
  <c r="J70" i="21" s="1"/>
  <c r="J65" i="21"/>
  <c r="J68" i="21" s="1"/>
  <c r="J64" i="21"/>
  <c r="K72" i="21"/>
  <c r="K61" i="21"/>
  <c r="K60" i="21"/>
  <c r="J62" i="21"/>
  <c r="K45" i="21"/>
  <c r="K42" i="21"/>
  <c r="K41" i="21" s="1"/>
  <c r="J43" i="21"/>
  <c r="L15" i="21"/>
  <c r="K16" i="21"/>
  <c r="L33" i="21"/>
  <c r="L34" i="21" s="1"/>
  <c r="K24" i="21"/>
  <c r="J25" i="21"/>
  <c r="L5" i="21"/>
  <c r="K7" i="21"/>
  <c r="F251" i="16"/>
  <c r="G250" i="16"/>
  <c r="F213" i="16"/>
  <c r="G212" i="16"/>
  <c r="H231" i="16"/>
  <c r="G232" i="16"/>
  <c r="K64" i="21" l="1"/>
  <c r="K66" i="21"/>
  <c r="K70" i="21" s="1"/>
  <c r="K65" i="21"/>
  <c r="K69" i="21" s="1"/>
  <c r="K62" i="21"/>
  <c r="J69" i="21"/>
  <c r="J73" i="21" s="1"/>
  <c r="K43" i="21"/>
  <c r="L42" i="21"/>
  <c r="L41" i="21" s="1"/>
  <c r="L16" i="21"/>
  <c r="M15" i="21"/>
  <c r="M33" i="21"/>
  <c r="M34" i="21" s="1"/>
  <c r="K25" i="21"/>
  <c r="L24" i="21"/>
  <c r="M5" i="21"/>
  <c r="M7" i="21" s="1"/>
  <c r="L7" i="21"/>
  <c r="G251" i="16"/>
  <c r="H250" i="16"/>
  <c r="G213" i="16"/>
  <c r="H212" i="16"/>
  <c r="I231" i="16"/>
  <c r="H232" i="16"/>
  <c r="K68" i="21" l="1"/>
  <c r="K73" i="21" s="1"/>
  <c r="M42" i="21"/>
  <c r="M41" i="21" s="1"/>
  <c r="L43" i="21"/>
  <c r="N15" i="21"/>
  <c r="M16" i="21"/>
  <c r="N33" i="21"/>
  <c r="N34" i="21" s="1"/>
  <c r="L25" i="21"/>
  <c r="M24" i="21"/>
  <c r="H251" i="16"/>
  <c r="I250" i="16"/>
  <c r="H213" i="16"/>
  <c r="I212" i="16"/>
  <c r="J231" i="16"/>
  <c r="I232" i="16"/>
  <c r="M43" i="21" l="1"/>
  <c r="N42" i="21"/>
  <c r="N41" i="21" s="1"/>
  <c r="N16" i="21"/>
  <c r="O15" i="21"/>
  <c r="O33" i="21"/>
  <c r="O34" i="21" s="1"/>
  <c r="M25" i="21"/>
  <c r="N24" i="21"/>
  <c r="I251" i="16"/>
  <c r="J250" i="16"/>
  <c r="I213" i="16"/>
  <c r="J212" i="16"/>
  <c r="K231" i="16"/>
  <c r="J232" i="16"/>
  <c r="O42" i="21" l="1"/>
  <c r="O41" i="21" s="1"/>
  <c r="N43" i="21"/>
  <c r="O16" i="21"/>
  <c r="P15" i="21"/>
  <c r="P33" i="21"/>
  <c r="P34" i="21" s="1"/>
  <c r="O24" i="21"/>
  <c r="N25" i="21"/>
  <c r="K250" i="16"/>
  <c r="J251" i="16"/>
  <c r="J213" i="16"/>
  <c r="K212" i="16"/>
  <c r="L231" i="16"/>
  <c r="L232" i="16" s="1"/>
  <c r="K232" i="16"/>
  <c r="O43" i="21" l="1"/>
  <c r="P42" i="21"/>
  <c r="P41" i="21" s="1"/>
  <c r="P16" i="21"/>
  <c r="Q15" i="21"/>
  <c r="Q33" i="21"/>
  <c r="Q34" i="21" s="1"/>
  <c r="O25" i="21"/>
  <c r="P24" i="21"/>
  <c r="K251" i="16"/>
  <c r="L250" i="16"/>
  <c r="L251" i="16" s="1"/>
  <c r="K213" i="16"/>
  <c r="L212" i="16"/>
  <c r="L213" i="16" s="1"/>
  <c r="P43" i="21" l="1"/>
  <c r="Q42" i="21"/>
  <c r="Q41" i="21" s="1"/>
  <c r="Q16" i="21"/>
  <c r="R15" i="21"/>
  <c r="R33" i="21"/>
  <c r="R34" i="21" s="1"/>
  <c r="P25" i="21"/>
  <c r="Q24" i="21"/>
  <c r="D193" i="16"/>
  <c r="D185" i="16"/>
  <c r="D76" i="16"/>
  <c r="D71" i="16"/>
  <c r="F76" i="16" s="1"/>
  <c r="D56" i="16"/>
  <c r="D49" i="16"/>
  <c r="D48" i="16"/>
  <c r="D42" i="16"/>
  <c r="D68" i="15"/>
  <c r="D62" i="15"/>
  <c r="D52" i="15"/>
  <c r="D42" i="15"/>
  <c r="D32" i="15"/>
  <c r="D22" i="15"/>
  <c r="Q43" i="21" l="1"/>
  <c r="R42" i="21"/>
  <c r="R41" i="21" s="1"/>
  <c r="R16" i="21"/>
  <c r="S15" i="21"/>
  <c r="S33" i="21"/>
  <c r="S34" i="21" s="1"/>
  <c r="Q25" i="21"/>
  <c r="R24" i="21"/>
  <c r="I189" i="16"/>
  <c r="J189" i="16"/>
  <c r="K189" i="16"/>
  <c r="E189" i="16"/>
  <c r="F189" i="16" s="1"/>
  <c r="G189" i="16" s="1"/>
  <c r="H189" i="16" s="1"/>
  <c r="L189" i="16"/>
  <c r="E192" i="16"/>
  <c r="I192" i="16"/>
  <c r="J192" i="16"/>
  <c r="K192" i="16"/>
  <c r="L192" i="16"/>
  <c r="S76" i="16"/>
  <c r="D194" i="16"/>
  <c r="E193" i="16"/>
  <c r="Q76" i="16"/>
  <c r="M76" i="16"/>
  <c r="X76" i="16"/>
  <c r="T76" i="16"/>
  <c r="I76" i="16"/>
  <c r="W76" i="16"/>
  <c r="E76" i="16"/>
  <c r="P76" i="16"/>
  <c r="L76" i="16"/>
  <c r="H76" i="16"/>
  <c r="Z76" i="16"/>
  <c r="V76" i="16"/>
  <c r="O76" i="16"/>
  <c r="K76" i="16"/>
  <c r="G76" i="16"/>
  <c r="Y76" i="16"/>
  <c r="U76" i="16"/>
  <c r="R76" i="16"/>
  <c r="N76" i="16"/>
  <c r="J76" i="16"/>
  <c r="D86" i="17"/>
  <c r="D82" i="17"/>
  <c r="D78" i="17"/>
  <c r="DM76" i="17"/>
  <c r="DL76" i="17"/>
  <c r="DK76" i="17"/>
  <c r="DJ76" i="17"/>
  <c r="DI76" i="17"/>
  <c r="DH76" i="17"/>
  <c r="DG76" i="17"/>
  <c r="DF76" i="17"/>
  <c r="DE76" i="17"/>
  <c r="DD76" i="17"/>
  <c r="DC76" i="17"/>
  <c r="DB76" i="17"/>
  <c r="DA76" i="17"/>
  <c r="CZ76" i="17"/>
  <c r="CY76" i="17"/>
  <c r="CX76" i="17"/>
  <c r="CW76" i="17"/>
  <c r="CV76" i="17"/>
  <c r="CU76" i="17"/>
  <c r="CT76" i="17"/>
  <c r="CS76" i="17"/>
  <c r="CR76" i="17"/>
  <c r="CQ76" i="17"/>
  <c r="CP76" i="17"/>
  <c r="CO76" i="17"/>
  <c r="CN76" i="17"/>
  <c r="CM76" i="17"/>
  <c r="CL76" i="17"/>
  <c r="CK76" i="17"/>
  <c r="CJ76" i="17"/>
  <c r="CI76" i="17"/>
  <c r="CH76" i="17"/>
  <c r="CG76" i="17"/>
  <c r="CF76" i="17"/>
  <c r="CE76" i="17"/>
  <c r="CD76" i="17"/>
  <c r="CC76" i="17"/>
  <c r="CB76" i="17"/>
  <c r="CA76" i="17"/>
  <c r="BZ76" i="17"/>
  <c r="BY76" i="17"/>
  <c r="BX76" i="17"/>
  <c r="BW76" i="17"/>
  <c r="BV76" i="17"/>
  <c r="BU76" i="17"/>
  <c r="BT76" i="17"/>
  <c r="BS76" i="17"/>
  <c r="BR76" i="17"/>
  <c r="BQ76" i="17"/>
  <c r="BP76" i="17"/>
  <c r="BO76" i="17"/>
  <c r="BN76" i="17"/>
  <c r="BM76" i="17"/>
  <c r="BL76" i="17"/>
  <c r="BK76" i="17"/>
  <c r="BJ76" i="17"/>
  <c r="BI76" i="17"/>
  <c r="BH76" i="17"/>
  <c r="BG76" i="17"/>
  <c r="BF76" i="17"/>
  <c r="BE76" i="17"/>
  <c r="BD76" i="17"/>
  <c r="BC76" i="17"/>
  <c r="BB76" i="17"/>
  <c r="BA76" i="17"/>
  <c r="AZ76" i="17"/>
  <c r="AY76" i="17"/>
  <c r="AX76" i="17"/>
  <c r="AW76" i="17"/>
  <c r="AV76" i="17"/>
  <c r="AU76" i="17"/>
  <c r="AT76" i="17"/>
  <c r="AS76" i="17"/>
  <c r="AR76" i="17"/>
  <c r="AQ76" i="17"/>
  <c r="AP76" i="17"/>
  <c r="AO76" i="17"/>
  <c r="AN76" i="17"/>
  <c r="AM76" i="17"/>
  <c r="AL76" i="17"/>
  <c r="AK76" i="17"/>
  <c r="AJ76" i="17"/>
  <c r="AI76" i="17"/>
  <c r="AH76" i="17"/>
  <c r="AG76" i="17"/>
  <c r="AF76" i="17"/>
  <c r="AE76" i="17"/>
  <c r="AD76" i="17"/>
  <c r="AC76" i="17"/>
  <c r="AB76" i="17"/>
  <c r="AA76" i="17"/>
  <c r="Z76" i="17"/>
  <c r="Y76" i="17"/>
  <c r="X76" i="17"/>
  <c r="W76" i="17"/>
  <c r="V76" i="17"/>
  <c r="U76" i="17"/>
  <c r="T76" i="17"/>
  <c r="S76" i="17"/>
  <c r="R76" i="17"/>
  <c r="Q76" i="17"/>
  <c r="P76" i="17"/>
  <c r="O76" i="17"/>
  <c r="N76" i="17"/>
  <c r="M76" i="17"/>
  <c r="L76" i="17"/>
  <c r="K76" i="17"/>
  <c r="J76" i="17"/>
  <c r="GZ70" i="17"/>
  <c r="GY70" i="17"/>
  <c r="GX70" i="17"/>
  <c r="GW70" i="17"/>
  <c r="GV70" i="17"/>
  <c r="GU70" i="17"/>
  <c r="GT70" i="17"/>
  <c r="GS70" i="17"/>
  <c r="GR70" i="17"/>
  <c r="GQ70" i="17"/>
  <c r="GP70" i="17"/>
  <c r="GO70" i="17"/>
  <c r="GN70" i="17"/>
  <c r="GM70" i="17"/>
  <c r="GL70" i="17"/>
  <c r="GK70" i="17"/>
  <c r="GJ70" i="17"/>
  <c r="GI70" i="17"/>
  <c r="GH70" i="17"/>
  <c r="GG70" i="17"/>
  <c r="GF70" i="17"/>
  <c r="GE70" i="17"/>
  <c r="GD70" i="17"/>
  <c r="GC70" i="17"/>
  <c r="GB70" i="17"/>
  <c r="GA70" i="17"/>
  <c r="FZ70" i="17"/>
  <c r="FY70" i="17"/>
  <c r="FX70" i="17"/>
  <c r="FW70" i="17"/>
  <c r="FV70" i="17"/>
  <c r="FU70" i="17"/>
  <c r="FT70" i="17"/>
  <c r="FS70" i="17"/>
  <c r="FR70" i="17"/>
  <c r="FQ70" i="17"/>
  <c r="FP70" i="17"/>
  <c r="FO70" i="17"/>
  <c r="FN70" i="17"/>
  <c r="FM70" i="17"/>
  <c r="FL70" i="17"/>
  <c r="FK70" i="17"/>
  <c r="FJ70" i="17"/>
  <c r="FI70" i="17"/>
  <c r="FH70" i="17"/>
  <c r="FG70" i="17"/>
  <c r="FF70" i="17"/>
  <c r="FE70" i="17"/>
  <c r="FD70" i="17"/>
  <c r="GZ66" i="17"/>
  <c r="GY66" i="17"/>
  <c r="GX66" i="17"/>
  <c r="GW66" i="17"/>
  <c r="GV66" i="17"/>
  <c r="GU66" i="17"/>
  <c r="GT66" i="17"/>
  <c r="GS66" i="17"/>
  <c r="GR66" i="17"/>
  <c r="GQ66" i="17"/>
  <c r="GP66" i="17"/>
  <c r="GO66" i="17"/>
  <c r="GN66" i="17"/>
  <c r="GM66" i="17"/>
  <c r="GL66" i="17"/>
  <c r="GK66" i="17"/>
  <c r="GJ66" i="17"/>
  <c r="GI66" i="17"/>
  <c r="GH66" i="17"/>
  <c r="GG66" i="17"/>
  <c r="GF66" i="17"/>
  <c r="GE66" i="17"/>
  <c r="GD66" i="17"/>
  <c r="GC66" i="17"/>
  <c r="GB66" i="17"/>
  <c r="GA66" i="17"/>
  <c r="FZ66" i="17"/>
  <c r="FY66" i="17"/>
  <c r="FX66" i="17"/>
  <c r="FW66" i="17"/>
  <c r="FV66" i="17"/>
  <c r="FU66" i="17"/>
  <c r="FT66" i="17"/>
  <c r="FS66" i="17"/>
  <c r="FR66" i="17"/>
  <c r="FQ66" i="17"/>
  <c r="FP66" i="17"/>
  <c r="FO66" i="17"/>
  <c r="FN66" i="17"/>
  <c r="FM66" i="17"/>
  <c r="FL66" i="17"/>
  <c r="FK66" i="17"/>
  <c r="FJ66" i="17"/>
  <c r="FI66" i="17"/>
  <c r="FH66" i="17"/>
  <c r="FG66" i="17"/>
  <c r="FF66" i="17"/>
  <c r="FE66" i="17"/>
  <c r="FD66" i="17"/>
  <c r="S42" i="21" l="1"/>
  <c r="S41" i="21" s="1"/>
  <c r="R43" i="21"/>
  <c r="S16" i="21"/>
  <c r="T15" i="21"/>
  <c r="T33" i="21"/>
  <c r="T34" i="21" s="1"/>
  <c r="S24" i="21"/>
  <c r="R25" i="21"/>
  <c r="D84" i="17"/>
  <c r="F192" i="16"/>
  <c r="G192" i="16"/>
  <c r="E194" i="16"/>
  <c r="F193" i="16"/>
  <c r="E87" i="17"/>
  <c r="E86" i="17"/>
  <c r="E78" i="17"/>
  <c r="S43" i="21" l="1"/>
  <c r="T42" i="21"/>
  <c r="T41" i="21" s="1"/>
  <c r="T16" i="21"/>
  <c r="U15" i="21"/>
  <c r="U33" i="21"/>
  <c r="U34" i="21" s="1"/>
  <c r="S25" i="21"/>
  <c r="T24" i="21"/>
  <c r="H192" i="16"/>
  <c r="F194" i="16"/>
  <c r="G193" i="16"/>
  <c r="E88" i="17"/>
  <c r="F78" i="17"/>
  <c r="U42" i="21" l="1"/>
  <c r="U41" i="21" s="1"/>
  <c r="T43" i="21"/>
  <c r="U16" i="21"/>
  <c r="V15" i="21"/>
  <c r="V33" i="21"/>
  <c r="V34" i="21" s="1"/>
  <c r="T25" i="21"/>
  <c r="U24" i="21"/>
  <c r="G194" i="16"/>
  <c r="H193" i="16"/>
  <c r="G78" i="17"/>
  <c r="U43" i="21" l="1"/>
  <c r="V42" i="21"/>
  <c r="V41" i="21" s="1"/>
  <c r="V16" i="21"/>
  <c r="W15" i="21"/>
  <c r="W33" i="21"/>
  <c r="W34" i="21" s="1"/>
  <c r="U25" i="21"/>
  <c r="V24" i="21"/>
  <c r="H194" i="16"/>
  <c r="I193" i="16"/>
  <c r="H78" i="17"/>
  <c r="W42" i="21" l="1"/>
  <c r="W41" i="21" s="1"/>
  <c r="V43" i="21"/>
  <c r="W16" i="21"/>
  <c r="X15" i="21"/>
  <c r="X33" i="21"/>
  <c r="X34" i="21" s="1"/>
  <c r="W24" i="21"/>
  <c r="V25" i="21"/>
  <c r="I194" i="16"/>
  <c r="J193" i="16"/>
  <c r="I78" i="17"/>
  <c r="W43" i="21" l="1"/>
  <c r="X42" i="21"/>
  <c r="X41" i="21" s="1"/>
  <c r="X16" i="21"/>
  <c r="Y15" i="21"/>
  <c r="Y33" i="21"/>
  <c r="Y34" i="21" s="1"/>
  <c r="W25" i="21"/>
  <c r="X24" i="21"/>
  <c r="J194" i="16"/>
  <c r="K193" i="16"/>
  <c r="J78" i="17"/>
  <c r="X43" i="21" l="1"/>
  <c r="Y42" i="21"/>
  <c r="Y41" i="21" s="1"/>
  <c r="Y16" i="21"/>
  <c r="Z15" i="21"/>
  <c r="Z33" i="21"/>
  <c r="Z34" i="21" s="1"/>
  <c r="X25" i="21"/>
  <c r="Y24" i="21"/>
  <c r="K194" i="16"/>
  <c r="L193" i="16"/>
  <c r="L194" i="16" s="1"/>
  <c r="K78" i="17"/>
  <c r="Y43" i="21" l="1"/>
  <c r="Z42" i="21"/>
  <c r="Z41" i="21" s="1"/>
  <c r="Z16" i="21"/>
  <c r="AA15" i="21"/>
  <c r="AA33" i="21"/>
  <c r="AA34" i="21" s="1"/>
  <c r="Y25" i="21"/>
  <c r="Z24" i="21"/>
  <c r="L78" i="17"/>
  <c r="AA42" i="21" l="1"/>
  <c r="AA41" i="21" s="1"/>
  <c r="Z43" i="21"/>
  <c r="AA16" i="21"/>
  <c r="AB15" i="21"/>
  <c r="AB33" i="21"/>
  <c r="AB34" i="21" s="1"/>
  <c r="AA24" i="21"/>
  <c r="Z25" i="21"/>
  <c r="M78" i="17"/>
  <c r="AA43" i="21" l="1"/>
  <c r="AB42" i="21"/>
  <c r="AB41" i="21" s="1"/>
  <c r="AB16" i="21"/>
  <c r="AC15" i="21"/>
  <c r="AC33" i="21"/>
  <c r="AC34" i="21" s="1"/>
  <c r="AA25" i="21"/>
  <c r="AB24" i="21"/>
  <c r="N78" i="17"/>
  <c r="AC42" i="21" l="1"/>
  <c r="AC41" i="21" s="1"/>
  <c r="AB43" i="21"/>
  <c r="AC16" i="21"/>
  <c r="AD15" i="21"/>
  <c r="AD33" i="21"/>
  <c r="AD34" i="21" s="1"/>
  <c r="AB25" i="21"/>
  <c r="AC24" i="21"/>
  <c r="D67" i="17"/>
  <c r="D70" i="17" s="1"/>
  <c r="D34" i="17"/>
  <c r="E34" i="17" s="1"/>
  <c r="E40" i="17" s="1"/>
  <c r="E55" i="17"/>
  <c r="D57" i="17"/>
  <c r="E57" i="17" s="1"/>
  <c r="F57" i="17" s="1"/>
  <c r="G57" i="17" s="1"/>
  <c r="H57" i="17" s="1"/>
  <c r="D45" i="17"/>
  <c r="E45" i="17" s="1"/>
  <c r="F45" i="17" s="1"/>
  <c r="G45" i="17" s="1"/>
  <c r="D48" i="17" s="1"/>
  <c r="D49" i="17" s="1"/>
  <c r="H30" i="17"/>
  <c r="D26" i="17"/>
  <c r="E26" i="17" s="1"/>
  <c r="F26" i="17" s="1"/>
  <c r="G26" i="17" s="1"/>
  <c r="G30" i="17" s="1"/>
  <c r="D15" i="17"/>
  <c r="D22" i="17" s="1"/>
  <c r="D4" i="17"/>
  <c r="D10" i="17" s="1"/>
  <c r="E132" i="20"/>
  <c r="E109" i="20"/>
  <c r="D168" i="20"/>
  <c r="E168" i="20" s="1"/>
  <c r="F168" i="20" s="1"/>
  <c r="G168" i="20" s="1"/>
  <c r="H168" i="20" s="1"/>
  <c r="I168" i="20" s="1"/>
  <c r="J168" i="20" s="1"/>
  <c r="K168" i="20" s="1"/>
  <c r="L168" i="20" s="1"/>
  <c r="M168" i="20" s="1"/>
  <c r="N168" i="20" s="1"/>
  <c r="O168" i="20" s="1"/>
  <c r="P168" i="20" s="1"/>
  <c r="Q168" i="20" s="1"/>
  <c r="R168" i="20" s="1"/>
  <c r="S168" i="20" s="1"/>
  <c r="T168" i="20" s="1"/>
  <c r="U168" i="20" s="1"/>
  <c r="V168" i="20" s="1"/>
  <c r="W168" i="20" s="1"/>
  <c r="X168" i="20" s="1"/>
  <c r="Y168" i="20" s="1"/>
  <c r="Z168" i="20" s="1"/>
  <c r="AA168" i="20" s="1"/>
  <c r="AB168" i="20" s="1"/>
  <c r="AC168" i="20" s="1"/>
  <c r="AD168" i="20" s="1"/>
  <c r="AE168" i="20" s="1"/>
  <c r="AF168" i="20" s="1"/>
  <c r="AG168" i="20" s="1"/>
  <c r="AH168" i="20" s="1"/>
  <c r="AI168" i="20" s="1"/>
  <c r="AJ168" i="20" s="1"/>
  <c r="AK168" i="20" s="1"/>
  <c r="D157" i="20"/>
  <c r="D162" i="20" s="1"/>
  <c r="AE151" i="20"/>
  <c r="AF151" i="20"/>
  <c r="AG151" i="20"/>
  <c r="AH151" i="20"/>
  <c r="AI151" i="20"/>
  <c r="AJ151" i="20"/>
  <c r="AK151" i="20"/>
  <c r="AL151" i="20"/>
  <c r="AM151" i="20"/>
  <c r="AN151" i="20"/>
  <c r="AO151" i="20"/>
  <c r="AP151" i="20"/>
  <c r="AQ151" i="20"/>
  <c r="AR151" i="20"/>
  <c r="AS151" i="20"/>
  <c r="AT151" i="20"/>
  <c r="AU151" i="20"/>
  <c r="AV151" i="20"/>
  <c r="AW151" i="20"/>
  <c r="AX151" i="20"/>
  <c r="AY151" i="20"/>
  <c r="AZ151" i="20"/>
  <c r="BA151" i="20"/>
  <c r="BB151" i="20"/>
  <c r="BC151" i="20"/>
  <c r="BD151" i="20"/>
  <c r="BE151" i="20"/>
  <c r="BF151" i="20"/>
  <c r="BG151" i="20"/>
  <c r="BH151" i="20"/>
  <c r="BI151" i="20"/>
  <c r="BJ151" i="20"/>
  <c r="BK151" i="20"/>
  <c r="BL151" i="20"/>
  <c r="BM151" i="20"/>
  <c r="BN151" i="20"/>
  <c r="BO151" i="20"/>
  <c r="BP151" i="20"/>
  <c r="BQ151" i="20"/>
  <c r="BR151" i="20"/>
  <c r="BS151" i="20"/>
  <c r="BT151" i="20"/>
  <c r="BU151" i="20"/>
  <c r="BV151" i="20"/>
  <c r="BW151" i="20"/>
  <c r="BX151" i="20"/>
  <c r="BY151" i="20"/>
  <c r="BZ151" i="20"/>
  <c r="CA151" i="20"/>
  <c r="CB151" i="20"/>
  <c r="CC151" i="20"/>
  <c r="CD151" i="20"/>
  <c r="CE151" i="20"/>
  <c r="CF151" i="20"/>
  <c r="CG151" i="20"/>
  <c r="CH151" i="20"/>
  <c r="CI151" i="20"/>
  <c r="CJ151" i="20"/>
  <c r="CK151" i="20"/>
  <c r="CL151" i="20"/>
  <c r="CM151" i="20"/>
  <c r="CN151" i="20"/>
  <c r="CO151" i="20"/>
  <c r="CP151" i="20"/>
  <c r="CQ151" i="20"/>
  <c r="CR151" i="20"/>
  <c r="CS151" i="20"/>
  <c r="CT151" i="20"/>
  <c r="CU151" i="20"/>
  <c r="CV151" i="20"/>
  <c r="CW151" i="20"/>
  <c r="CX151" i="20"/>
  <c r="CY151" i="20"/>
  <c r="CZ151" i="20"/>
  <c r="DA151" i="20"/>
  <c r="DB151" i="20"/>
  <c r="DC151" i="20"/>
  <c r="DD151" i="20"/>
  <c r="DE151" i="20"/>
  <c r="DF151" i="20"/>
  <c r="DG151" i="20"/>
  <c r="DH151" i="20"/>
  <c r="DI151" i="20"/>
  <c r="DJ151" i="20"/>
  <c r="DK151" i="20"/>
  <c r="DL151" i="20"/>
  <c r="DM151" i="20"/>
  <c r="DN151" i="20"/>
  <c r="DO151" i="20"/>
  <c r="DP151" i="20"/>
  <c r="DQ151" i="20"/>
  <c r="DR151" i="20"/>
  <c r="DS151" i="20"/>
  <c r="DT151" i="20"/>
  <c r="DU151" i="20"/>
  <c r="DV151" i="20"/>
  <c r="DW151" i="20"/>
  <c r="DX151" i="20"/>
  <c r="DY151" i="20"/>
  <c r="DZ151" i="20"/>
  <c r="AE152" i="20"/>
  <c r="AF152" i="20"/>
  <c r="AG152" i="20"/>
  <c r="AH152" i="20"/>
  <c r="AI152" i="20"/>
  <c r="AJ152" i="20"/>
  <c r="AK152" i="20"/>
  <c r="AL152" i="20"/>
  <c r="AM152" i="20"/>
  <c r="AN152" i="20"/>
  <c r="AO152" i="20"/>
  <c r="AP152" i="20"/>
  <c r="AQ152" i="20"/>
  <c r="AR152" i="20"/>
  <c r="AS152" i="20"/>
  <c r="AT152" i="20"/>
  <c r="AU152" i="20"/>
  <c r="AV152" i="20"/>
  <c r="AW152" i="20"/>
  <c r="AX152" i="20"/>
  <c r="AY152" i="20"/>
  <c r="AZ152" i="20"/>
  <c r="BA152" i="20"/>
  <c r="BB152" i="20"/>
  <c r="BC152" i="20"/>
  <c r="BD152" i="20"/>
  <c r="BE152" i="20"/>
  <c r="BF152" i="20"/>
  <c r="BG152" i="20"/>
  <c r="BH152" i="20"/>
  <c r="BI152" i="20"/>
  <c r="BJ152" i="20"/>
  <c r="BK152" i="20"/>
  <c r="BL152" i="20"/>
  <c r="BM152" i="20"/>
  <c r="BN152" i="20"/>
  <c r="BO152" i="20"/>
  <c r="BP152" i="20"/>
  <c r="BQ152" i="20"/>
  <c r="BR152" i="20"/>
  <c r="BS152" i="20"/>
  <c r="BT152" i="20"/>
  <c r="BU152" i="20"/>
  <c r="BV152" i="20"/>
  <c r="BW152" i="20"/>
  <c r="BX152" i="20"/>
  <c r="BY152" i="20"/>
  <c r="BZ152" i="20"/>
  <c r="CA152" i="20"/>
  <c r="CB152" i="20"/>
  <c r="CC152" i="20"/>
  <c r="CD152" i="20"/>
  <c r="CE152" i="20"/>
  <c r="CF152" i="20"/>
  <c r="CG152" i="20"/>
  <c r="CH152" i="20"/>
  <c r="CI152" i="20"/>
  <c r="CJ152" i="20"/>
  <c r="CK152" i="20"/>
  <c r="CL152" i="20"/>
  <c r="CM152" i="20"/>
  <c r="CN152" i="20"/>
  <c r="CO152" i="20"/>
  <c r="CP152" i="20"/>
  <c r="CQ152" i="20"/>
  <c r="CR152" i="20"/>
  <c r="CS152" i="20"/>
  <c r="CT152" i="20"/>
  <c r="CU152" i="20"/>
  <c r="CV152" i="20"/>
  <c r="CW152" i="20"/>
  <c r="CX152" i="20"/>
  <c r="CY152" i="20"/>
  <c r="CZ152" i="20"/>
  <c r="DA152" i="20"/>
  <c r="DB152" i="20"/>
  <c r="DC152" i="20"/>
  <c r="DD152" i="20"/>
  <c r="DE152" i="20"/>
  <c r="DF152" i="20"/>
  <c r="DG152" i="20"/>
  <c r="DH152" i="20"/>
  <c r="DI152" i="20"/>
  <c r="DJ152" i="20"/>
  <c r="DK152" i="20"/>
  <c r="DL152" i="20"/>
  <c r="DM152" i="20"/>
  <c r="DN152" i="20"/>
  <c r="DO152" i="20"/>
  <c r="DP152" i="20"/>
  <c r="DQ152" i="20"/>
  <c r="DR152" i="20"/>
  <c r="DS152" i="20"/>
  <c r="DT152" i="20"/>
  <c r="DU152" i="20"/>
  <c r="DV152" i="20"/>
  <c r="DW152" i="20"/>
  <c r="DX152" i="20"/>
  <c r="DY152" i="20"/>
  <c r="DZ152" i="20"/>
  <c r="H151" i="20"/>
  <c r="I151" i="20"/>
  <c r="J151" i="20"/>
  <c r="K151" i="20"/>
  <c r="L151" i="20"/>
  <c r="M151" i="20"/>
  <c r="N151" i="20"/>
  <c r="O151" i="20"/>
  <c r="P151" i="20"/>
  <c r="Q151" i="20"/>
  <c r="R151" i="20"/>
  <c r="S151" i="20"/>
  <c r="T151" i="20"/>
  <c r="U151" i="20"/>
  <c r="V151" i="20"/>
  <c r="W151" i="20"/>
  <c r="X151" i="20"/>
  <c r="Y151" i="20"/>
  <c r="Z151" i="20"/>
  <c r="AA151" i="20"/>
  <c r="AB151" i="20"/>
  <c r="AC151" i="20"/>
  <c r="AD151" i="20"/>
  <c r="H152" i="20"/>
  <c r="I152" i="20"/>
  <c r="J152" i="20"/>
  <c r="K152" i="20"/>
  <c r="L152" i="20"/>
  <c r="M152" i="20"/>
  <c r="N152" i="20"/>
  <c r="O152" i="20"/>
  <c r="P152" i="20"/>
  <c r="Q152" i="20"/>
  <c r="R152" i="20"/>
  <c r="S152" i="20"/>
  <c r="T152" i="20"/>
  <c r="U152" i="20"/>
  <c r="V152" i="20"/>
  <c r="W152" i="20"/>
  <c r="X152" i="20"/>
  <c r="Y152" i="20"/>
  <c r="Z152" i="20"/>
  <c r="AA152" i="20"/>
  <c r="AB152" i="20"/>
  <c r="AC152" i="20"/>
  <c r="AD152" i="20"/>
  <c r="G151" i="20"/>
  <c r="G152" i="20"/>
  <c r="F152" i="20"/>
  <c r="F151" i="20"/>
  <c r="F143" i="20"/>
  <c r="G143" i="20" s="1"/>
  <c r="H143" i="20" s="1"/>
  <c r="I143" i="20" s="1"/>
  <c r="J143" i="20" s="1"/>
  <c r="K143" i="20" s="1"/>
  <c r="L143" i="20" s="1"/>
  <c r="M143" i="20" s="1"/>
  <c r="N143" i="20" s="1"/>
  <c r="O143" i="20" s="1"/>
  <c r="P143" i="20" s="1"/>
  <c r="Q143" i="20" s="1"/>
  <c r="R143" i="20" s="1"/>
  <c r="S143" i="20" s="1"/>
  <c r="T143" i="20" s="1"/>
  <c r="U143" i="20" s="1"/>
  <c r="V143" i="20" s="1"/>
  <c r="W143" i="20" s="1"/>
  <c r="X143" i="20" s="1"/>
  <c r="Y143" i="20" s="1"/>
  <c r="Z143" i="20" s="1"/>
  <c r="AA143" i="20" s="1"/>
  <c r="AB143" i="20" s="1"/>
  <c r="AC143" i="20" s="1"/>
  <c r="AD143" i="20" s="1"/>
  <c r="AE143" i="20" s="1"/>
  <c r="AF143" i="20" s="1"/>
  <c r="AG143" i="20" s="1"/>
  <c r="AH143" i="20" s="1"/>
  <c r="AI143" i="20" s="1"/>
  <c r="AJ143" i="20" s="1"/>
  <c r="AK143" i="20" s="1"/>
  <c r="AL143" i="20" s="1"/>
  <c r="AM143" i="20" s="1"/>
  <c r="AN143" i="20" s="1"/>
  <c r="AO143" i="20" s="1"/>
  <c r="AP143" i="20" s="1"/>
  <c r="AQ143" i="20" s="1"/>
  <c r="AR143" i="20" s="1"/>
  <c r="AS143" i="20" s="1"/>
  <c r="AT143" i="20" s="1"/>
  <c r="AU143" i="20" s="1"/>
  <c r="AV143" i="20" s="1"/>
  <c r="AW143" i="20" s="1"/>
  <c r="AX143" i="20" s="1"/>
  <c r="AY143" i="20" s="1"/>
  <c r="AZ143" i="20" s="1"/>
  <c r="BA143" i="20" s="1"/>
  <c r="BB143" i="20" s="1"/>
  <c r="BC143" i="20" s="1"/>
  <c r="BD143" i="20" s="1"/>
  <c r="BE143" i="20" s="1"/>
  <c r="BF143" i="20" s="1"/>
  <c r="BG143" i="20" s="1"/>
  <c r="BH143" i="20" s="1"/>
  <c r="BI143" i="20" s="1"/>
  <c r="BJ143" i="20" s="1"/>
  <c r="BK143" i="20" s="1"/>
  <c r="BL143" i="20" s="1"/>
  <c r="BM143" i="20" s="1"/>
  <c r="BN143" i="20" s="1"/>
  <c r="BO143" i="20" s="1"/>
  <c r="BP143" i="20" s="1"/>
  <c r="BQ143" i="20" s="1"/>
  <c r="BR143" i="20" s="1"/>
  <c r="BS143" i="20" s="1"/>
  <c r="BT143" i="20" s="1"/>
  <c r="BU143" i="20" s="1"/>
  <c r="BV143" i="20" s="1"/>
  <c r="BW143" i="20" s="1"/>
  <c r="BX143" i="20" s="1"/>
  <c r="BY143" i="20" s="1"/>
  <c r="BZ143" i="20" s="1"/>
  <c r="CA143" i="20" s="1"/>
  <c r="CB143" i="20" s="1"/>
  <c r="CC143" i="20" s="1"/>
  <c r="CD143" i="20" s="1"/>
  <c r="CE143" i="20" s="1"/>
  <c r="CF143" i="20" s="1"/>
  <c r="CG143" i="20" s="1"/>
  <c r="CH143" i="20" s="1"/>
  <c r="CI143" i="20" s="1"/>
  <c r="CJ143" i="20" s="1"/>
  <c r="CK143" i="20" s="1"/>
  <c r="CL143" i="20" s="1"/>
  <c r="CM143" i="20" s="1"/>
  <c r="CN143" i="20" s="1"/>
  <c r="CO143" i="20" s="1"/>
  <c r="CP143" i="20" s="1"/>
  <c r="CQ143" i="20" s="1"/>
  <c r="CR143" i="20" s="1"/>
  <c r="CS143" i="20" s="1"/>
  <c r="CT143" i="20" s="1"/>
  <c r="CU143" i="20" s="1"/>
  <c r="CV143" i="20" s="1"/>
  <c r="CW143" i="20" s="1"/>
  <c r="CX143" i="20" s="1"/>
  <c r="CY143" i="20" s="1"/>
  <c r="CZ143" i="20" s="1"/>
  <c r="DA143" i="20" s="1"/>
  <c r="DB143" i="20" s="1"/>
  <c r="DC143" i="20" s="1"/>
  <c r="DD143" i="20" s="1"/>
  <c r="DE143" i="20" s="1"/>
  <c r="DF143" i="20" s="1"/>
  <c r="DG143" i="20" s="1"/>
  <c r="DH143" i="20" s="1"/>
  <c r="DI143" i="20" s="1"/>
  <c r="DJ143" i="20" s="1"/>
  <c r="DK143" i="20" s="1"/>
  <c r="DL143" i="20" s="1"/>
  <c r="DM143" i="20" s="1"/>
  <c r="DN143" i="20" s="1"/>
  <c r="DO143" i="20" s="1"/>
  <c r="DP143" i="20" s="1"/>
  <c r="DQ143" i="20" s="1"/>
  <c r="DR143" i="20" s="1"/>
  <c r="DS143" i="20" s="1"/>
  <c r="DT143" i="20" s="1"/>
  <c r="DU143" i="20" s="1"/>
  <c r="DV143" i="20" s="1"/>
  <c r="DW143" i="20" s="1"/>
  <c r="DX143" i="20" s="1"/>
  <c r="DY143" i="20" s="1"/>
  <c r="DZ143" i="20" s="1"/>
  <c r="D49" i="20"/>
  <c r="D62" i="20"/>
  <c r="D73" i="20"/>
  <c r="F78" i="20"/>
  <c r="F67" i="20"/>
  <c r="G67" i="20" s="1"/>
  <c r="H67" i="20" s="1"/>
  <c r="I67" i="20" s="1"/>
  <c r="J67" i="20" s="1"/>
  <c r="K67" i="20" s="1"/>
  <c r="L67" i="20" s="1"/>
  <c r="M67" i="20" s="1"/>
  <c r="N67" i="20" s="1"/>
  <c r="O67" i="20" s="1"/>
  <c r="P67" i="20" s="1"/>
  <c r="Q67" i="20" s="1"/>
  <c r="R67" i="20" s="1"/>
  <c r="S67" i="20" s="1"/>
  <c r="T67" i="20" s="1"/>
  <c r="U67" i="20" s="1"/>
  <c r="V67" i="20" s="1"/>
  <c r="W67" i="20" s="1"/>
  <c r="X67" i="20" s="1"/>
  <c r="Y67" i="20" s="1"/>
  <c r="Z67" i="20" s="1"/>
  <c r="AA67" i="20" s="1"/>
  <c r="AB67" i="20" s="1"/>
  <c r="AC67" i="20" s="1"/>
  <c r="AD67" i="20" s="1"/>
  <c r="AE67" i="20" s="1"/>
  <c r="AF67" i="20" s="1"/>
  <c r="AG67" i="20" s="1"/>
  <c r="AH67" i="20" s="1"/>
  <c r="AI67" i="20" s="1"/>
  <c r="AJ67" i="20" s="1"/>
  <c r="AK67" i="20" s="1"/>
  <c r="AL67" i="20" s="1"/>
  <c r="AM67" i="20" s="1"/>
  <c r="AN67" i="20" s="1"/>
  <c r="AO67" i="20" s="1"/>
  <c r="AP67" i="20" s="1"/>
  <c r="AQ67" i="20" s="1"/>
  <c r="AR67" i="20" s="1"/>
  <c r="AS67" i="20" s="1"/>
  <c r="AT67" i="20" s="1"/>
  <c r="AU67" i="20" s="1"/>
  <c r="AV67" i="20" s="1"/>
  <c r="AW67" i="20" s="1"/>
  <c r="AX67" i="20" s="1"/>
  <c r="AY67" i="20" s="1"/>
  <c r="AZ67" i="20" s="1"/>
  <c r="BA67" i="20" s="1"/>
  <c r="BB67" i="20" s="1"/>
  <c r="BC67" i="20" s="1"/>
  <c r="BD67" i="20" s="1"/>
  <c r="BE67" i="20" s="1"/>
  <c r="BF67" i="20" s="1"/>
  <c r="BG67" i="20" s="1"/>
  <c r="BH67" i="20" s="1"/>
  <c r="BI67" i="20" s="1"/>
  <c r="BJ67" i="20" s="1"/>
  <c r="BK67" i="20" s="1"/>
  <c r="BL67" i="20" s="1"/>
  <c r="BM67" i="20" s="1"/>
  <c r="BN67" i="20" s="1"/>
  <c r="BO67" i="20" s="1"/>
  <c r="BP67" i="20" s="1"/>
  <c r="BQ67" i="20" s="1"/>
  <c r="BR67" i="20" s="1"/>
  <c r="BS67" i="20" s="1"/>
  <c r="BT67" i="20" s="1"/>
  <c r="BU67" i="20" s="1"/>
  <c r="BV67" i="20" s="1"/>
  <c r="BW67" i="20" s="1"/>
  <c r="BX67" i="20" s="1"/>
  <c r="BY67" i="20" s="1"/>
  <c r="BZ67" i="20" s="1"/>
  <c r="CA67" i="20" s="1"/>
  <c r="CB67" i="20" s="1"/>
  <c r="CC67" i="20" s="1"/>
  <c r="CD67" i="20" s="1"/>
  <c r="CE67" i="20" s="1"/>
  <c r="CF67" i="20" s="1"/>
  <c r="CG67" i="20" s="1"/>
  <c r="CH67" i="20" s="1"/>
  <c r="CI67" i="20" s="1"/>
  <c r="CJ67" i="20" s="1"/>
  <c r="CK67" i="20" s="1"/>
  <c r="CL67" i="20" s="1"/>
  <c r="CM67" i="20" s="1"/>
  <c r="CN67" i="20" s="1"/>
  <c r="CO67" i="20" s="1"/>
  <c r="CP67" i="20" s="1"/>
  <c r="CQ67" i="20" s="1"/>
  <c r="CR67" i="20" s="1"/>
  <c r="CS67" i="20" s="1"/>
  <c r="CT67" i="20" s="1"/>
  <c r="CU67" i="20" s="1"/>
  <c r="CV67" i="20" s="1"/>
  <c r="CW67" i="20" s="1"/>
  <c r="CX67" i="20" s="1"/>
  <c r="CY67" i="20" s="1"/>
  <c r="CZ67" i="20" s="1"/>
  <c r="DA67" i="20" s="1"/>
  <c r="DB67" i="20" s="1"/>
  <c r="DC67" i="20" s="1"/>
  <c r="DD67" i="20" s="1"/>
  <c r="DE67" i="20" s="1"/>
  <c r="DF67" i="20" s="1"/>
  <c r="DG67" i="20" s="1"/>
  <c r="DH67" i="20" s="1"/>
  <c r="DI67" i="20" s="1"/>
  <c r="DJ67" i="20" s="1"/>
  <c r="DK67" i="20" s="1"/>
  <c r="DL67" i="20" s="1"/>
  <c r="DM67" i="20" s="1"/>
  <c r="DN67" i="20" s="1"/>
  <c r="DO67" i="20" s="1"/>
  <c r="DP67" i="20" s="1"/>
  <c r="DQ67" i="20" s="1"/>
  <c r="DR67" i="20" s="1"/>
  <c r="DS67" i="20" s="1"/>
  <c r="DT67" i="20" s="1"/>
  <c r="DU67" i="20" s="1"/>
  <c r="DV67" i="20" s="1"/>
  <c r="DW67" i="20" s="1"/>
  <c r="DX67" i="20" s="1"/>
  <c r="DY67" i="20" s="1"/>
  <c r="DZ67" i="20" s="1"/>
  <c r="DZ68" i="20" s="1"/>
  <c r="F54" i="20"/>
  <c r="E32" i="20"/>
  <c r="D32" i="20"/>
  <c r="E10" i="20"/>
  <c r="F34" i="20"/>
  <c r="D10" i="20"/>
  <c r="F12" i="20"/>
  <c r="F55" i="20" l="1"/>
  <c r="F56" i="20"/>
  <c r="F127" i="20"/>
  <c r="F128" i="20" s="1"/>
  <c r="F133" i="20" s="1"/>
  <c r="F136" i="20" s="1"/>
  <c r="F130" i="20"/>
  <c r="F36" i="20"/>
  <c r="F17" i="20"/>
  <c r="AC43" i="21"/>
  <c r="AD42" i="21"/>
  <c r="AD41" i="21" s="1"/>
  <c r="AD16" i="21"/>
  <c r="AE15" i="21"/>
  <c r="AE33" i="21"/>
  <c r="AE34" i="21" s="1"/>
  <c r="AC25" i="21"/>
  <c r="AD24" i="21"/>
  <c r="D58" i="17"/>
  <c r="D40" i="17"/>
  <c r="E39" i="17"/>
  <c r="D39" i="17"/>
  <c r="D65" i="17"/>
  <c r="G58" i="17"/>
  <c r="E67" i="17"/>
  <c r="F67" i="17" s="1"/>
  <c r="D66" i="17"/>
  <c r="D75" i="17"/>
  <c r="H58" i="17"/>
  <c r="I57" i="17"/>
  <c r="F58" i="17"/>
  <c r="E58" i="17"/>
  <c r="F34" i="17"/>
  <c r="E15" i="17"/>
  <c r="F15" i="17" s="1"/>
  <c r="G15" i="17" s="1"/>
  <c r="E30" i="17"/>
  <c r="D30" i="17"/>
  <c r="F30" i="17"/>
  <c r="E4" i="17"/>
  <c r="F101" i="20"/>
  <c r="G127" i="20"/>
  <c r="F68" i="20"/>
  <c r="F79" i="20"/>
  <c r="F80" i="20" s="1"/>
  <c r="D163" i="20"/>
  <c r="E162" i="20"/>
  <c r="E157" i="20"/>
  <c r="F157" i="20" s="1"/>
  <c r="G157" i="20" s="1"/>
  <c r="H157" i="20" s="1"/>
  <c r="I157" i="20" s="1"/>
  <c r="J157" i="20" s="1"/>
  <c r="K157" i="20" s="1"/>
  <c r="L157" i="20" s="1"/>
  <c r="M157" i="20" s="1"/>
  <c r="N157" i="20" s="1"/>
  <c r="O157" i="20" s="1"/>
  <c r="P157" i="20" s="1"/>
  <c r="Q157" i="20" s="1"/>
  <c r="R157" i="20" s="1"/>
  <c r="S157" i="20" s="1"/>
  <c r="T157" i="20" s="1"/>
  <c r="U157" i="20" s="1"/>
  <c r="V157" i="20" s="1"/>
  <c r="W157" i="20" s="1"/>
  <c r="X157" i="20" s="1"/>
  <c r="Y157" i="20" s="1"/>
  <c r="Z157" i="20" s="1"/>
  <c r="AA157" i="20" s="1"/>
  <c r="AB157" i="20" s="1"/>
  <c r="AC157" i="20" s="1"/>
  <c r="AD157" i="20" s="1"/>
  <c r="AE157" i="20" s="1"/>
  <c r="AF157" i="20" s="1"/>
  <c r="AG157" i="20" s="1"/>
  <c r="AH157" i="20" s="1"/>
  <c r="AI157" i="20" s="1"/>
  <c r="AJ157" i="20" s="1"/>
  <c r="AK157" i="20" s="1"/>
  <c r="D171" i="20"/>
  <c r="D172" i="20" s="1"/>
  <c r="BB68" i="20"/>
  <c r="CH68" i="20"/>
  <c r="BR68" i="20"/>
  <c r="BZ68" i="20"/>
  <c r="BJ68" i="20"/>
  <c r="AT68" i="20"/>
  <c r="CL68" i="20"/>
  <c r="BV68" i="20"/>
  <c r="BF68" i="20"/>
  <c r="AP68" i="20"/>
  <c r="CD68" i="20"/>
  <c r="BN68" i="20"/>
  <c r="AX68" i="20"/>
  <c r="G78" i="20"/>
  <c r="DV68" i="20"/>
  <c r="DR68" i="20"/>
  <c r="DN68" i="20"/>
  <c r="DJ68" i="20"/>
  <c r="DF68" i="20"/>
  <c r="DB68" i="20"/>
  <c r="CX68" i="20"/>
  <c r="CT68" i="20"/>
  <c r="CP68" i="20"/>
  <c r="DU68" i="20"/>
  <c r="DM68" i="20"/>
  <c r="DE68" i="20"/>
  <c r="CW68" i="20"/>
  <c r="CO68" i="20"/>
  <c r="CG68" i="20"/>
  <c r="BY68" i="20"/>
  <c r="BQ68" i="20"/>
  <c r="BE68" i="20"/>
  <c r="AW68" i="20"/>
  <c r="AO68" i="20"/>
  <c r="DX68" i="20"/>
  <c r="DT68" i="20"/>
  <c r="DP68" i="20"/>
  <c r="DL68" i="20"/>
  <c r="DH68" i="20"/>
  <c r="DD68" i="20"/>
  <c r="CZ68" i="20"/>
  <c r="CV68" i="20"/>
  <c r="CR68" i="20"/>
  <c r="CN68" i="20"/>
  <c r="CJ68" i="20"/>
  <c r="CF68" i="20"/>
  <c r="CB68" i="20"/>
  <c r="BX68" i="20"/>
  <c r="BT68" i="20"/>
  <c r="BP68" i="20"/>
  <c r="BL68" i="20"/>
  <c r="BH68" i="20"/>
  <c r="BD68" i="20"/>
  <c r="AZ68" i="20"/>
  <c r="AV68" i="20"/>
  <c r="AR68" i="20"/>
  <c r="AN68" i="20"/>
  <c r="DY68" i="20"/>
  <c r="DQ68" i="20"/>
  <c r="DI68" i="20"/>
  <c r="DA68" i="20"/>
  <c r="CS68" i="20"/>
  <c r="CK68" i="20"/>
  <c r="CC68" i="20"/>
  <c r="BU68" i="20"/>
  <c r="BM68" i="20"/>
  <c r="BI68" i="20"/>
  <c r="BA68" i="20"/>
  <c r="AS68" i="20"/>
  <c r="DW68" i="20"/>
  <c r="DS68" i="20"/>
  <c r="DO68" i="20"/>
  <c r="DK68" i="20"/>
  <c r="DG68" i="20"/>
  <c r="DC68" i="20"/>
  <c r="CY68" i="20"/>
  <c r="CU68" i="20"/>
  <c r="CQ68" i="20"/>
  <c r="CM68" i="20"/>
  <c r="CI68" i="20"/>
  <c r="CE68" i="20"/>
  <c r="CA68" i="20"/>
  <c r="BW68" i="20"/>
  <c r="BS68" i="20"/>
  <c r="BO68" i="20"/>
  <c r="BK68" i="20"/>
  <c r="BG68" i="20"/>
  <c r="BC68" i="20"/>
  <c r="AY68" i="20"/>
  <c r="AU68" i="20"/>
  <c r="AQ68" i="20"/>
  <c r="G54" i="20"/>
  <c r="F14" i="20"/>
  <c r="F13" i="20"/>
  <c r="G12" i="20"/>
  <c r="G17" i="20" s="1"/>
  <c r="G34" i="20"/>
  <c r="F35" i="20"/>
  <c r="F37" i="20" s="1"/>
  <c r="F40" i="20" s="1"/>
  <c r="F43" i="20" s="1"/>
  <c r="D227" i="18"/>
  <c r="D230" i="18" s="1"/>
  <c r="E228" i="18"/>
  <c r="F228" i="18"/>
  <c r="G228" i="18"/>
  <c r="H228" i="18"/>
  <c r="I228" i="18"/>
  <c r="J228" i="18"/>
  <c r="K228" i="18"/>
  <c r="L228" i="18"/>
  <c r="M228" i="18"/>
  <c r="N228" i="18"/>
  <c r="O228" i="18"/>
  <c r="P228" i="18"/>
  <c r="Q228" i="18"/>
  <c r="R228" i="18"/>
  <c r="S228" i="18"/>
  <c r="T228" i="18"/>
  <c r="U228" i="18"/>
  <c r="V228" i="18"/>
  <c r="W228" i="18"/>
  <c r="X228" i="18"/>
  <c r="Y228" i="18"/>
  <c r="Z228" i="18"/>
  <c r="AA228" i="18"/>
  <c r="AB228" i="18"/>
  <c r="AC228" i="18"/>
  <c r="AD228" i="18"/>
  <c r="AE228" i="18"/>
  <c r="AF228" i="18"/>
  <c r="AG228" i="18"/>
  <c r="AH228" i="18"/>
  <c r="AI228" i="18"/>
  <c r="AJ228" i="18"/>
  <c r="AK228" i="18"/>
  <c r="AL228" i="18"/>
  <c r="AM228" i="18"/>
  <c r="AN228" i="18"/>
  <c r="AO228" i="18"/>
  <c r="AP228" i="18"/>
  <c r="AQ228" i="18"/>
  <c r="AR228" i="18"/>
  <c r="AS228" i="18"/>
  <c r="AT228" i="18"/>
  <c r="AU228" i="18"/>
  <c r="AV228" i="18"/>
  <c r="AW228" i="18"/>
  <c r="AX228" i="18"/>
  <c r="AY228" i="18"/>
  <c r="AZ228" i="18"/>
  <c r="BA228" i="18"/>
  <c r="BB228" i="18"/>
  <c r="BC228" i="18"/>
  <c r="BD228" i="18"/>
  <c r="BE228" i="18"/>
  <c r="BF228" i="18"/>
  <c r="BG228" i="18"/>
  <c r="BH228" i="18"/>
  <c r="BI228" i="18"/>
  <c r="BJ228" i="18"/>
  <c r="BK228" i="18"/>
  <c r="BL228" i="18"/>
  <c r="BM228" i="18"/>
  <c r="BN228" i="18"/>
  <c r="BO228" i="18"/>
  <c r="BP228" i="18"/>
  <c r="BQ228" i="18"/>
  <c r="BR228" i="18"/>
  <c r="BS228" i="18"/>
  <c r="BT228" i="18"/>
  <c r="BU228" i="18"/>
  <c r="BV228" i="18"/>
  <c r="BW228" i="18"/>
  <c r="BX228" i="18"/>
  <c r="BY228" i="18"/>
  <c r="BZ228" i="18"/>
  <c r="CA228" i="18"/>
  <c r="CB228" i="18"/>
  <c r="CC228" i="18"/>
  <c r="CD228" i="18"/>
  <c r="CE228" i="18"/>
  <c r="CF228" i="18"/>
  <c r="CG228" i="18"/>
  <c r="CH228" i="18"/>
  <c r="CI228" i="18"/>
  <c r="CJ228" i="18"/>
  <c r="CK228" i="18"/>
  <c r="CL228" i="18"/>
  <c r="CM228" i="18"/>
  <c r="CN228" i="18"/>
  <c r="CO228" i="18"/>
  <c r="D228" i="18"/>
  <c r="E227" i="18" l="1"/>
  <c r="F227" i="18" s="1"/>
  <c r="F231" i="18" s="1"/>
  <c r="H54" i="20"/>
  <c r="G130" i="20"/>
  <c r="F104" i="20"/>
  <c r="F103" i="20"/>
  <c r="F108" i="20"/>
  <c r="F15" i="20"/>
  <c r="G69" i="20"/>
  <c r="F69" i="20"/>
  <c r="G68" i="20" s="1"/>
  <c r="H68" i="20" s="1"/>
  <c r="H69" i="20" s="1"/>
  <c r="I68" i="20" s="1"/>
  <c r="F38" i="20"/>
  <c r="AE42" i="21"/>
  <c r="AE41" i="21" s="1"/>
  <c r="AD43" i="21"/>
  <c r="AE16" i="21"/>
  <c r="AF15" i="21"/>
  <c r="AF33" i="21"/>
  <c r="AF34" i="21" s="1"/>
  <c r="AE24" i="21"/>
  <c r="AD25" i="21"/>
  <c r="E65" i="17"/>
  <c r="F39" i="17"/>
  <c r="F40" i="17"/>
  <c r="G67" i="17"/>
  <c r="G66" i="17" s="1"/>
  <c r="F65" i="17"/>
  <c r="E70" i="17"/>
  <c r="E66" i="17"/>
  <c r="F70" i="17"/>
  <c r="F66" i="17"/>
  <c r="D74" i="17"/>
  <c r="D73" i="17"/>
  <c r="E75" i="17"/>
  <c r="I58" i="17"/>
  <c r="J57" i="17"/>
  <c r="G34" i="17"/>
  <c r="F4" i="17"/>
  <c r="F102" i="20"/>
  <c r="G101" i="20"/>
  <c r="G108" i="20" s="1"/>
  <c r="H127" i="20"/>
  <c r="E171" i="20"/>
  <c r="F171" i="20" s="1"/>
  <c r="G79" i="20"/>
  <c r="G80" i="20" s="1"/>
  <c r="F162" i="20"/>
  <c r="E163" i="20"/>
  <c r="E172" i="20"/>
  <c r="H78" i="20"/>
  <c r="G36" i="20"/>
  <c r="F18" i="20"/>
  <c r="F42" i="20"/>
  <c r="I54" i="20"/>
  <c r="H12" i="20"/>
  <c r="G13" i="20"/>
  <c r="G14" i="20"/>
  <c r="F20" i="20"/>
  <c r="F22" i="20" s="1"/>
  <c r="H34" i="20"/>
  <c r="G35" i="20"/>
  <c r="G227" i="18"/>
  <c r="E231" i="18"/>
  <c r="F229" i="18"/>
  <c r="D231" i="18"/>
  <c r="D229" i="18"/>
  <c r="E229" i="18"/>
  <c r="D220" i="18"/>
  <c r="D233" i="18" s="1"/>
  <c r="D212" i="18"/>
  <c r="D199" i="18"/>
  <c r="D200" i="18" s="1"/>
  <c r="D185" i="18"/>
  <c r="E185" i="18" s="1"/>
  <c r="F185" i="18" s="1"/>
  <c r="G185" i="18" s="1"/>
  <c r="H185" i="18" s="1"/>
  <c r="I185" i="18" s="1"/>
  <c r="J185" i="18" s="1"/>
  <c r="K185" i="18" s="1"/>
  <c r="L185" i="18" s="1"/>
  <c r="M185" i="18" s="1"/>
  <c r="N185" i="18" s="1"/>
  <c r="O185" i="18" s="1"/>
  <c r="P185" i="18" s="1"/>
  <c r="Q185" i="18" s="1"/>
  <c r="R185" i="18" s="1"/>
  <c r="S185" i="18" s="1"/>
  <c r="T185" i="18" s="1"/>
  <c r="U185" i="18" s="1"/>
  <c r="V185" i="18" s="1"/>
  <c r="W185" i="18" s="1"/>
  <c r="X185" i="18" s="1"/>
  <c r="Y185" i="18" s="1"/>
  <c r="Z185" i="18" s="1"/>
  <c r="AA185" i="18" s="1"/>
  <c r="AB185" i="18" s="1"/>
  <c r="AC185" i="18" s="1"/>
  <c r="AD185" i="18" s="1"/>
  <c r="AE185" i="18" s="1"/>
  <c r="AF185" i="18" s="1"/>
  <c r="AG185" i="18" s="1"/>
  <c r="AH185" i="18" s="1"/>
  <c r="AI185" i="18" s="1"/>
  <c r="AJ185" i="18" s="1"/>
  <c r="AK185" i="18" s="1"/>
  <c r="AL185" i="18" s="1"/>
  <c r="AM185" i="18" s="1"/>
  <c r="AN185" i="18" s="1"/>
  <c r="AO185" i="18" s="1"/>
  <c r="AP185" i="18" s="1"/>
  <c r="AQ185" i="18" s="1"/>
  <c r="AR185" i="18" s="1"/>
  <c r="AS185" i="18" s="1"/>
  <c r="AT185" i="18" s="1"/>
  <c r="AU185" i="18" s="1"/>
  <c r="AV185" i="18" s="1"/>
  <c r="AW185" i="18" s="1"/>
  <c r="AX185" i="18" s="1"/>
  <c r="AY185" i="18" s="1"/>
  <c r="AZ185" i="18" s="1"/>
  <c r="BA185" i="18" s="1"/>
  <c r="BB185" i="18" s="1"/>
  <c r="BC185" i="18" s="1"/>
  <c r="BD185" i="18" s="1"/>
  <c r="BE185" i="18" s="1"/>
  <c r="BF185" i="18" s="1"/>
  <c r="BG185" i="18" s="1"/>
  <c r="BH185" i="18" s="1"/>
  <c r="BI185" i="18" s="1"/>
  <c r="BJ185" i="18" s="1"/>
  <c r="BK185" i="18" s="1"/>
  <c r="BL185" i="18" s="1"/>
  <c r="BM185" i="18" s="1"/>
  <c r="BN185" i="18" s="1"/>
  <c r="BO185" i="18" s="1"/>
  <c r="BP185" i="18" s="1"/>
  <c r="BQ185" i="18" s="1"/>
  <c r="BR185" i="18" s="1"/>
  <c r="BS185" i="18" s="1"/>
  <c r="BT185" i="18" s="1"/>
  <c r="BU185" i="18" s="1"/>
  <c r="BV185" i="18" s="1"/>
  <c r="BW185" i="18" s="1"/>
  <c r="BX185" i="18" s="1"/>
  <c r="BY185" i="18" s="1"/>
  <c r="BZ185" i="18" s="1"/>
  <c r="CA185" i="18" s="1"/>
  <c r="CB185" i="18" s="1"/>
  <c r="CC185" i="18" s="1"/>
  <c r="CD185" i="18" s="1"/>
  <c r="CE185" i="18" s="1"/>
  <c r="CF185" i="18" s="1"/>
  <c r="CG185" i="18" s="1"/>
  <c r="CH185" i="18" s="1"/>
  <c r="CI185" i="18" s="1"/>
  <c r="CJ185" i="18" s="1"/>
  <c r="CK185" i="18" s="1"/>
  <c r="CL185" i="18" s="1"/>
  <c r="CM185" i="18" s="1"/>
  <c r="CN185" i="18" s="1"/>
  <c r="CO185" i="18" s="1"/>
  <c r="D189" i="18"/>
  <c r="D175" i="18"/>
  <c r="D176" i="18" s="1"/>
  <c r="D161" i="18"/>
  <c r="D150" i="18"/>
  <c r="E150" i="18" s="1"/>
  <c r="F150" i="18" s="1"/>
  <c r="G150" i="18" s="1"/>
  <c r="H150" i="18" s="1"/>
  <c r="I150" i="18" s="1"/>
  <c r="J150" i="18" s="1"/>
  <c r="K150" i="18" s="1"/>
  <c r="L150" i="18" s="1"/>
  <c r="M150" i="18" s="1"/>
  <c r="N150" i="18" s="1"/>
  <c r="O150" i="18" s="1"/>
  <c r="P150" i="18" s="1"/>
  <c r="Q150" i="18" s="1"/>
  <c r="R150" i="18" s="1"/>
  <c r="S150" i="18" s="1"/>
  <c r="T150" i="18" s="1"/>
  <c r="U150" i="18" s="1"/>
  <c r="V150" i="18" s="1"/>
  <c r="W150" i="18" s="1"/>
  <c r="X150" i="18" s="1"/>
  <c r="Y150" i="18" s="1"/>
  <c r="Z150" i="18" s="1"/>
  <c r="AA150" i="18" s="1"/>
  <c r="AB150" i="18" s="1"/>
  <c r="AC150" i="18" s="1"/>
  <c r="AD150" i="18" s="1"/>
  <c r="AE150" i="18" s="1"/>
  <c r="AF150" i="18" s="1"/>
  <c r="AG150" i="18" s="1"/>
  <c r="AH150" i="18" s="1"/>
  <c r="AI150" i="18" s="1"/>
  <c r="AJ150" i="18" s="1"/>
  <c r="AK150" i="18" s="1"/>
  <c r="AL150" i="18" s="1"/>
  <c r="AM150" i="18" s="1"/>
  <c r="AN150" i="18" s="1"/>
  <c r="AO150" i="18" s="1"/>
  <c r="AP150" i="18" s="1"/>
  <c r="AQ150" i="18" s="1"/>
  <c r="AR150" i="18" s="1"/>
  <c r="AS150" i="18" s="1"/>
  <c r="AT150" i="18" s="1"/>
  <c r="AU150" i="18" s="1"/>
  <c r="AV150" i="18" s="1"/>
  <c r="AW150" i="18" s="1"/>
  <c r="AX150" i="18" s="1"/>
  <c r="AY150" i="18" s="1"/>
  <c r="AZ150" i="18" s="1"/>
  <c r="BA150" i="18" s="1"/>
  <c r="BB150" i="18" s="1"/>
  <c r="BC150" i="18" s="1"/>
  <c r="BD150" i="18" s="1"/>
  <c r="BE150" i="18" s="1"/>
  <c r="BF150" i="18" s="1"/>
  <c r="BG150" i="18" s="1"/>
  <c r="BH150" i="18" s="1"/>
  <c r="BI150" i="18" s="1"/>
  <c r="BJ150" i="18" s="1"/>
  <c r="BK150" i="18" s="1"/>
  <c r="BL150" i="18" s="1"/>
  <c r="BM150" i="18" s="1"/>
  <c r="BN150" i="18" s="1"/>
  <c r="BO150" i="18" s="1"/>
  <c r="BP150" i="18" s="1"/>
  <c r="BQ150" i="18" s="1"/>
  <c r="BR150" i="18" s="1"/>
  <c r="BS150" i="18" s="1"/>
  <c r="BT150" i="18" s="1"/>
  <c r="BU150" i="18" s="1"/>
  <c r="BV150" i="18" s="1"/>
  <c r="BW150" i="18" s="1"/>
  <c r="BX150" i="18" s="1"/>
  <c r="BY150" i="18" s="1"/>
  <c r="BZ150" i="18" s="1"/>
  <c r="CA150" i="18" s="1"/>
  <c r="CB150" i="18" s="1"/>
  <c r="CC150" i="18" s="1"/>
  <c r="CD150" i="18" s="1"/>
  <c r="CE150" i="18" s="1"/>
  <c r="CF150" i="18" s="1"/>
  <c r="CG150" i="18" s="1"/>
  <c r="CH150" i="18" s="1"/>
  <c r="CI150" i="18" s="1"/>
  <c r="CJ150" i="18" s="1"/>
  <c r="CK150" i="18" s="1"/>
  <c r="CL150" i="18" s="1"/>
  <c r="CM150" i="18" s="1"/>
  <c r="CN150" i="18" s="1"/>
  <c r="CO150" i="18" s="1"/>
  <c r="E137" i="18"/>
  <c r="D105" i="18"/>
  <c r="D101" i="18"/>
  <c r="E101" i="18" s="1"/>
  <c r="F101" i="18" s="1"/>
  <c r="G101" i="18" s="1"/>
  <c r="H101" i="18" s="1"/>
  <c r="I101" i="18" s="1"/>
  <c r="J101" i="18" s="1"/>
  <c r="K101" i="18" s="1"/>
  <c r="L101" i="18" s="1"/>
  <c r="M101" i="18" s="1"/>
  <c r="D85" i="18"/>
  <c r="D95" i="18" s="1"/>
  <c r="D72" i="18"/>
  <c r="D75" i="18" s="1"/>
  <c r="D78" i="18" s="1"/>
  <c r="N127" i="18"/>
  <c r="O127" i="18"/>
  <c r="P127" i="18"/>
  <c r="Q127" i="18"/>
  <c r="R127" i="18"/>
  <c r="S127" i="18"/>
  <c r="T127" i="18"/>
  <c r="U127" i="18"/>
  <c r="V127" i="18"/>
  <c r="W127" i="18"/>
  <c r="X127" i="18"/>
  <c r="Y127" i="18"/>
  <c r="Z127" i="18"/>
  <c r="AA127" i="18"/>
  <c r="AB127" i="18"/>
  <c r="AC127" i="18"/>
  <c r="AD127" i="18"/>
  <c r="AE127" i="18"/>
  <c r="AF127" i="18"/>
  <c r="AG127" i="18"/>
  <c r="AH127" i="18"/>
  <c r="AI127" i="18"/>
  <c r="AJ127" i="18"/>
  <c r="AK127" i="18"/>
  <c r="AL127" i="18"/>
  <c r="AM127" i="18"/>
  <c r="AN127" i="18"/>
  <c r="AO127" i="18"/>
  <c r="AP127" i="18"/>
  <c r="AQ127" i="18"/>
  <c r="AR127" i="18"/>
  <c r="AS127" i="18"/>
  <c r="AT127" i="18"/>
  <c r="AU127" i="18"/>
  <c r="AV127" i="18"/>
  <c r="AW127" i="18"/>
  <c r="AX127" i="18"/>
  <c r="AY127" i="18"/>
  <c r="AZ127" i="18"/>
  <c r="BA127" i="18"/>
  <c r="BB127" i="18"/>
  <c r="BC127" i="18"/>
  <c r="BD127" i="18"/>
  <c r="BE127" i="18"/>
  <c r="BF127" i="18"/>
  <c r="BG127" i="18"/>
  <c r="BH127" i="18"/>
  <c r="BI127" i="18"/>
  <c r="BJ127" i="18"/>
  <c r="BK127" i="18"/>
  <c r="BL127" i="18"/>
  <c r="BM127" i="18"/>
  <c r="BN127" i="18"/>
  <c r="BO127" i="18"/>
  <c r="BP127" i="18"/>
  <c r="BQ127" i="18"/>
  <c r="BR127" i="18"/>
  <c r="BS127" i="18"/>
  <c r="BT127" i="18"/>
  <c r="BU127" i="18"/>
  <c r="BV127" i="18"/>
  <c r="BW127" i="18"/>
  <c r="BX127" i="18"/>
  <c r="BY127" i="18"/>
  <c r="BZ127" i="18"/>
  <c r="CA127" i="18"/>
  <c r="CB127" i="18"/>
  <c r="CC127" i="18"/>
  <c r="CD127" i="18"/>
  <c r="CE127" i="18"/>
  <c r="CF127" i="18"/>
  <c r="CG127" i="18"/>
  <c r="CH127" i="18"/>
  <c r="CI127" i="18"/>
  <c r="CJ127" i="18"/>
  <c r="CK127" i="18"/>
  <c r="CL127" i="18"/>
  <c r="CM127" i="18"/>
  <c r="CN127" i="18"/>
  <c r="CO127" i="18"/>
  <c r="E127" i="18"/>
  <c r="F127" i="18"/>
  <c r="G127" i="18"/>
  <c r="H127" i="18"/>
  <c r="I127" i="18"/>
  <c r="J127" i="18"/>
  <c r="K127" i="18"/>
  <c r="L127" i="18"/>
  <c r="M127" i="18"/>
  <c r="D257" i="16"/>
  <c r="E257" i="16" s="1"/>
  <c r="F257" i="16" s="1"/>
  <c r="G257" i="16" s="1"/>
  <c r="H257" i="16" s="1"/>
  <c r="I257" i="16" s="1"/>
  <c r="J257" i="16" s="1"/>
  <c r="K257" i="16" s="1"/>
  <c r="L257" i="16" s="1"/>
  <c r="M257" i="16" s="1"/>
  <c r="N257" i="16" s="1"/>
  <c r="O257" i="16" s="1"/>
  <c r="P257" i="16" s="1"/>
  <c r="Q257" i="16" s="1"/>
  <c r="R257" i="16" s="1"/>
  <c r="S257" i="16" s="1"/>
  <c r="T257" i="16" s="1"/>
  <c r="U257" i="16" s="1"/>
  <c r="V257" i="16" s="1"/>
  <c r="W257" i="16" s="1"/>
  <c r="X257" i="16" s="1"/>
  <c r="Y257" i="16" s="1"/>
  <c r="Z257" i="16" s="1"/>
  <c r="AA257" i="16" s="1"/>
  <c r="AB257" i="16" s="1"/>
  <c r="AC257" i="16" s="1"/>
  <c r="AD257" i="16" s="1"/>
  <c r="AE257" i="16" s="1"/>
  <c r="AF257" i="16" s="1"/>
  <c r="AG257" i="16" s="1"/>
  <c r="AH257" i="16" s="1"/>
  <c r="AI257" i="16" s="1"/>
  <c r="AJ257" i="16" s="1"/>
  <c r="AK257" i="16" s="1"/>
  <c r="AL257" i="16" s="1"/>
  <c r="AM257" i="16" s="1"/>
  <c r="AN257" i="16" s="1"/>
  <c r="D117" i="18"/>
  <c r="E117" i="18" s="1"/>
  <c r="F117" i="18" s="1"/>
  <c r="G117" i="18" s="1"/>
  <c r="H117" i="18" s="1"/>
  <c r="I117" i="18" s="1"/>
  <c r="J117" i="18" s="1"/>
  <c r="K117" i="18" s="1"/>
  <c r="L117" i="18" s="1"/>
  <c r="M117" i="18" s="1"/>
  <c r="N117" i="18" s="1"/>
  <c r="O117" i="18" s="1"/>
  <c r="P117" i="18" s="1"/>
  <c r="Q117" i="18" s="1"/>
  <c r="R117" i="18" s="1"/>
  <c r="S117" i="18" s="1"/>
  <c r="T117" i="18" s="1"/>
  <c r="U117" i="18" s="1"/>
  <c r="V117" i="18" s="1"/>
  <c r="W117" i="18" s="1"/>
  <c r="X117" i="18" s="1"/>
  <c r="Y117" i="18" s="1"/>
  <c r="Z117" i="18" s="1"/>
  <c r="AA117" i="18" s="1"/>
  <c r="AB117" i="18" s="1"/>
  <c r="AC117" i="18" s="1"/>
  <c r="AD117" i="18" s="1"/>
  <c r="AE117" i="18" s="1"/>
  <c r="AF117" i="18" s="1"/>
  <c r="AG117" i="18" s="1"/>
  <c r="AH117" i="18" s="1"/>
  <c r="AI117" i="18" s="1"/>
  <c r="AJ117" i="18" s="1"/>
  <c r="AK117" i="18" s="1"/>
  <c r="AL117" i="18" s="1"/>
  <c r="AM117" i="18" s="1"/>
  <c r="AN117" i="18" s="1"/>
  <c r="AO117" i="18" s="1"/>
  <c r="AP117" i="18" s="1"/>
  <c r="AQ117" i="18" s="1"/>
  <c r="AR117" i="18" s="1"/>
  <c r="AS117" i="18" s="1"/>
  <c r="AT117" i="18" s="1"/>
  <c r="AU117" i="18" s="1"/>
  <c r="AV117" i="18" s="1"/>
  <c r="AW117" i="18" s="1"/>
  <c r="AX117" i="18" s="1"/>
  <c r="AY117" i="18" s="1"/>
  <c r="AZ117" i="18" s="1"/>
  <c r="BA117" i="18" s="1"/>
  <c r="BB117" i="18" s="1"/>
  <c r="BC117" i="18" s="1"/>
  <c r="BD117" i="18" s="1"/>
  <c r="BE117" i="18" s="1"/>
  <c r="BF117" i="18" s="1"/>
  <c r="BG117" i="18" s="1"/>
  <c r="BH117" i="18" s="1"/>
  <c r="BI117" i="18" s="1"/>
  <c r="BJ117" i="18" s="1"/>
  <c r="BK117" i="18" s="1"/>
  <c r="BL117" i="18" s="1"/>
  <c r="BM117" i="18" s="1"/>
  <c r="BN117" i="18" s="1"/>
  <c r="BO117" i="18" s="1"/>
  <c r="BP117" i="18" s="1"/>
  <c r="BQ117" i="18" s="1"/>
  <c r="BR117" i="18" s="1"/>
  <c r="BS117" i="18" s="1"/>
  <c r="BT117" i="18" s="1"/>
  <c r="BU117" i="18" s="1"/>
  <c r="BV117" i="18" s="1"/>
  <c r="BW117" i="18" s="1"/>
  <c r="BX117" i="18" s="1"/>
  <c r="BY117" i="18" s="1"/>
  <c r="BZ117" i="18" s="1"/>
  <c r="CA117" i="18" s="1"/>
  <c r="CB117" i="18" s="1"/>
  <c r="CC117" i="18" s="1"/>
  <c r="CD117" i="18" s="1"/>
  <c r="CE117" i="18" s="1"/>
  <c r="CF117" i="18" s="1"/>
  <c r="CG117" i="18" s="1"/>
  <c r="CH117" i="18" s="1"/>
  <c r="CI117" i="18" s="1"/>
  <c r="CJ117" i="18" s="1"/>
  <c r="CK117" i="18" s="1"/>
  <c r="CL117" i="18" s="1"/>
  <c r="CM117" i="18" s="1"/>
  <c r="CN117" i="18" s="1"/>
  <c r="CO117" i="18" s="1"/>
  <c r="D54" i="18"/>
  <c r="E54" i="18" s="1"/>
  <c r="D65" i="18"/>
  <c r="D66" i="18" s="1"/>
  <c r="D47" i="18"/>
  <c r="D48" i="18" s="1"/>
  <c r="D34" i="18"/>
  <c r="D38" i="18" s="1"/>
  <c r="D39" i="18" s="1"/>
  <c r="D15" i="18"/>
  <c r="CO26" i="18"/>
  <c r="CN26" i="18"/>
  <c r="CM26" i="18"/>
  <c r="CL26" i="18"/>
  <c r="CK26" i="18"/>
  <c r="CJ26" i="18"/>
  <c r="CI26" i="18"/>
  <c r="CH26" i="18"/>
  <c r="CG26" i="18"/>
  <c r="CF26" i="18"/>
  <c r="CE26" i="18"/>
  <c r="CD26" i="18"/>
  <c r="CC26" i="18"/>
  <c r="CB26" i="18"/>
  <c r="CA26" i="18"/>
  <c r="BZ26" i="18"/>
  <c r="BY26" i="18"/>
  <c r="BX26" i="18"/>
  <c r="BW26" i="18"/>
  <c r="BV26" i="18"/>
  <c r="BU26" i="18"/>
  <c r="BT26" i="18"/>
  <c r="BS26" i="18"/>
  <c r="BR26" i="18"/>
  <c r="BQ26" i="18"/>
  <c r="BP26" i="18"/>
  <c r="BO26" i="18"/>
  <c r="BN26" i="18"/>
  <c r="BM26" i="18"/>
  <c r="BL26" i="18"/>
  <c r="BK26" i="18"/>
  <c r="BJ26" i="18"/>
  <c r="BI26" i="18"/>
  <c r="BH26" i="18"/>
  <c r="BG26" i="18"/>
  <c r="BF26" i="18"/>
  <c r="BE26" i="18"/>
  <c r="BD26" i="18"/>
  <c r="BC26" i="18"/>
  <c r="BB26" i="18"/>
  <c r="BA26" i="18"/>
  <c r="AZ26" i="18"/>
  <c r="AY26" i="18"/>
  <c r="AX26" i="18"/>
  <c r="AW26" i="18"/>
  <c r="AV26" i="18"/>
  <c r="AU26" i="18"/>
  <c r="AT26" i="18"/>
  <c r="AS26" i="18"/>
  <c r="AR26" i="18"/>
  <c r="AQ26" i="18"/>
  <c r="AP26" i="18"/>
  <c r="AO26" i="18"/>
  <c r="AN26" i="18"/>
  <c r="AM26" i="18"/>
  <c r="AL26" i="18"/>
  <c r="AK26" i="18"/>
  <c r="AJ26" i="18"/>
  <c r="AI26" i="18"/>
  <c r="AH26" i="18"/>
  <c r="AG26" i="18"/>
  <c r="AF26" i="18"/>
  <c r="AE26" i="18"/>
  <c r="AD26" i="18"/>
  <c r="AC26" i="18"/>
  <c r="AB26" i="18"/>
  <c r="AA26" i="18"/>
  <c r="Z26" i="18"/>
  <c r="Y26" i="18"/>
  <c r="X26" i="18"/>
  <c r="W26" i="18"/>
  <c r="V26" i="18"/>
  <c r="U26" i="18"/>
  <c r="T26" i="18"/>
  <c r="S26" i="18"/>
  <c r="R26" i="18"/>
  <c r="Q26" i="18"/>
  <c r="P26" i="18"/>
  <c r="O26" i="18"/>
  <c r="N26" i="18"/>
  <c r="M26" i="18"/>
  <c r="L26" i="18"/>
  <c r="K26" i="18"/>
  <c r="J26" i="18"/>
  <c r="I26" i="18"/>
  <c r="H26" i="18"/>
  <c r="G26" i="18"/>
  <c r="F26" i="18"/>
  <c r="E26" i="18"/>
  <c r="D26" i="18"/>
  <c r="D22" i="18"/>
  <c r="E22" i="18" s="1"/>
  <c r="F22" i="18" s="1"/>
  <c r="G22" i="18" s="1"/>
  <c r="H22" i="18" s="1"/>
  <c r="I22" i="18" s="1"/>
  <c r="J22" i="18" s="1"/>
  <c r="K22" i="18" s="1"/>
  <c r="L22" i="18" s="1"/>
  <c r="M22" i="18" s="1"/>
  <c r="N22" i="18" s="1"/>
  <c r="O22" i="18" s="1"/>
  <c r="P22" i="18" s="1"/>
  <c r="Q22" i="18" s="1"/>
  <c r="R22" i="18" s="1"/>
  <c r="S22" i="18" s="1"/>
  <c r="T22" i="18" s="1"/>
  <c r="U22" i="18" s="1"/>
  <c r="V22" i="18" s="1"/>
  <c r="W22" i="18" s="1"/>
  <c r="X22" i="18" s="1"/>
  <c r="Y22" i="18" s="1"/>
  <c r="Z22" i="18" s="1"/>
  <c r="AA22" i="18" s="1"/>
  <c r="AB22" i="18" s="1"/>
  <c r="AC22" i="18" s="1"/>
  <c r="AD22" i="18" s="1"/>
  <c r="AE22" i="18" s="1"/>
  <c r="AF22" i="18" s="1"/>
  <c r="AG22" i="18" s="1"/>
  <c r="AH22" i="18" s="1"/>
  <c r="AI22" i="18" s="1"/>
  <c r="AJ22" i="18" s="1"/>
  <c r="AK22" i="18" s="1"/>
  <c r="AL22" i="18" s="1"/>
  <c r="AM22" i="18" s="1"/>
  <c r="AN22" i="18" s="1"/>
  <c r="AO22" i="18" s="1"/>
  <c r="AP22" i="18" s="1"/>
  <c r="AQ22" i="18" s="1"/>
  <c r="AR22" i="18" s="1"/>
  <c r="AS22" i="18" s="1"/>
  <c r="AT22" i="18" s="1"/>
  <c r="AU22" i="18" s="1"/>
  <c r="AV22" i="18" s="1"/>
  <c r="AW22" i="18" s="1"/>
  <c r="AX22" i="18" s="1"/>
  <c r="AY22" i="18" s="1"/>
  <c r="AZ22" i="18" s="1"/>
  <c r="BA22" i="18" s="1"/>
  <c r="BB22" i="18" s="1"/>
  <c r="BC22" i="18" s="1"/>
  <c r="BD22" i="18" s="1"/>
  <c r="BE22" i="18" s="1"/>
  <c r="BF22" i="18" s="1"/>
  <c r="BG22" i="18" s="1"/>
  <c r="BH22" i="18" s="1"/>
  <c r="BI22" i="18" s="1"/>
  <c r="BJ22" i="18" s="1"/>
  <c r="BK22" i="18" s="1"/>
  <c r="BL22" i="18" s="1"/>
  <c r="BM22" i="18" s="1"/>
  <c r="BN22" i="18" s="1"/>
  <c r="BO22" i="18" s="1"/>
  <c r="BP22" i="18" s="1"/>
  <c r="BQ22" i="18" s="1"/>
  <c r="BR22" i="18" s="1"/>
  <c r="BS22" i="18" s="1"/>
  <c r="BT22" i="18" s="1"/>
  <c r="BU22" i="18" s="1"/>
  <c r="BV22" i="18" s="1"/>
  <c r="BW22" i="18" s="1"/>
  <c r="BX22" i="18" s="1"/>
  <c r="BY22" i="18" s="1"/>
  <c r="BZ22" i="18" s="1"/>
  <c r="CA22" i="18" s="1"/>
  <c r="CB22" i="18" s="1"/>
  <c r="CC22" i="18" s="1"/>
  <c r="CD22" i="18" s="1"/>
  <c r="CE22" i="18" s="1"/>
  <c r="CF22" i="18" s="1"/>
  <c r="CG22" i="18" s="1"/>
  <c r="CH22" i="18" s="1"/>
  <c r="CI22" i="18" s="1"/>
  <c r="CJ22" i="18" s="1"/>
  <c r="CK22" i="18" s="1"/>
  <c r="CL22" i="18" s="1"/>
  <c r="CM22" i="18" s="1"/>
  <c r="CN22" i="18" s="1"/>
  <c r="CO22" i="18" s="1"/>
  <c r="E15" i="18"/>
  <c r="F15" i="18" s="1"/>
  <c r="D12" i="18"/>
  <c r="D7" i="18"/>
  <c r="D8" i="18" s="1"/>
  <c r="D401" i="16"/>
  <c r="D398" i="16"/>
  <c r="E398" i="16" s="1"/>
  <c r="F398" i="16" s="1"/>
  <c r="G398" i="16" s="1"/>
  <c r="H398" i="16" s="1"/>
  <c r="I398" i="16" s="1"/>
  <c r="J398" i="16" s="1"/>
  <c r="K398" i="16" s="1"/>
  <c r="L398" i="16" s="1"/>
  <c r="M398" i="16" s="1"/>
  <c r="D393" i="16"/>
  <c r="D394" i="16" s="1"/>
  <c r="D381" i="16"/>
  <c r="E381" i="16" s="1"/>
  <c r="F381" i="16" s="1"/>
  <c r="G381" i="16" s="1"/>
  <c r="H381" i="16" s="1"/>
  <c r="I381" i="16" s="1"/>
  <c r="J381" i="16" s="1"/>
  <c r="K381" i="16" s="1"/>
  <c r="L381" i="16" s="1"/>
  <c r="M381" i="16" s="1"/>
  <c r="D384" i="16"/>
  <c r="D376" i="16"/>
  <c r="D377" i="16" s="1"/>
  <c r="D354" i="16"/>
  <c r="E354" i="16" s="1"/>
  <c r="F354" i="16" s="1"/>
  <c r="G354" i="16" s="1"/>
  <c r="H354" i="16" s="1"/>
  <c r="I354" i="16" s="1"/>
  <c r="J354" i="16" s="1"/>
  <c r="K354" i="16" s="1"/>
  <c r="L354" i="16" s="1"/>
  <c r="M354" i="16" s="1"/>
  <c r="N354" i="16" s="1"/>
  <c r="O354" i="16" s="1"/>
  <c r="P354" i="16" s="1"/>
  <c r="Q354" i="16" s="1"/>
  <c r="R354" i="16" s="1"/>
  <c r="S354" i="16" s="1"/>
  <c r="T354" i="16" s="1"/>
  <c r="U354" i="16" s="1"/>
  <c r="V354" i="16" s="1"/>
  <c r="W354" i="16" s="1"/>
  <c r="X354" i="16" s="1"/>
  <c r="Y354" i="16" s="1"/>
  <c r="Z354" i="16" s="1"/>
  <c r="AA354" i="16" s="1"/>
  <c r="AB354" i="16" s="1"/>
  <c r="AC354" i="16" s="1"/>
  <c r="AD354" i="16" s="1"/>
  <c r="AE354" i="16" s="1"/>
  <c r="AF354" i="16" s="1"/>
  <c r="AG354" i="16" s="1"/>
  <c r="AH354" i="16" s="1"/>
  <c r="AI354" i="16" s="1"/>
  <c r="AJ354" i="16" s="1"/>
  <c r="AK354" i="16" s="1"/>
  <c r="AL354" i="16" s="1"/>
  <c r="AM354" i="16" s="1"/>
  <c r="AN354" i="16" s="1"/>
  <c r="AO354" i="16" s="1"/>
  <c r="AP354" i="16" s="1"/>
  <c r="AQ354" i="16" s="1"/>
  <c r="AR354" i="16" s="1"/>
  <c r="AS354" i="16" s="1"/>
  <c r="AT354" i="16" s="1"/>
  <c r="AU354" i="16" s="1"/>
  <c r="AV354" i="16" s="1"/>
  <c r="AW354" i="16" s="1"/>
  <c r="AX354" i="16" s="1"/>
  <c r="AY354" i="16" s="1"/>
  <c r="AZ354" i="16" s="1"/>
  <c r="BA354" i="16" s="1"/>
  <c r="BB354" i="16" s="1"/>
  <c r="BC354" i="16" s="1"/>
  <c r="BD354" i="16" s="1"/>
  <c r="BE354" i="16" s="1"/>
  <c r="BF354" i="16" s="1"/>
  <c r="BG354" i="16" s="1"/>
  <c r="BH354" i="16" s="1"/>
  <c r="BI354" i="16" s="1"/>
  <c r="BJ354" i="16" s="1"/>
  <c r="BK354" i="16" s="1"/>
  <c r="BL354" i="16" s="1"/>
  <c r="BM354" i="16" s="1"/>
  <c r="BN354" i="16" s="1"/>
  <c r="BO354" i="16" s="1"/>
  <c r="BP354" i="16" s="1"/>
  <c r="BQ354" i="16" s="1"/>
  <c r="BR354" i="16" s="1"/>
  <c r="BS354" i="16" s="1"/>
  <c r="BT354" i="16" s="1"/>
  <c r="BU354" i="16" s="1"/>
  <c r="BV354" i="16" s="1"/>
  <c r="BW354" i="16" s="1"/>
  <c r="BX354" i="16" s="1"/>
  <c r="BY354" i="16" s="1"/>
  <c r="BZ354" i="16" s="1"/>
  <c r="CA354" i="16" s="1"/>
  <c r="CB354" i="16" s="1"/>
  <c r="CC354" i="16" s="1"/>
  <c r="CD354" i="16" s="1"/>
  <c r="CE354" i="16" s="1"/>
  <c r="CF354" i="16" s="1"/>
  <c r="CG354" i="16" s="1"/>
  <c r="CH354" i="16" s="1"/>
  <c r="CI354" i="16" s="1"/>
  <c r="CJ354" i="16" s="1"/>
  <c r="CK354" i="16" s="1"/>
  <c r="CL354" i="16" s="1"/>
  <c r="CM354" i="16" s="1"/>
  <c r="CN354" i="16" s="1"/>
  <c r="CO354" i="16" s="1"/>
  <c r="D358" i="16"/>
  <c r="E361" i="16" s="1"/>
  <c r="D362" i="16"/>
  <c r="E362" i="16" s="1"/>
  <c r="E347" i="16"/>
  <c r="E348" i="16" s="1"/>
  <c r="F347" i="16"/>
  <c r="F348" i="16" s="1"/>
  <c r="G347" i="16"/>
  <c r="G348" i="16" s="1"/>
  <c r="H347" i="16"/>
  <c r="H348" i="16" s="1"/>
  <c r="I347" i="16"/>
  <c r="I348" i="16" s="1"/>
  <c r="J347" i="16"/>
  <c r="J348" i="16" s="1"/>
  <c r="K347" i="16"/>
  <c r="K348" i="16" s="1"/>
  <c r="L347" i="16"/>
  <c r="L348" i="16" s="1"/>
  <c r="M347" i="16"/>
  <c r="M348" i="16" s="1"/>
  <c r="N347" i="16"/>
  <c r="N348" i="16" s="1"/>
  <c r="O347" i="16"/>
  <c r="O348" i="16" s="1"/>
  <c r="P347" i="16"/>
  <c r="P348" i="16" s="1"/>
  <c r="Q347" i="16"/>
  <c r="Q348" i="16" s="1"/>
  <c r="R347" i="16"/>
  <c r="R348" i="16" s="1"/>
  <c r="S347" i="16"/>
  <c r="S348" i="16" s="1"/>
  <c r="T347" i="16"/>
  <c r="T348" i="16" s="1"/>
  <c r="U347" i="16"/>
  <c r="U348" i="16" s="1"/>
  <c r="V347" i="16"/>
  <c r="V348" i="16" s="1"/>
  <c r="W347" i="16"/>
  <c r="W348" i="16" s="1"/>
  <c r="X347" i="16"/>
  <c r="X348" i="16" s="1"/>
  <c r="Y347" i="16"/>
  <c r="Y348" i="16" s="1"/>
  <c r="Z347" i="16"/>
  <c r="Z348" i="16" s="1"/>
  <c r="AA347" i="16"/>
  <c r="AA348" i="16" s="1"/>
  <c r="AB347" i="16"/>
  <c r="AB348" i="16" s="1"/>
  <c r="AC347" i="16"/>
  <c r="AC348" i="16" s="1"/>
  <c r="AD347" i="16"/>
  <c r="AD348" i="16" s="1"/>
  <c r="AE347" i="16"/>
  <c r="AE348" i="16" s="1"/>
  <c r="AF347" i="16"/>
  <c r="AF348" i="16" s="1"/>
  <c r="AG347" i="16"/>
  <c r="AG348" i="16" s="1"/>
  <c r="AH347" i="16"/>
  <c r="AH348" i="16" s="1"/>
  <c r="AI347" i="16"/>
  <c r="AI348" i="16" s="1"/>
  <c r="AJ347" i="16"/>
  <c r="AJ348" i="16" s="1"/>
  <c r="AK347" i="16"/>
  <c r="AK348" i="16" s="1"/>
  <c r="AL347" i="16"/>
  <c r="AL348" i="16" s="1"/>
  <c r="AM347" i="16"/>
  <c r="AM348" i="16" s="1"/>
  <c r="AN347" i="16"/>
  <c r="AN348" i="16" s="1"/>
  <c r="AO347" i="16"/>
  <c r="AO348" i="16" s="1"/>
  <c r="AP347" i="16"/>
  <c r="AP348" i="16" s="1"/>
  <c r="AQ347" i="16"/>
  <c r="AQ348" i="16" s="1"/>
  <c r="AR347" i="16"/>
  <c r="AR348" i="16" s="1"/>
  <c r="AS347" i="16"/>
  <c r="AS348" i="16" s="1"/>
  <c r="AT347" i="16"/>
  <c r="AT348" i="16" s="1"/>
  <c r="AU347" i="16"/>
  <c r="AU348" i="16" s="1"/>
  <c r="AV347" i="16"/>
  <c r="AV348" i="16" s="1"/>
  <c r="AW347" i="16"/>
  <c r="AW348" i="16" s="1"/>
  <c r="AX347" i="16"/>
  <c r="AX348" i="16" s="1"/>
  <c r="AY347" i="16"/>
  <c r="AY348" i="16" s="1"/>
  <c r="AZ347" i="16"/>
  <c r="AZ348" i="16" s="1"/>
  <c r="BA347" i="16"/>
  <c r="BA348" i="16" s="1"/>
  <c r="BB347" i="16"/>
  <c r="BB348" i="16" s="1"/>
  <c r="BC347" i="16"/>
  <c r="BC348" i="16" s="1"/>
  <c r="BD347" i="16"/>
  <c r="BD348" i="16" s="1"/>
  <c r="BE347" i="16"/>
  <c r="BE348" i="16" s="1"/>
  <c r="BF347" i="16"/>
  <c r="BF348" i="16" s="1"/>
  <c r="BG347" i="16"/>
  <c r="BG348" i="16" s="1"/>
  <c r="BH347" i="16"/>
  <c r="BH348" i="16" s="1"/>
  <c r="BI347" i="16"/>
  <c r="BI348" i="16" s="1"/>
  <c r="BJ347" i="16"/>
  <c r="BJ348" i="16" s="1"/>
  <c r="BK347" i="16"/>
  <c r="BK348" i="16" s="1"/>
  <c r="BL347" i="16"/>
  <c r="BL348" i="16" s="1"/>
  <c r="BM347" i="16"/>
  <c r="BM348" i="16" s="1"/>
  <c r="BN347" i="16"/>
  <c r="BN348" i="16" s="1"/>
  <c r="BO347" i="16"/>
  <c r="BO348" i="16" s="1"/>
  <c r="BP347" i="16"/>
  <c r="BP348" i="16" s="1"/>
  <c r="BQ347" i="16"/>
  <c r="BQ348" i="16" s="1"/>
  <c r="BR347" i="16"/>
  <c r="BR348" i="16" s="1"/>
  <c r="BS347" i="16"/>
  <c r="BS348" i="16" s="1"/>
  <c r="BT347" i="16"/>
  <c r="BT348" i="16" s="1"/>
  <c r="BU347" i="16"/>
  <c r="BU348" i="16" s="1"/>
  <c r="BV347" i="16"/>
  <c r="BV348" i="16" s="1"/>
  <c r="BW347" i="16"/>
  <c r="BW348" i="16" s="1"/>
  <c r="BX347" i="16"/>
  <c r="BX348" i="16" s="1"/>
  <c r="BY347" i="16"/>
  <c r="BY348" i="16" s="1"/>
  <c r="BZ347" i="16"/>
  <c r="BZ348" i="16" s="1"/>
  <c r="CA347" i="16"/>
  <c r="CA348" i="16" s="1"/>
  <c r="CB347" i="16"/>
  <c r="CB348" i="16" s="1"/>
  <c r="CC347" i="16"/>
  <c r="CC348" i="16" s="1"/>
  <c r="CD347" i="16"/>
  <c r="CD348" i="16" s="1"/>
  <c r="CE347" i="16"/>
  <c r="CE348" i="16" s="1"/>
  <c r="CF347" i="16"/>
  <c r="CF348" i="16" s="1"/>
  <c r="CG347" i="16"/>
  <c r="CG348" i="16" s="1"/>
  <c r="CH347" i="16"/>
  <c r="CH348" i="16" s="1"/>
  <c r="CI347" i="16"/>
  <c r="CI348" i="16" s="1"/>
  <c r="CJ347" i="16"/>
  <c r="CJ348" i="16" s="1"/>
  <c r="CK347" i="16"/>
  <c r="CK348" i="16" s="1"/>
  <c r="CL347" i="16"/>
  <c r="CL348" i="16" s="1"/>
  <c r="CM347" i="16"/>
  <c r="CM348" i="16" s="1"/>
  <c r="CN347" i="16"/>
  <c r="CN348" i="16" s="1"/>
  <c r="CO347" i="16"/>
  <c r="CO348" i="16" s="1"/>
  <c r="D347" i="16"/>
  <c r="D348" i="16" s="1"/>
  <c r="D339" i="16"/>
  <c r="E339" i="16" s="1"/>
  <c r="F339" i="16" s="1"/>
  <c r="G339" i="16" s="1"/>
  <c r="H339" i="16" s="1"/>
  <c r="I339" i="16" s="1"/>
  <c r="J339" i="16" s="1"/>
  <c r="K339" i="16" s="1"/>
  <c r="L339" i="16" s="1"/>
  <c r="M339" i="16" s="1"/>
  <c r="N339" i="16" s="1"/>
  <c r="O339" i="16" s="1"/>
  <c r="P339" i="16" s="1"/>
  <c r="Q339" i="16" s="1"/>
  <c r="R339" i="16" s="1"/>
  <c r="S339" i="16" s="1"/>
  <c r="T339" i="16" s="1"/>
  <c r="U339" i="16" s="1"/>
  <c r="V339" i="16" s="1"/>
  <c r="W339" i="16" s="1"/>
  <c r="X339" i="16" s="1"/>
  <c r="Y339" i="16" s="1"/>
  <c r="Z339" i="16" s="1"/>
  <c r="AA339" i="16" s="1"/>
  <c r="AB339" i="16" s="1"/>
  <c r="AC339" i="16" s="1"/>
  <c r="AD339" i="16" s="1"/>
  <c r="AE339" i="16" s="1"/>
  <c r="AF339" i="16" s="1"/>
  <c r="AG339" i="16" s="1"/>
  <c r="AH339" i="16" s="1"/>
  <c r="AI339" i="16" s="1"/>
  <c r="AJ339" i="16" s="1"/>
  <c r="AK339" i="16" s="1"/>
  <c r="AL339" i="16" s="1"/>
  <c r="AM339" i="16" s="1"/>
  <c r="AN339" i="16" s="1"/>
  <c r="AO339" i="16" s="1"/>
  <c r="AP339" i="16" s="1"/>
  <c r="AQ339" i="16" s="1"/>
  <c r="AR339" i="16" s="1"/>
  <c r="AS339" i="16" s="1"/>
  <c r="AT339" i="16" s="1"/>
  <c r="AU339" i="16" s="1"/>
  <c r="AV339" i="16" s="1"/>
  <c r="AW339" i="16" s="1"/>
  <c r="AX339" i="16" s="1"/>
  <c r="AY339" i="16" s="1"/>
  <c r="AZ339" i="16" s="1"/>
  <c r="BA339" i="16" s="1"/>
  <c r="BB339" i="16" s="1"/>
  <c r="BC339" i="16" s="1"/>
  <c r="BD339" i="16" s="1"/>
  <c r="BE339" i="16" s="1"/>
  <c r="BF339" i="16" s="1"/>
  <c r="BG339" i="16" s="1"/>
  <c r="BH339" i="16" s="1"/>
  <c r="BI339" i="16" s="1"/>
  <c r="BJ339" i="16" s="1"/>
  <c r="BK339" i="16" s="1"/>
  <c r="BL339" i="16" s="1"/>
  <c r="BM339" i="16" s="1"/>
  <c r="BN339" i="16" s="1"/>
  <c r="BO339" i="16" s="1"/>
  <c r="BP339" i="16" s="1"/>
  <c r="BQ339" i="16" s="1"/>
  <c r="BR339" i="16" s="1"/>
  <c r="BS339" i="16" s="1"/>
  <c r="BT339" i="16" s="1"/>
  <c r="BU339" i="16" s="1"/>
  <c r="BV339" i="16" s="1"/>
  <c r="BW339" i="16" s="1"/>
  <c r="BX339" i="16" s="1"/>
  <c r="BY339" i="16" s="1"/>
  <c r="BZ339" i="16" s="1"/>
  <c r="CA339" i="16" s="1"/>
  <c r="CB339" i="16" s="1"/>
  <c r="CC339" i="16" s="1"/>
  <c r="CD339" i="16" s="1"/>
  <c r="CE339" i="16" s="1"/>
  <c r="CF339" i="16" s="1"/>
  <c r="CG339" i="16" s="1"/>
  <c r="CH339" i="16" s="1"/>
  <c r="CI339" i="16" s="1"/>
  <c r="CJ339" i="16" s="1"/>
  <c r="CK339" i="16" s="1"/>
  <c r="CL339" i="16" s="1"/>
  <c r="CM339" i="16" s="1"/>
  <c r="CN339" i="16" s="1"/>
  <c r="CO339" i="16" s="1"/>
  <c r="D338" i="16"/>
  <c r="S331" i="16"/>
  <c r="T331" i="16"/>
  <c r="U331" i="16"/>
  <c r="V331" i="16"/>
  <c r="W331" i="16"/>
  <c r="X331" i="16"/>
  <c r="Y331" i="16"/>
  <c r="Z331" i="16"/>
  <c r="AA331" i="16"/>
  <c r="AB331" i="16"/>
  <c r="AC331" i="16"/>
  <c r="AD331" i="16"/>
  <c r="AE331" i="16"/>
  <c r="AF331" i="16"/>
  <c r="AG331" i="16"/>
  <c r="AH331" i="16"/>
  <c r="AI331" i="16"/>
  <c r="AJ331" i="16"/>
  <c r="AK331" i="16"/>
  <c r="AL331" i="16"/>
  <c r="AM331" i="16"/>
  <c r="AN331" i="16"/>
  <c r="AO331" i="16"/>
  <c r="AP331" i="16"/>
  <c r="AQ331" i="16"/>
  <c r="AR331" i="16"/>
  <c r="AS331" i="16"/>
  <c r="AT331" i="16"/>
  <c r="AU331" i="16"/>
  <c r="AV331" i="16"/>
  <c r="AW331" i="16"/>
  <c r="AX331" i="16"/>
  <c r="AY331" i="16"/>
  <c r="AZ331" i="16"/>
  <c r="BA331" i="16"/>
  <c r="BB331" i="16"/>
  <c r="BC331" i="16"/>
  <c r="BD331" i="16"/>
  <c r="BE331" i="16"/>
  <c r="BF331" i="16"/>
  <c r="BG331" i="16"/>
  <c r="BH331" i="16"/>
  <c r="BI331" i="16"/>
  <c r="BJ331" i="16"/>
  <c r="BK331" i="16"/>
  <c r="BL331" i="16"/>
  <c r="BM331" i="16"/>
  <c r="BN331" i="16"/>
  <c r="BO331" i="16"/>
  <c r="BP331" i="16"/>
  <c r="BQ331" i="16"/>
  <c r="BR331" i="16"/>
  <c r="BS331" i="16"/>
  <c r="BT331" i="16"/>
  <c r="BU331" i="16"/>
  <c r="BV331" i="16"/>
  <c r="BW331" i="16"/>
  <c r="BX331" i="16"/>
  <c r="BY331" i="16"/>
  <c r="BZ331" i="16"/>
  <c r="CA331" i="16"/>
  <c r="CB331" i="16"/>
  <c r="CC331" i="16"/>
  <c r="CD331" i="16"/>
  <c r="CE331" i="16"/>
  <c r="CF331" i="16"/>
  <c r="CG331" i="16"/>
  <c r="CH331" i="16"/>
  <c r="CI331" i="16"/>
  <c r="CJ331" i="16"/>
  <c r="CK331" i="16"/>
  <c r="CL331" i="16"/>
  <c r="CM331" i="16"/>
  <c r="CN331" i="16"/>
  <c r="CO331" i="16"/>
  <c r="E331" i="16"/>
  <c r="F331" i="16"/>
  <c r="G331" i="16"/>
  <c r="H331" i="16"/>
  <c r="I331" i="16"/>
  <c r="J331" i="16"/>
  <c r="K331" i="16"/>
  <c r="L331" i="16"/>
  <c r="M331" i="16"/>
  <c r="N331" i="16"/>
  <c r="O331" i="16"/>
  <c r="P331" i="16"/>
  <c r="Q331" i="16"/>
  <c r="R331" i="16"/>
  <c r="D331" i="16"/>
  <c r="D323" i="16"/>
  <c r="E323" i="16" s="1"/>
  <c r="F323" i="16" s="1"/>
  <c r="G323" i="16" s="1"/>
  <c r="H323" i="16" s="1"/>
  <c r="I323" i="16" s="1"/>
  <c r="J323" i="16" s="1"/>
  <c r="K323" i="16" s="1"/>
  <c r="L323" i="16" s="1"/>
  <c r="M323" i="16" s="1"/>
  <c r="N323" i="16" s="1"/>
  <c r="O323" i="16" s="1"/>
  <c r="P323" i="16" s="1"/>
  <c r="Q323" i="16" s="1"/>
  <c r="R323" i="16" s="1"/>
  <c r="S323" i="16" s="1"/>
  <c r="T323" i="16" s="1"/>
  <c r="U323" i="16" s="1"/>
  <c r="V323" i="16" s="1"/>
  <c r="W323" i="16" s="1"/>
  <c r="X323" i="16" s="1"/>
  <c r="Y323" i="16" s="1"/>
  <c r="Z323" i="16" s="1"/>
  <c r="AA323" i="16" s="1"/>
  <c r="AB323" i="16" s="1"/>
  <c r="AC323" i="16" s="1"/>
  <c r="AD323" i="16" s="1"/>
  <c r="AE323" i="16" s="1"/>
  <c r="AF323" i="16" s="1"/>
  <c r="AG323" i="16" s="1"/>
  <c r="AH323" i="16" s="1"/>
  <c r="AI323" i="16" s="1"/>
  <c r="AJ323" i="16" s="1"/>
  <c r="AK323" i="16" s="1"/>
  <c r="AL323" i="16" s="1"/>
  <c r="AM323" i="16" s="1"/>
  <c r="AN323" i="16" s="1"/>
  <c r="AO323" i="16" s="1"/>
  <c r="AP323" i="16" s="1"/>
  <c r="AQ323" i="16" s="1"/>
  <c r="AR323" i="16" s="1"/>
  <c r="AS323" i="16" s="1"/>
  <c r="AT323" i="16" s="1"/>
  <c r="AU323" i="16" s="1"/>
  <c r="AV323" i="16" s="1"/>
  <c r="AW323" i="16" s="1"/>
  <c r="AX323" i="16" s="1"/>
  <c r="AY323" i="16" s="1"/>
  <c r="AZ323" i="16" s="1"/>
  <c r="BA323" i="16" s="1"/>
  <c r="BB323" i="16" s="1"/>
  <c r="BC323" i="16" s="1"/>
  <c r="BD323" i="16" s="1"/>
  <c r="BE323" i="16" s="1"/>
  <c r="BF323" i="16" s="1"/>
  <c r="BG323" i="16" s="1"/>
  <c r="BH323" i="16" s="1"/>
  <c r="BI323" i="16" s="1"/>
  <c r="BJ323" i="16" s="1"/>
  <c r="BK323" i="16" s="1"/>
  <c r="BL323" i="16" s="1"/>
  <c r="BM323" i="16" s="1"/>
  <c r="BN323" i="16" s="1"/>
  <c r="BO323" i="16" s="1"/>
  <c r="BP323" i="16" s="1"/>
  <c r="BQ323" i="16" s="1"/>
  <c r="BR323" i="16" s="1"/>
  <c r="BS323" i="16" s="1"/>
  <c r="BT323" i="16" s="1"/>
  <c r="BU323" i="16" s="1"/>
  <c r="BV323" i="16" s="1"/>
  <c r="BW323" i="16" s="1"/>
  <c r="BX323" i="16" s="1"/>
  <c r="BY323" i="16" s="1"/>
  <c r="BZ323" i="16" s="1"/>
  <c r="CA323" i="16" s="1"/>
  <c r="CB323" i="16" s="1"/>
  <c r="CC323" i="16" s="1"/>
  <c r="CD323" i="16" s="1"/>
  <c r="CE323" i="16" s="1"/>
  <c r="CF323" i="16" s="1"/>
  <c r="CG323" i="16" s="1"/>
  <c r="CH323" i="16" s="1"/>
  <c r="CI323" i="16" s="1"/>
  <c r="CJ323" i="16" s="1"/>
  <c r="CK323" i="16" s="1"/>
  <c r="CL323" i="16" s="1"/>
  <c r="CM323" i="16" s="1"/>
  <c r="CN323" i="16" s="1"/>
  <c r="CO323" i="16" s="1"/>
  <c r="D322" i="16"/>
  <c r="F137" i="18" l="1"/>
  <c r="E138" i="18"/>
  <c r="E142" i="18" s="1"/>
  <c r="E143" i="18" s="1"/>
  <c r="D153" i="18"/>
  <c r="D154" i="18" s="1"/>
  <c r="E230" i="18"/>
  <c r="F230" i="18"/>
  <c r="D107" i="18"/>
  <c r="D104" i="18"/>
  <c r="D109" i="18" s="1"/>
  <c r="D108" i="18"/>
  <c r="E126" i="18"/>
  <c r="D214" i="18"/>
  <c r="D213" i="18"/>
  <c r="D190" i="18"/>
  <c r="D191" i="18"/>
  <c r="D234" i="18"/>
  <c r="F110" i="20"/>
  <c r="G103" i="20"/>
  <c r="F112" i="20"/>
  <c r="F114" i="20"/>
  <c r="F106" i="20"/>
  <c r="G104" i="20" s="1"/>
  <c r="G15" i="20"/>
  <c r="H130" i="20"/>
  <c r="I69" i="20"/>
  <c r="J68" i="20" s="1"/>
  <c r="I12" i="20"/>
  <c r="I17" i="20" s="1"/>
  <c r="H17" i="20"/>
  <c r="F16" i="20"/>
  <c r="F21" i="20"/>
  <c r="AE43" i="21"/>
  <c r="AF42" i="21"/>
  <c r="AF41" i="21" s="1"/>
  <c r="AF16" i="21"/>
  <c r="AG15" i="21"/>
  <c r="AG33" i="21"/>
  <c r="AG34" i="21" s="1"/>
  <c r="AE25" i="21"/>
  <c r="AF24" i="21"/>
  <c r="H67" i="17"/>
  <c r="H66" i="17" s="1"/>
  <c r="G70" i="17"/>
  <c r="G40" i="17"/>
  <c r="G39" i="17"/>
  <c r="G65" i="17"/>
  <c r="E73" i="17"/>
  <c r="F75" i="17"/>
  <c r="E74" i="17"/>
  <c r="J58" i="17"/>
  <c r="K57" i="17"/>
  <c r="G4" i="17"/>
  <c r="H101" i="20"/>
  <c r="H108" i="20" s="1"/>
  <c r="I127" i="20"/>
  <c r="H79" i="20"/>
  <c r="H80" i="20" s="1"/>
  <c r="G162" i="20"/>
  <c r="F163" i="20"/>
  <c r="G171" i="20"/>
  <c r="F172" i="20"/>
  <c r="I78" i="20"/>
  <c r="F44" i="20"/>
  <c r="G42" i="20"/>
  <c r="H36" i="20"/>
  <c r="G37" i="20"/>
  <c r="J54" i="20"/>
  <c r="G20" i="20"/>
  <c r="G22" i="20" s="1"/>
  <c r="I13" i="20"/>
  <c r="H13" i="20"/>
  <c r="H14" i="20"/>
  <c r="I34" i="20"/>
  <c r="H35" i="20"/>
  <c r="E233" i="18"/>
  <c r="E220" i="18"/>
  <c r="F220" i="18" s="1"/>
  <c r="G220" i="18" s="1"/>
  <c r="H220" i="18" s="1"/>
  <c r="I220" i="18" s="1"/>
  <c r="J220" i="18" s="1"/>
  <c r="K220" i="18" s="1"/>
  <c r="L220" i="18" s="1"/>
  <c r="M220" i="18" s="1"/>
  <c r="N220" i="18" s="1"/>
  <c r="O220" i="18" s="1"/>
  <c r="P220" i="18" s="1"/>
  <c r="Q220" i="18" s="1"/>
  <c r="R220" i="18" s="1"/>
  <c r="S220" i="18" s="1"/>
  <c r="T220" i="18" s="1"/>
  <c r="U220" i="18" s="1"/>
  <c r="V220" i="18" s="1"/>
  <c r="W220" i="18" s="1"/>
  <c r="X220" i="18" s="1"/>
  <c r="Y220" i="18" s="1"/>
  <c r="Z220" i="18" s="1"/>
  <c r="AA220" i="18" s="1"/>
  <c r="AB220" i="18" s="1"/>
  <c r="AC220" i="18" s="1"/>
  <c r="AD220" i="18" s="1"/>
  <c r="AE220" i="18" s="1"/>
  <c r="AF220" i="18" s="1"/>
  <c r="AG220" i="18" s="1"/>
  <c r="AH220" i="18" s="1"/>
  <c r="AI220" i="18" s="1"/>
  <c r="AJ220" i="18" s="1"/>
  <c r="AK220" i="18" s="1"/>
  <c r="AL220" i="18" s="1"/>
  <c r="AM220" i="18" s="1"/>
  <c r="AN220" i="18" s="1"/>
  <c r="AO220" i="18" s="1"/>
  <c r="AP220" i="18" s="1"/>
  <c r="AQ220" i="18" s="1"/>
  <c r="AR220" i="18" s="1"/>
  <c r="AS220" i="18" s="1"/>
  <c r="AT220" i="18" s="1"/>
  <c r="AU220" i="18" s="1"/>
  <c r="AV220" i="18" s="1"/>
  <c r="AW220" i="18" s="1"/>
  <c r="AX220" i="18" s="1"/>
  <c r="AY220" i="18" s="1"/>
  <c r="AZ220" i="18" s="1"/>
  <c r="BA220" i="18" s="1"/>
  <c r="BB220" i="18" s="1"/>
  <c r="BC220" i="18" s="1"/>
  <c r="BD220" i="18" s="1"/>
  <c r="BE220" i="18" s="1"/>
  <c r="BF220" i="18" s="1"/>
  <c r="BG220" i="18" s="1"/>
  <c r="BH220" i="18" s="1"/>
  <c r="BI220" i="18" s="1"/>
  <c r="BJ220" i="18" s="1"/>
  <c r="BK220" i="18" s="1"/>
  <c r="BL220" i="18" s="1"/>
  <c r="BM220" i="18" s="1"/>
  <c r="BN220" i="18" s="1"/>
  <c r="BO220" i="18" s="1"/>
  <c r="BP220" i="18" s="1"/>
  <c r="BQ220" i="18" s="1"/>
  <c r="BR220" i="18" s="1"/>
  <c r="BS220" i="18" s="1"/>
  <c r="BT220" i="18" s="1"/>
  <c r="BU220" i="18" s="1"/>
  <c r="BV220" i="18" s="1"/>
  <c r="BW220" i="18" s="1"/>
  <c r="BX220" i="18" s="1"/>
  <c r="BY220" i="18" s="1"/>
  <c r="BZ220" i="18" s="1"/>
  <c r="CA220" i="18" s="1"/>
  <c r="CB220" i="18" s="1"/>
  <c r="CC220" i="18" s="1"/>
  <c r="CD220" i="18" s="1"/>
  <c r="CE220" i="18" s="1"/>
  <c r="CF220" i="18" s="1"/>
  <c r="CG220" i="18" s="1"/>
  <c r="CH220" i="18" s="1"/>
  <c r="CI220" i="18" s="1"/>
  <c r="CJ220" i="18" s="1"/>
  <c r="CK220" i="18" s="1"/>
  <c r="CL220" i="18" s="1"/>
  <c r="CM220" i="18" s="1"/>
  <c r="CN220" i="18" s="1"/>
  <c r="CO220" i="18" s="1"/>
  <c r="H227" i="18"/>
  <c r="G229" i="18"/>
  <c r="G231" i="18"/>
  <c r="G230" i="18"/>
  <c r="E212" i="18"/>
  <c r="E199" i="18"/>
  <c r="E200" i="18" s="1"/>
  <c r="E189" i="18"/>
  <c r="E161" i="18"/>
  <c r="F161" i="18" s="1"/>
  <c r="G161" i="18" s="1"/>
  <c r="H161" i="18" s="1"/>
  <c r="I161" i="18" s="1"/>
  <c r="J161" i="18" s="1"/>
  <c r="K161" i="18" s="1"/>
  <c r="L161" i="18" s="1"/>
  <c r="M161" i="18" s="1"/>
  <c r="N161" i="18" s="1"/>
  <c r="O161" i="18" s="1"/>
  <c r="P161" i="18" s="1"/>
  <c r="Q161" i="18" s="1"/>
  <c r="R161" i="18" s="1"/>
  <c r="S161" i="18" s="1"/>
  <c r="T161" i="18" s="1"/>
  <c r="U161" i="18" s="1"/>
  <c r="V161" i="18" s="1"/>
  <c r="W161" i="18" s="1"/>
  <c r="X161" i="18" s="1"/>
  <c r="Y161" i="18" s="1"/>
  <c r="Z161" i="18" s="1"/>
  <c r="AA161" i="18" s="1"/>
  <c r="AB161" i="18" s="1"/>
  <c r="AC161" i="18" s="1"/>
  <c r="AD161" i="18" s="1"/>
  <c r="AE161" i="18" s="1"/>
  <c r="AF161" i="18" s="1"/>
  <c r="AG161" i="18" s="1"/>
  <c r="AH161" i="18" s="1"/>
  <c r="AI161" i="18" s="1"/>
  <c r="AJ161" i="18" s="1"/>
  <c r="AK161" i="18" s="1"/>
  <c r="AL161" i="18" s="1"/>
  <c r="AM161" i="18" s="1"/>
  <c r="AN161" i="18" s="1"/>
  <c r="AO161" i="18" s="1"/>
  <c r="AP161" i="18" s="1"/>
  <c r="AQ161" i="18" s="1"/>
  <c r="AR161" i="18" s="1"/>
  <c r="AS161" i="18" s="1"/>
  <c r="AT161" i="18" s="1"/>
  <c r="AU161" i="18" s="1"/>
  <c r="AV161" i="18" s="1"/>
  <c r="AW161" i="18" s="1"/>
  <c r="AX161" i="18" s="1"/>
  <c r="AY161" i="18" s="1"/>
  <c r="AZ161" i="18" s="1"/>
  <c r="BA161" i="18" s="1"/>
  <c r="BB161" i="18" s="1"/>
  <c r="BC161" i="18" s="1"/>
  <c r="BD161" i="18" s="1"/>
  <c r="BE161" i="18" s="1"/>
  <c r="BF161" i="18" s="1"/>
  <c r="BG161" i="18" s="1"/>
  <c r="BH161" i="18" s="1"/>
  <c r="BI161" i="18" s="1"/>
  <c r="BJ161" i="18" s="1"/>
  <c r="BK161" i="18" s="1"/>
  <c r="BL161" i="18" s="1"/>
  <c r="BM161" i="18" s="1"/>
  <c r="BN161" i="18" s="1"/>
  <c r="BO161" i="18" s="1"/>
  <c r="BP161" i="18" s="1"/>
  <c r="BQ161" i="18" s="1"/>
  <c r="BR161" i="18" s="1"/>
  <c r="BS161" i="18" s="1"/>
  <c r="BT161" i="18" s="1"/>
  <c r="BU161" i="18" s="1"/>
  <c r="BV161" i="18" s="1"/>
  <c r="BW161" i="18" s="1"/>
  <c r="BX161" i="18" s="1"/>
  <c r="BY161" i="18" s="1"/>
  <c r="BZ161" i="18" s="1"/>
  <c r="CA161" i="18" s="1"/>
  <c r="CB161" i="18" s="1"/>
  <c r="CC161" i="18" s="1"/>
  <c r="CD161" i="18" s="1"/>
  <c r="CE161" i="18" s="1"/>
  <c r="CF161" i="18" s="1"/>
  <c r="CG161" i="18" s="1"/>
  <c r="CH161" i="18" s="1"/>
  <c r="CI161" i="18" s="1"/>
  <c r="CJ161" i="18" s="1"/>
  <c r="CK161" i="18" s="1"/>
  <c r="CL161" i="18" s="1"/>
  <c r="CM161" i="18" s="1"/>
  <c r="CN161" i="18" s="1"/>
  <c r="CO161" i="18" s="1"/>
  <c r="D166" i="18"/>
  <c r="D167" i="18" s="1"/>
  <c r="E175" i="18"/>
  <c r="E176" i="18" s="1"/>
  <c r="E153" i="18"/>
  <c r="E154" i="18" s="1"/>
  <c r="D88" i="18"/>
  <c r="E88" i="18" s="1"/>
  <c r="D106" i="18"/>
  <c r="D77" i="18"/>
  <c r="E75" i="18"/>
  <c r="D79" i="18"/>
  <c r="E85" i="18"/>
  <c r="F85" i="18" s="1"/>
  <c r="G85" i="18" s="1"/>
  <c r="H85" i="18" s="1"/>
  <c r="I85" i="18" s="1"/>
  <c r="J85" i="18" s="1"/>
  <c r="K85" i="18" s="1"/>
  <c r="L85" i="18" s="1"/>
  <c r="M85" i="18" s="1"/>
  <c r="N85" i="18" s="1"/>
  <c r="O85" i="18" s="1"/>
  <c r="P85" i="18" s="1"/>
  <c r="Q85" i="18" s="1"/>
  <c r="R85" i="18" s="1"/>
  <c r="S85" i="18" s="1"/>
  <c r="T85" i="18" s="1"/>
  <c r="U85" i="18" s="1"/>
  <c r="V85" i="18" s="1"/>
  <c r="W85" i="18" s="1"/>
  <c r="X85" i="18" s="1"/>
  <c r="Y85" i="18" s="1"/>
  <c r="Z85" i="18" s="1"/>
  <c r="AA85" i="18" s="1"/>
  <c r="AB85" i="18" s="1"/>
  <c r="AC85" i="18" s="1"/>
  <c r="AD85" i="18" s="1"/>
  <c r="AE85" i="18" s="1"/>
  <c r="AF85" i="18" s="1"/>
  <c r="AG85" i="18" s="1"/>
  <c r="AH85" i="18" s="1"/>
  <c r="AI85" i="18" s="1"/>
  <c r="AJ85" i="18" s="1"/>
  <c r="AK85" i="18" s="1"/>
  <c r="AL85" i="18" s="1"/>
  <c r="AM85" i="18" s="1"/>
  <c r="AN85" i="18" s="1"/>
  <c r="AO85" i="18" s="1"/>
  <c r="AP85" i="18" s="1"/>
  <c r="AQ85" i="18" s="1"/>
  <c r="AR85" i="18" s="1"/>
  <c r="AS85" i="18" s="1"/>
  <c r="AT85" i="18" s="1"/>
  <c r="AU85" i="18" s="1"/>
  <c r="AV85" i="18" s="1"/>
  <c r="AW85" i="18" s="1"/>
  <c r="AX85" i="18" s="1"/>
  <c r="AY85" i="18" s="1"/>
  <c r="AZ85" i="18" s="1"/>
  <c r="BA85" i="18" s="1"/>
  <c r="BB85" i="18" s="1"/>
  <c r="BC85" i="18" s="1"/>
  <c r="BD85" i="18" s="1"/>
  <c r="BE85" i="18" s="1"/>
  <c r="BF85" i="18" s="1"/>
  <c r="BG85" i="18" s="1"/>
  <c r="BH85" i="18" s="1"/>
  <c r="BI85" i="18" s="1"/>
  <c r="BJ85" i="18" s="1"/>
  <c r="BK85" i="18" s="1"/>
  <c r="BL85" i="18" s="1"/>
  <c r="BM85" i="18" s="1"/>
  <c r="BN85" i="18" s="1"/>
  <c r="BO85" i="18" s="1"/>
  <c r="BP85" i="18" s="1"/>
  <c r="BQ85" i="18" s="1"/>
  <c r="BR85" i="18" s="1"/>
  <c r="BS85" i="18" s="1"/>
  <c r="BT85" i="18" s="1"/>
  <c r="BU85" i="18" s="1"/>
  <c r="BV85" i="18" s="1"/>
  <c r="BW85" i="18" s="1"/>
  <c r="BX85" i="18" s="1"/>
  <c r="BY85" i="18" s="1"/>
  <c r="BZ85" i="18" s="1"/>
  <c r="CA85" i="18" s="1"/>
  <c r="CB85" i="18" s="1"/>
  <c r="CC85" i="18" s="1"/>
  <c r="CD85" i="18" s="1"/>
  <c r="CE85" i="18" s="1"/>
  <c r="CF85" i="18" s="1"/>
  <c r="CG85" i="18" s="1"/>
  <c r="CH85" i="18" s="1"/>
  <c r="CI85" i="18" s="1"/>
  <c r="CJ85" i="18" s="1"/>
  <c r="CK85" i="18" s="1"/>
  <c r="CL85" i="18" s="1"/>
  <c r="CM85" i="18" s="1"/>
  <c r="CN85" i="18" s="1"/>
  <c r="CO85" i="18" s="1"/>
  <c r="E72" i="18"/>
  <c r="F72" i="18" s="1"/>
  <c r="G72" i="18" s="1"/>
  <c r="H72" i="18" s="1"/>
  <c r="I72" i="18" s="1"/>
  <c r="J72" i="18" s="1"/>
  <c r="K72" i="18" s="1"/>
  <c r="L72" i="18" s="1"/>
  <c r="M72" i="18" s="1"/>
  <c r="N72" i="18" s="1"/>
  <c r="O72" i="18" s="1"/>
  <c r="P72" i="18" s="1"/>
  <c r="Q72" i="18" s="1"/>
  <c r="R72" i="18" s="1"/>
  <c r="S72" i="18" s="1"/>
  <c r="T72" i="18" s="1"/>
  <c r="U72" i="18" s="1"/>
  <c r="V72" i="18" s="1"/>
  <c r="W72" i="18" s="1"/>
  <c r="X72" i="18" s="1"/>
  <c r="Y72" i="18" s="1"/>
  <c r="Z72" i="18" s="1"/>
  <c r="AA72" i="18" s="1"/>
  <c r="AB72" i="18" s="1"/>
  <c r="AC72" i="18" s="1"/>
  <c r="AD72" i="18" s="1"/>
  <c r="AE72" i="18" s="1"/>
  <c r="AF72" i="18" s="1"/>
  <c r="AG72" i="18" s="1"/>
  <c r="AH72" i="18" s="1"/>
  <c r="AI72" i="18" s="1"/>
  <c r="AJ72" i="18" s="1"/>
  <c r="AK72" i="18" s="1"/>
  <c r="AL72" i="18" s="1"/>
  <c r="AM72" i="18" s="1"/>
  <c r="AN72" i="18" s="1"/>
  <c r="AO72" i="18" s="1"/>
  <c r="AP72" i="18" s="1"/>
  <c r="AQ72" i="18" s="1"/>
  <c r="AR72" i="18" s="1"/>
  <c r="AS72" i="18" s="1"/>
  <c r="AT72" i="18" s="1"/>
  <c r="AU72" i="18" s="1"/>
  <c r="AV72" i="18" s="1"/>
  <c r="AW72" i="18" s="1"/>
  <c r="AX72" i="18" s="1"/>
  <c r="AY72" i="18" s="1"/>
  <c r="AZ72" i="18" s="1"/>
  <c r="BA72" i="18" s="1"/>
  <c r="BB72" i="18" s="1"/>
  <c r="BC72" i="18" s="1"/>
  <c r="BD72" i="18" s="1"/>
  <c r="BE72" i="18" s="1"/>
  <c r="BF72" i="18" s="1"/>
  <c r="BG72" i="18" s="1"/>
  <c r="BH72" i="18" s="1"/>
  <c r="BI72" i="18" s="1"/>
  <c r="BJ72" i="18" s="1"/>
  <c r="BK72" i="18" s="1"/>
  <c r="BL72" i="18" s="1"/>
  <c r="BM72" i="18" s="1"/>
  <c r="BN72" i="18" s="1"/>
  <c r="BO72" i="18" s="1"/>
  <c r="BP72" i="18" s="1"/>
  <c r="BQ72" i="18" s="1"/>
  <c r="BR72" i="18" s="1"/>
  <c r="BS72" i="18" s="1"/>
  <c r="BT72" i="18" s="1"/>
  <c r="BU72" i="18" s="1"/>
  <c r="BV72" i="18" s="1"/>
  <c r="BW72" i="18" s="1"/>
  <c r="BX72" i="18" s="1"/>
  <c r="BY72" i="18" s="1"/>
  <c r="BZ72" i="18" s="1"/>
  <c r="CA72" i="18" s="1"/>
  <c r="CB72" i="18" s="1"/>
  <c r="CC72" i="18" s="1"/>
  <c r="CD72" i="18" s="1"/>
  <c r="CE72" i="18" s="1"/>
  <c r="CF72" i="18" s="1"/>
  <c r="CG72" i="18" s="1"/>
  <c r="CH72" i="18" s="1"/>
  <c r="CI72" i="18" s="1"/>
  <c r="CJ72" i="18" s="1"/>
  <c r="CK72" i="18" s="1"/>
  <c r="CL72" i="18" s="1"/>
  <c r="CM72" i="18" s="1"/>
  <c r="CN72" i="18" s="1"/>
  <c r="CO72" i="18" s="1"/>
  <c r="E12" i="18"/>
  <c r="F12" i="18" s="1"/>
  <c r="G12" i="18" s="1"/>
  <c r="H12" i="18" s="1"/>
  <c r="I12" i="18" s="1"/>
  <c r="J12" i="18" s="1"/>
  <c r="K12" i="18" s="1"/>
  <c r="L12" i="18" s="1"/>
  <c r="M12" i="18" s="1"/>
  <c r="F16" i="18"/>
  <c r="D16" i="18"/>
  <c r="E16" i="18"/>
  <c r="E105" i="18"/>
  <c r="E95" i="18"/>
  <c r="E96" i="18" s="1"/>
  <c r="F54" i="18"/>
  <c r="G54" i="18" s="1"/>
  <c r="H54" i="18" s="1"/>
  <c r="I54" i="18" s="1"/>
  <c r="J54" i="18" s="1"/>
  <c r="K54" i="18" s="1"/>
  <c r="D57" i="18"/>
  <c r="D58" i="18" s="1"/>
  <c r="E65" i="18"/>
  <c r="E38" i="18"/>
  <c r="F38" i="18" s="1"/>
  <c r="G38" i="18" s="1"/>
  <c r="H38" i="18" s="1"/>
  <c r="D33" i="18"/>
  <c r="E34" i="18"/>
  <c r="D25" i="18"/>
  <c r="E25" i="18" s="1"/>
  <c r="F25" i="18" s="1"/>
  <c r="G25" i="18" s="1"/>
  <c r="H25" i="18" s="1"/>
  <c r="I25" i="18" s="1"/>
  <c r="J25" i="18" s="1"/>
  <c r="K25" i="18" s="1"/>
  <c r="L25" i="18" s="1"/>
  <c r="M25" i="18" s="1"/>
  <c r="N25" i="18" s="1"/>
  <c r="O25" i="18" s="1"/>
  <c r="P25" i="18" s="1"/>
  <c r="Q25" i="18" s="1"/>
  <c r="R25" i="18" s="1"/>
  <c r="S25" i="18" s="1"/>
  <c r="T25" i="18" s="1"/>
  <c r="U25" i="18" s="1"/>
  <c r="V25" i="18" s="1"/>
  <c r="W25" i="18" s="1"/>
  <c r="X25" i="18" s="1"/>
  <c r="Y25" i="18" s="1"/>
  <c r="Z25" i="18" s="1"/>
  <c r="AA25" i="18" s="1"/>
  <c r="AB25" i="18" s="1"/>
  <c r="AC25" i="18" s="1"/>
  <c r="AD25" i="18" s="1"/>
  <c r="AE25" i="18" s="1"/>
  <c r="AF25" i="18" s="1"/>
  <c r="AG25" i="18" s="1"/>
  <c r="AH25" i="18" s="1"/>
  <c r="AI25" i="18" s="1"/>
  <c r="AJ25" i="18" s="1"/>
  <c r="AK25" i="18" s="1"/>
  <c r="AL25" i="18" s="1"/>
  <c r="AM25" i="18" s="1"/>
  <c r="AN25" i="18" s="1"/>
  <c r="AO25" i="18" s="1"/>
  <c r="AP25" i="18" s="1"/>
  <c r="AQ25" i="18" s="1"/>
  <c r="AR25" i="18" s="1"/>
  <c r="AS25" i="18" s="1"/>
  <c r="AT25" i="18" s="1"/>
  <c r="AU25" i="18" s="1"/>
  <c r="AV25" i="18" s="1"/>
  <c r="AW25" i="18" s="1"/>
  <c r="AX25" i="18" s="1"/>
  <c r="AY25" i="18" s="1"/>
  <c r="AZ25" i="18" s="1"/>
  <c r="BA25" i="18" s="1"/>
  <c r="BB25" i="18" s="1"/>
  <c r="BC25" i="18" s="1"/>
  <c r="BD25" i="18" s="1"/>
  <c r="BE25" i="18" s="1"/>
  <c r="BF25" i="18" s="1"/>
  <c r="BG25" i="18" s="1"/>
  <c r="BH25" i="18" s="1"/>
  <c r="BI25" i="18" s="1"/>
  <c r="BJ25" i="18" s="1"/>
  <c r="BK25" i="18" s="1"/>
  <c r="BL25" i="18" s="1"/>
  <c r="BM25" i="18" s="1"/>
  <c r="BN25" i="18" s="1"/>
  <c r="BO25" i="18" s="1"/>
  <c r="BP25" i="18" s="1"/>
  <c r="BQ25" i="18" s="1"/>
  <c r="BR25" i="18" s="1"/>
  <c r="BS25" i="18" s="1"/>
  <c r="BT25" i="18" s="1"/>
  <c r="BU25" i="18" s="1"/>
  <c r="BV25" i="18" s="1"/>
  <c r="BW25" i="18" s="1"/>
  <c r="BX25" i="18" s="1"/>
  <c r="BY25" i="18" s="1"/>
  <c r="BZ25" i="18" s="1"/>
  <c r="CA25" i="18" s="1"/>
  <c r="CB25" i="18" s="1"/>
  <c r="CC25" i="18" s="1"/>
  <c r="CD25" i="18" s="1"/>
  <c r="CE25" i="18" s="1"/>
  <c r="CF25" i="18" s="1"/>
  <c r="CG25" i="18" s="1"/>
  <c r="CH25" i="18" s="1"/>
  <c r="CI25" i="18" s="1"/>
  <c r="CJ25" i="18" s="1"/>
  <c r="CK25" i="18" s="1"/>
  <c r="CL25" i="18" s="1"/>
  <c r="CM25" i="18" s="1"/>
  <c r="CN25" i="18" s="1"/>
  <c r="CO25" i="18" s="1"/>
  <c r="E47" i="18"/>
  <c r="E48" i="18" s="1"/>
  <c r="E7" i="18"/>
  <c r="E8" i="18" s="1"/>
  <c r="G15" i="18"/>
  <c r="G16" i="18" s="1"/>
  <c r="D385" i="16"/>
  <c r="D402" i="16"/>
  <c r="CG332" i="16"/>
  <c r="CG333" i="16" s="1"/>
  <c r="T332" i="16"/>
  <c r="T333" i="16" s="1"/>
  <c r="E401" i="16"/>
  <c r="E402" i="16" s="1"/>
  <c r="F361" i="16"/>
  <c r="AC332" i="16"/>
  <c r="AC333" i="16" s="1"/>
  <c r="Q361" i="16"/>
  <c r="L361" i="16"/>
  <c r="E393" i="16"/>
  <c r="E394" i="16" s="1"/>
  <c r="F362" i="16"/>
  <c r="P361" i="16"/>
  <c r="J361" i="16"/>
  <c r="CF332" i="16"/>
  <c r="CF333" i="16" s="1"/>
  <c r="BP332" i="16"/>
  <c r="BP333" i="16" s="1"/>
  <c r="AB332" i="16"/>
  <c r="AB333" i="16" s="1"/>
  <c r="F332" i="16"/>
  <c r="O332" i="16"/>
  <c r="K332" i="16"/>
  <c r="K333" i="16" s="1"/>
  <c r="G332" i="16"/>
  <c r="G333" i="16" s="1"/>
  <c r="BX332" i="16"/>
  <c r="BX333" i="16" s="1"/>
  <c r="AZ332" i="16"/>
  <c r="AZ333" i="16" s="1"/>
  <c r="AR332" i="16"/>
  <c r="AR333" i="16" s="1"/>
  <c r="AJ332" i="16"/>
  <c r="AJ333" i="16" s="1"/>
  <c r="G361" i="16"/>
  <c r="K361" i="16"/>
  <c r="O361" i="16"/>
  <c r="D361" i="16"/>
  <c r="D363" i="16" s="1"/>
  <c r="N361" i="16"/>
  <c r="I361" i="16"/>
  <c r="R361" i="16"/>
  <c r="M361" i="16"/>
  <c r="H361" i="16"/>
  <c r="S332" i="16"/>
  <c r="S333" i="16" s="1"/>
  <c r="E384" i="16"/>
  <c r="E385" i="16" s="1"/>
  <c r="E376" i="16"/>
  <c r="E377" i="16" s="1"/>
  <c r="CO332" i="16"/>
  <c r="CO333" i="16" s="1"/>
  <c r="CC332" i="16"/>
  <c r="CC333" i="16" s="1"/>
  <c r="CL332" i="16"/>
  <c r="CL333" i="16" s="1"/>
  <c r="AW332" i="16"/>
  <c r="AW333" i="16" s="1"/>
  <c r="AG332" i="16"/>
  <c r="AG333" i="16" s="1"/>
  <c r="AS332" i="16"/>
  <c r="AS333" i="16" s="1"/>
  <c r="BY332" i="16"/>
  <c r="BY333" i="16" s="1"/>
  <c r="BQ332" i="16"/>
  <c r="BQ333" i="16" s="1"/>
  <c r="BH332" i="16"/>
  <c r="BH333" i="16" s="1"/>
  <c r="BA332" i="16"/>
  <c r="BA333" i="16" s="1"/>
  <c r="AK332" i="16"/>
  <c r="AK333" i="16" s="1"/>
  <c r="U332" i="16"/>
  <c r="U333" i="16" s="1"/>
  <c r="BU332" i="16"/>
  <c r="BU333" i="16" s="1"/>
  <c r="BM332" i="16"/>
  <c r="BM333" i="16" s="1"/>
  <c r="BE332" i="16"/>
  <c r="BE333" i="16" s="1"/>
  <c r="AO332" i="16"/>
  <c r="AO333" i="16" s="1"/>
  <c r="Y332" i="16"/>
  <c r="Y333" i="16" s="1"/>
  <c r="BI332" i="16"/>
  <c r="BI333" i="16" s="1"/>
  <c r="D332" i="16"/>
  <c r="D333" i="16" s="1"/>
  <c r="R332" i="16"/>
  <c r="R333" i="16" s="1"/>
  <c r="N332" i="16"/>
  <c r="N333" i="16" s="1"/>
  <c r="J332" i="16"/>
  <c r="J333" i="16" s="1"/>
  <c r="CE332" i="16"/>
  <c r="CE333" i="16" s="1"/>
  <c r="CA332" i="16"/>
  <c r="CA333" i="16" s="1"/>
  <c r="BW332" i="16"/>
  <c r="BW333" i="16" s="1"/>
  <c r="BS332" i="16"/>
  <c r="BS333" i="16" s="1"/>
  <c r="BO332" i="16"/>
  <c r="BO333" i="16" s="1"/>
  <c r="BK332" i="16"/>
  <c r="BK333" i="16" s="1"/>
  <c r="BG332" i="16"/>
  <c r="BG333" i="16" s="1"/>
  <c r="BC332" i="16"/>
  <c r="BC333" i="16" s="1"/>
  <c r="AY332" i="16"/>
  <c r="AY333" i="16" s="1"/>
  <c r="AU332" i="16"/>
  <c r="AU333" i="16" s="1"/>
  <c r="AQ332" i="16"/>
  <c r="AQ333" i="16" s="1"/>
  <c r="AM332" i="16"/>
  <c r="AM333" i="16" s="1"/>
  <c r="AI332" i="16"/>
  <c r="AI333" i="16" s="1"/>
  <c r="AE332" i="16"/>
  <c r="AE333" i="16" s="1"/>
  <c r="AA332" i="16"/>
  <c r="AA333" i="16" s="1"/>
  <c r="W332" i="16"/>
  <c r="W333" i="16" s="1"/>
  <c r="E332" i="16"/>
  <c r="P332" i="16"/>
  <c r="P333" i="16" s="1"/>
  <c r="X332" i="16"/>
  <c r="X333" i="16" s="1"/>
  <c r="AF332" i="16"/>
  <c r="AF333" i="16" s="1"/>
  <c r="AN332" i="16"/>
  <c r="AN333" i="16" s="1"/>
  <c r="AV332" i="16"/>
  <c r="AV333" i="16" s="1"/>
  <c r="BD332" i="16"/>
  <c r="BD333" i="16" s="1"/>
  <c r="BL332" i="16"/>
  <c r="BL333" i="16" s="1"/>
  <c r="BT332" i="16"/>
  <c r="BT333" i="16" s="1"/>
  <c r="CB332" i="16"/>
  <c r="CB333" i="16" s="1"/>
  <c r="CK332" i="16"/>
  <c r="CK333" i="16" s="1"/>
  <c r="CN332" i="16"/>
  <c r="CN333" i="16" s="1"/>
  <c r="CJ332" i="16"/>
  <c r="CJ333" i="16" s="1"/>
  <c r="M332" i="16"/>
  <c r="M333" i="16" s="1"/>
  <c r="I332" i="16"/>
  <c r="I333" i="16" s="1"/>
  <c r="CH332" i="16"/>
  <c r="CH333" i="16" s="1"/>
  <c r="V332" i="16"/>
  <c r="V333" i="16" s="1"/>
  <c r="Z332" i="16"/>
  <c r="Z333" i="16" s="1"/>
  <c r="AD332" i="16"/>
  <c r="AD333" i="16" s="1"/>
  <c r="AH332" i="16"/>
  <c r="AH333" i="16" s="1"/>
  <c r="AL332" i="16"/>
  <c r="AL333" i="16" s="1"/>
  <c r="AP332" i="16"/>
  <c r="AP333" i="16" s="1"/>
  <c r="AT332" i="16"/>
  <c r="AT333" i="16" s="1"/>
  <c r="AX332" i="16"/>
  <c r="AX333" i="16" s="1"/>
  <c r="BB332" i="16"/>
  <c r="BB333" i="16" s="1"/>
  <c r="BF332" i="16"/>
  <c r="BF333" i="16" s="1"/>
  <c r="BJ332" i="16"/>
  <c r="BJ333" i="16" s="1"/>
  <c r="BN332" i="16"/>
  <c r="BN333" i="16" s="1"/>
  <c r="BR332" i="16"/>
  <c r="BR333" i="16" s="1"/>
  <c r="BV332" i="16"/>
  <c r="BV333" i="16" s="1"/>
  <c r="BZ332" i="16"/>
  <c r="BZ333" i="16" s="1"/>
  <c r="CD332" i="16"/>
  <c r="CD333" i="16" s="1"/>
  <c r="Q332" i="16"/>
  <c r="Q333" i="16" s="1"/>
  <c r="L332" i="16"/>
  <c r="L333" i="16" s="1"/>
  <c r="H332" i="16"/>
  <c r="H333" i="16" s="1"/>
  <c r="O333" i="16"/>
  <c r="E333" i="16"/>
  <c r="CI332" i="16"/>
  <c r="CI333" i="16" s="1"/>
  <c r="F333" i="16"/>
  <c r="CM332" i="16"/>
  <c r="CM333" i="16" s="1"/>
  <c r="D101" i="17"/>
  <c r="D106" i="17"/>
  <c r="BC315" i="16"/>
  <c r="BD315" i="16"/>
  <c r="BE315" i="16"/>
  <c r="BF315" i="16"/>
  <c r="BG315" i="16"/>
  <c r="BH315" i="16"/>
  <c r="BI315" i="16"/>
  <c r="BJ315" i="16"/>
  <c r="BK315" i="16"/>
  <c r="BL315" i="16"/>
  <c r="BM315" i="16"/>
  <c r="BN315" i="16"/>
  <c r="BO315" i="16"/>
  <c r="BP315" i="16"/>
  <c r="BQ315" i="16"/>
  <c r="BR315" i="16"/>
  <c r="BS315" i="16"/>
  <c r="BT315" i="16"/>
  <c r="BU315" i="16"/>
  <c r="BV315" i="16"/>
  <c r="BW315" i="16"/>
  <c r="BX315" i="16"/>
  <c r="BY315" i="16"/>
  <c r="BZ315" i="16"/>
  <c r="CA315" i="16"/>
  <c r="CB315" i="16"/>
  <c r="CC315" i="16"/>
  <c r="CD315" i="16"/>
  <c r="CE315" i="16"/>
  <c r="CF315" i="16"/>
  <c r="CG315" i="16"/>
  <c r="CH315" i="16"/>
  <c r="CI315" i="16"/>
  <c r="CJ315" i="16"/>
  <c r="CK315" i="16"/>
  <c r="CL315" i="16"/>
  <c r="CM315" i="16"/>
  <c r="CN315" i="16"/>
  <c r="CO315" i="16"/>
  <c r="AT315" i="16"/>
  <c r="AU315" i="16"/>
  <c r="AV315" i="16"/>
  <c r="AW315" i="16"/>
  <c r="AX315" i="16"/>
  <c r="AY315" i="16"/>
  <c r="AZ315" i="16"/>
  <c r="BA315" i="16"/>
  <c r="BB315" i="16"/>
  <c r="AD315" i="16"/>
  <c r="AE315" i="16"/>
  <c r="AF315" i="16"/>
  <c r="AG315" i="16"/>
  <c r="AH315" i="16"/>
  <c r="AI315" i="16"/>
  <c r="AJ315" i="16"/>
  <c r="AK315" i="16"/>
  <c r="AL315" i="16"/>
  <c r="AM315" i="16"/>
  <c r="AN315" i="16"/>
  <c r="AO315" i="16"/>
  <c r="AP315" i="16"/>
  <c r="AQ315" i="16"/>
  <c r="AR315" i="16"/>
  <c r="AS315" i="16"/>
  <c r="T315" i="16"/>
  <c r="U315" i="16"/>
  <c r="V315" i="16"/>
  <c r="W315" i="16"/>
  <c r="X315" i="16"/>
  <c r="Y315" i="16"/>
  <c r="Z315" i="16"/>
  <c r="AA315" i="16"/>
  <c r="AB315" i="16"/>
  <c r="AC315" i="16"/>
  <c r="Q315" i="16"/>
  <c r="R315" i="16"/>
  <c r="S315" i="16"/>
  <c r="E315" i="16"/>
  <c r="F315" i="16"/>
  <c r="G315" i="16"/>
  <c r="H315" i="16"/>
  <c r="I315" i="16"/>
  <c r="J315" i="16"/>
  <c r="K315" i="16"/>
  <c r="L315" i="16"/>
  <c r="M315" i="16"/>
  <c r="N315" i="16"/>
  <c r="O315" i="16"/>
  <c r="P315" i="16"/>
  <c r="D315" i="16"/>
  <c r="CO301" i="16"/>
  <c r="CN301" i="16"/>
  <c r="CM301" i="16"/>
  <c r="CL301" i="16"/>
  <c r="CK301" i="16"/>
  <c r="CJ301" i="16"/>
  <c r="CI301" i="16"/>
  <c r="CH301" i="16"/>
  <c r="CG301" i="16"/>
  <c r="CF301" i="16"/>
  <c r="CE301" i="16"/>
  <c r="CD301" i="16"/>
  <c r="CC301" i="16"/>
  <c r="CB301" i="16"/>
  <c r="CA301" i="16"/>
  <c r="BZ301" i="16"/>
  <c r="BY301" i="16"/>
  <c r="BX301" i="16"/>
  <c r="BW301" i="16"/>
  <c r="BV301" i="16"/>
  <c r="BU301" i="16"/>
  <c r="BT301" i="16"/>
  <c r="BS301" i="16"/>
  <c r="BR301" i="16"/>
  <c r="BQ301" i="16"/>
  <c r="BP301" i="16"/>
  <c r="BO301" i="16"/>
  <c r="BN301" i="16"/>
  <c r="BM301" i="16"/>
  <c r="BL301" i="16"/>
  <c r="BK301" i="16"/>
  <c r="BJ301" i="16"/>
  <c r="BI301" i="16"/>
  <c r="BH301" i="16"/>
  <c r="BG301" i="16"/>
  <c r="BF301" i="16"/>
  <c r="BE301" i="16"/>
  <c r="BD301" i="16"/>
  <c r="BC301" i="16"/>
  <c r="BB301" i="16"/>
  <c r="BA301" i="16"/>
  <c r="AZ301" i="16"/>
  <c r="AY301" i="16"/>
  <c r="AX301" i="16"/>
  <c r="AW301" i="16"/>
  <c r="AV301" i="16"/>
  <c r="AU301" i="16"/>
  <c r="AT301" i="16"/>
  <c r="AS301" i="16"/>
  <c r="AR301" i="16"/>
  <c r="AQ301" i="16"/>
  <c r="AP301" i="16"/>
  <c r="AO301" i="16"/>
  <c r="AN301" i="16"/>
  <c r="AM301" i="16"/>
  <c r="AL301" i="16"/>
  <c r="AK301" i="16"/>
  <c r="AJ301" i="16"/>
  <c r="AI301" i="16"/>
  <c r="AH301" i="16"/>
  <c r="AG301" i="16"/>
  <c r="AF301" i="16"/>
  <c r="AE301" i="16"/>
  <c r="AD301" i="16"/>
  <c r="AC301" i="16"/>
  <c r="AB301" i="16"/>
  <c r="AA301" i="16"/>
  <c r="Z301" i="16"/>
  <c r="Y301" i="16"/>
  <c r="X301" i="16"/>
  <c r="W301" i="16"/>
  <c r="V301" i="16"/>
  <c r="U301" i="16"/>
  <c r="T301" i="16"/>
  <c r="S301" i="16"/>
  <c r="R301" i="16"/>
  <c r="Q301" i="16"/>
  <c r="P301" i="16"/>
  <c r="O301" i="16"/>
  <c r="N301" i="16"/>
  <c r="M301" i="16"/>
  <c r="L301" i="16"/>
  <c r="K301" i="16"/>
  <c r="J301" i="16"/>
  <c r="I301" i="16"/>
  <c r="H301" i="16"/>
  <c r="G301" i="16"/>
  <c r="F301" i="16"/>
  <c r="E301" i="16"/>
  <c r="D301" i="16"/>
  <c r="O294" i="16"/>
  <c r="P294" i="16"/>
  <c r="Q294" i="16"/>
  <c r="R294" i="16"/>
  <c r="S294" i="16"/>
  <c r="T294" i="16"/>
  <c r="U294" i="16"/>
  <c r="V294" i="16"/>
  <c r="W294" i="16"/>
  <c r="X294" i="16"/>
  <c r="Y294" i="16"/>
  <c r="Z294" i="16"/>
  <c r="AA294" i="16"/>
  <c r="AB294" i="16"/>
  <c r="AC294" i="16"/>
  <c r="AD294" i="16"/>
  <c r="AE294" i="16"/>
  <c r="AF294" i="16"/>
  <c r="AG294" i="16"/>
  <c r="AH294" i="16"/>
  <c r="AI294" i="16"/>
  <c r="AJ294" i="16"/>
  <c r="AK294" i="16"/>
  <c r="AL294" i="16"/>
  <c r="AM294" i="16"/>
  <c r="AN294" i="16"/>
  <c r="AO294" i="16"/>
  <c r="AP294" i="16"/>
  <c r="AQ294" i="16"/>
  <c r="AR294" i="16"/>
  <c r="AS294" i="16"/>
  <c r="AT294" i="16"/>
  <c r="AU294" i="16"/>
  <c r="AV294" i="16"/>
  <c r="AW294" i="16"/>
  <c r="AX294" i="16"/>
  <c r="AY294" i="16"/>
  <c r="AZ294" i="16"/>
  <c r="BA294" i="16"/>
  <c r="BB294" i="16"/>
  <c r="BC294" i="16"/>
  <c r="BD294" i="16"/>
  <c r="BE294" i="16"/>
  <c r="BF294" i="16"/>
  <c r="BG294" i="16"/>
  <c r="BH294" i="16"/>
  <c r="BI294" i="16"/>
  <c r="BJ294" i="16"/>
  <c r="BK294" i="16"/>
  <c r="BL294" i="16"/>
  <c r="BM294" i="16"/>
  <c r="BN294" i="16"/>
  <c r="BO294" i="16"/>
  <c r="BP294" i="16"/>
  <c r="BQ294" i="16"/>
  <c r="BR294" i="16"/>
  <c r="BS294" i="16"/>
  <c r="BT294" i="16"/>
  <c r="BU294" i="16"/>
  <c r="BV294" i="16"/>
  <c r="BW294" i="16"/>
  <c r="BX294" i="16"/>
  <c r="BY294" i="16"/>
  <c r="BZ294" i="16"/>
  <c r="CA294" i="16"/>
  <c r="CB294" i="16"/>
  <c r="CC294" i="16"/>
  <c r="CD294" i="16"/>
  <c r="CE294" i="16"/>
  <c r="CF294" i="16"/>
  <c r="CG294" i="16"/>
  <c r="CH294" i="16"/>
  <c r="CI294" i="16"/>
  <c r="CJ294" i="16"/>
  <c r="CK294" i="16"/>
  <c r="CL294" i="16"/>
  <c r="CM294" i="16"/>
  <c r="CN294" i="16"/>
  <c r="CO294" i="16"/>
  <c r="E294" i="16"/>
  <c r="F294" i="16"/>
  <c r="G294" i="16"/>
  <c r="H294" i="16"/>
  <c r="I294" i="16"/>
  <c r="J294" i="16"/>
  <c r="K294" i="16"/>
  <c r="L294" i="16"/>
  <c r="M294" i="16"/>
  <c r="N294" i="16"/>
  <c r="D294" i="16"/>
  <c r="L287" i="16"/>
  <c r="M287" i="16"/>
  <c r="N287" i="16"/>
  <c r="O287" i="16"/>
  <c r="P287" i="16"/>
  <c r="Q287" i="16"/>
  <c r="R287" i="16"/>
  <c r="S287" i="16"/>
  <c r="T287" i="16"/>
  <c r="U287" i="16"/>
  <c r="V287" i="16"/>
  <c r="W287" i="16"/>
  <c r="X287" i="16"/>
  <c r="Y287" i="16"/>
  <c r="Z287" i="16"/>
  <c r="AA287" i="16"/>
  <c r="AB287" i="16"/>
  <c r="AC287" i="16"/>
  <c r="AD287" i="16"/>
  <c r="AE287" i="16"/>
  <c r="AF287" i="16"/>
  <c r="AG287" i="16"/>
  <c r="AH287" i="16"/>
  <c r="AI287" i="16"/>
  <c r="AJ287" i="16"/>
  <c r="AK287" i="16"/>
  <c r="AL287" i="16"/>
  <c r="AM287" i="16"/>
  <c r="AN287" i="16"/>
  <c r="AO287" i="16"/>
  <c r="AP287" i="16"/>
  <c r="AQ287" i="16"/>
  <c r="AR287" i="16"/>
  <c r="AS287" i="16"/>
  <c r="AT287" i="16"/>
  <c r="AU287" i="16"/>
  <c r="AV287" i="16"/>
  <c r="AW287" i="16"/>
  <c r="AX287" i="16"/>
  <c r="AY287" i="16"/>
  <c r="AZ287" i="16"/>
  <c r="BA287" i="16"/>
  <c r="BB287" i="16"/>
  <c r="BC287" i="16"/>
  <c r="BD287" i="16"/>
  <c r="BE287" i="16"/>
  <c r="BF287" i="16"/>
  <c r="BG287" i="16"/>
  <c r="BH287" i="16"/>
  <c r="BI287" i="16"/>
  <c r="BJ287" i="16"/>
  <c r="BK287" i="16"/>
  <c r="BL287" i="16"/>
  <c r="BM287" i="16"/>
  <c r="BN287" i="16"/>
  <c r="BO287" i="16"/>
  <c r="BP287" i="16"/>
  <c r="BQ287" i="16"/>
  <c r="BR287" i="16"/>
  <c r="BS287" i="16"/>
  <c r="BT287" i="16"/>
  <c r="BU287" i="16"/>
  <c r="BV287" i="16"/>
  <c r="BW287" i="16"/>
  <c r="BX287" i="16"/>
  <c r="BY287" i="16"/>
  <c r="BZ287" i="16"/>
  <c r="CA287" i="16"/>
  <c r="CB287" i="16"/>
  <c r="CC287" i="16"/>
  <c r="CD287" i="16"/>
  <c r="CE287" i="16"/>
  <c r="CF287" i="16"/>
  <c r="CG287" i="16"/>
  <c r="CH287" i="16"/>
  <c r="CI287" i="16"/>
  <c r="CJ287" i="16"/>
  <c r="CK287" i="16"/>
  <c r="CL287" i="16"/>
  <c r="CM287" i="16"/>
  <c r="CN287" i="16"/>
  <c r="CO287" i="16"/>
  <c r="K287" i="16"/>
  <c r="E287" i="16"/>
  <c r="F287" i="16"/>
  <c r="G287" i="16"/>
  <c r="H287" i="16"/>
  <c r="I287" i="16"/>
  <c r="J287" i="16"/>
  <c r="D287" i="16"/>
  <c r="D307" i="16"/>
  <c r="E307" i="16" s="1"/>
  <c r="F307" i="16" s="1"/>
  <c r="G307" i="16" s="1"/>
  <c r="H307" i="16" s="1"/>
  <c r="I307" i="16" s="1"/>
  <c r="J307" i="16" s="1"/>
  <c r="K307" i="16" s="1"/>
  <c r="L307" i="16" s="1"/>
  <c r="M307" i="16" s="1"/>
  <c r="N307" i="16" s="1"/>
  <c r="O307" i="16" s="1"/>
  <c r="P307" i="16" s="1"/>
  <c r="Q307" i="16" s="1"/>
  <c r="R307" i="16" s="1"/>
  <c r="S307" i="16" s="1"/>
  <c r="T307" i="16" s="1"/>
  <c r="U307" i="16" s="1"/>
  <c r="V307" i="16" s="1"/>
  <c r="W307" i="16" s="1"/>
  <c r="X307" i="16" s="1"/>
  <c r="Y307" i="16" s="1"/>
  <c r="Z307" i="16" s="1"/>
  <c r="AA307" i="16" s="1"/>
  <c r="AB307" i="16" s="1"/>
  <c r="AC307" i="16" s="1"/>
  <c r="AD307" i="16" s="1"/>
  <c r="AE307" i="16" s="1"/>
  <c r="AF307" i="16" s="1"/>
  <c r="AG307" i="16" s="1"/>
  <c r="AH307" i="16" s="1"/>
  <c r="AI307" i="16" s="1"/>
  <c r="AJ307" i="16" s="1"/>
  <c r="AK307" i="16" s="1"/>
  <c r="AL307" i="16" s="1"/>
  <c r="AM307" i="16" s="1"/>
  <c r="AN307" i="16" s="1"/>
  <c r="AO307" i="16" s="1"/>
  <c r="AP307" i="16" s="1"/>
  <c r="AQ307" i="16" s="1"/>
  <c r="AR307" i="16" s="1"/>
  <c r="AS307" i="16" s="1"/>
  <c r="AT307" i="16" s="1"/>
  <c r="AU307" i="16" s="1"/>
  <c r="AV307" i="16" s="1"/>
  <c r="AW307" i="16" s="1"/>
  <c r="AX307" i="16" s="1"/>
  <c r="AY307" i="16" s="1"/>
  <c r="AZ307" i="16" s="1"/>
  <c r="BA307" i="16" s="1"/>
  <c r="BB307" i="16" s="1"/>
  <c r="BC307" i="16" s="1"/>
  <c r="BD307" i="16" s="1"/>
  <c r="BE307" i="16" s="1"/>
  <c r="BF307" i="16" s="1"/>
  <c r="BG307" i="16" s="1"/>
  <c r="BH307" i="16" s="1"/>
  <c r="BI307" i="16" s="1"/>
  <c r="BJ307" i="16" s="1"/>
  <c r="BK307" i="16" s="1"/>
  <c r="BL307" i="16" s="1"/>
  <c r="BM307" i="16" s="1"/>
  <c r="BN307" i="16" s="1"/>
  <c r="BO307" i="16" s="1"/>
  <c r="BP307" i="16" s="1"/>
  <c r="BQ307" i="16" s="1"/>
  <c r="BR307" i="16" s="1"/>
  <c r="BS307" i="16" s="1"/>
  <c r="BT307" i="16" s="1"/>
  <c r="BU307" i="16" s="1"/>
  <c r="BV307" i="16" s="1"/>
  <c r="BW307" i="16" s="1"/>
  <c r="BX307" i="16" s="1"/>
  <c r="BY307" i="16" s="1"/>
  <c r="BZ307" i="16" s="1"/>
  <c r="CA307" i="16" s="1"/>
  <c r="CB307" i="16" s="1"/>
  <c r="CC307" i="16" s="1"/>
  <c r="CD307" i="16" s="1"/>
  <c r="CE307" i="16" s="1"/>
  <c r="CF307" i="16" s="1"/>
  <c r="CG307" i="16" s="1"/>
  <c r="CH307" i="16" s="1"/>
  <c r="CI307" i="16" s="1"/>
  <c r="CJ307" i="16" s="1"/>
  <c r="CK307" i="16" s="1"/>
  <c r="CL307" i="16" s="1"/>
  <c r="CM307" i="16" s="1"/>
  <c r="CN307" i="16" s="1"/>
  <c r="CO307" i="16" s="1"/>
  <c r="D306" i="16"/>
  <c r="D173" i="16"/>
  <c r="D168" i="16"/>
  <c r="E171" i="16"/>
  <c r="E172" i="16" s="1"/>
  <c r="F171" i="16"/>
  <c r="F172" i="16" s="1"/>
  <c r="G171" i="16"/>
  <c r="G172" i="16" s="1"/>
  <c r="H171" i="16"/>
  <c r="H172" i="16" s="1"/>
  <c r="I171" i="16"/>
  <c r="I172" i="16" s="1"/>
  <c r="J171" i="16"/>
  <c r="J172" i="16" s="1"/>
  <c r="K171" i="16"/>
  <c r="K172" i="16" s="1"/>
  <c r="L171" i="16"/>
  <c r="L172" i="16" s="1"/>
  <c r="M171" i="16"/>
  <c r="M172" i="16" s="1"/>
  <c r="D171" i="16"/>
  <c r="D172" i="16" s="1"/>
  <c r="E144" i="18" l="1"/>
  <c r="G137" i="18"/>
  <c r="F138" i="18"/>
  <c r="F142" i="18" s="1"/>
  <c r="F143" i="18" s="1"/>
  <c r="D80" i="18"/>
  <c r="E234" i="18"/>
  <c r="E106" i="18"/>
  <c r="E104" i="18"/>
  <c r="E109" i="18" s="1"/>
  <c r="E108" i="18"/>
  <c r="E107" i="18"/>
  <c r="F126" i="18"/>
  <c r="E128" i="18"/>
  <c r="E129" i="18"/>
  <c r="E125" i="18"/>
  <c r="E130" i="18" s="1"/>
  <c r="E191" i="18"/>
  <c r="E190" i="18"/>
  <c r="E214" i="18"/>
  <c r="E213" i="18"/>
  <c r="H65" i="17"/>
  <c r="I67" i="17"/>
  <c r="I66" i="17" s="1"/>
  <c r="G105" i="20"/>
  <c r="G110" i="20" s="1"/>
  <c r="G107" i="20" s="1"/>
  <c r="H103" i="20"/>
  <c r="I14" i="20"/>
  <c r="I20" i="20" s="1"/>
  <c r="I22" i="20" s="1"/>
  <c r="G114" i="20"/>
  <c r="J12" i="20"/>
  <c r="J17" i="20" s="1"/>
  <c r="I36" i="20"/>
  <c r="I130" i="20"/>
  <c r="G38" i="20"/>
  <c r="G40" i="20"/>
  <c r="G43" i="20" s="1"/>
  <c r="F109" i="20"/>
  <c r="G102" i="20" s="1"/>
  <c r="J69" i="20"/>
  <c r="K68" i="20" s="1"/>
  <c r="K69" i="20"/>
  <c r="L68" i="20" s="1"/>
  <c r="G18" i="20"/>
  <c r="AF43" i="21"/>
  <c r="AG42" i="21"/>
  <c r="AG41" i="21" s="1"/>
  <c r="AG16" i="21"/>
  <c r="AH15" i="21"/>
  <c r="AH33" i="21"/>
  <c r="AH34" i="21" s="1"/>
  <c r="AF25" i="21"/>
  <c r="AG24" i="21"/>
  <c r="E101" i="17"/>
  <c r="E100" i="17" s="1"/>
  <c r="D100" i="17"/>
  <c r="H70" i="17"/>
  <c r="I70" i="17"/>
  <c r="F74" i="17"/>
  <c r="G75" i="17"/>
  <c r="F73" i="17"/>
  <c r="J67" i="17"/>
  <c r="I65" i="17"/>
  <c r="L57" i="17"/>
  <c r="K58" i="17"/>
  <c r="H4" i="17"/>
  <c r="I101" i="20"/>
  <c r="I108" i="20" s="1"/>
  <c r="J127" i="20"/>
  <c r="H162" i="20"/>
  <c r="G163" i="20"/>
  <c r="G172" i="20"/>
  <c r="H171" i="20"/>
  <c r="I79" i="20"/>
  <c r="G44" i="20"/>
  <c r="J78" i="20"/>
  <c r="H42" i="20"/>
  <c r="J36" i="20"/>
  <c r="H37" i="20"/>
  <c r="K54" i="20"/>
  <c r="J13" i="20"/>
  <c r="J14" i="20"/>
  <c r="H20" i="20"/>
  <c r="H22" i="20" s="1"/>
  <c r="J34" i="20"/>
  <c r="I35" i="20"/>
  <c r="K12" i="20"/>
  <c r="K17" i="20" s="1"/>
  <c r="I227" i="18"/>
  <c r="H229" i="18"/>
  <c r="H231" i="18"/>
  <c r="H230" i="18"/>
  <c r="F233" i="18"/>
  <c r="F234" i="18" s="1"/>
  <c r="F212" i="18"/>
  <c r="F199" i="18"/>
  <c r="F200" i="18" s="1"/>
  <c r="F189" i="18"/>
  <c r="E166" i="18"/>
  <c r="E167" i="18" s="1"/>
  <c r="F175" i="18"/>
  <c r="F176" i="18" s="1"/>
  <c r="F153" i="18"/>
  <c r="F154" i="18" s="1"/>
  <c r="E91" i="18"/>
  <c r="E89" i="18"/>
  <c r="E90" i="18"/>
  <c r="E92" i="18"/>
  <c r="D90" i="18"/>
  <c r="D89" i="18"/>
  <c r="D92" i="18"/>
  <c r="D91" i="18"/>
  <c r="F88" i="18"/>
  <c r="F75" i="18"/>
  <c r="E78" i="18"/>
  <c r="E79" i="18"/>
  <c r="E77" i="18"/>
  <c r="E76" i="18"/>
  <c r="F105" i="18"/>
  <c r="F95" i="18"/>
  <c r="F96" i="18" s="1"/>
  <c r="F39" i="18"/>
  <c r="F65" i="18"/>
  <c r="F66" i="18" s="1"/>
  <c r="E66" i="18"/>
  <c r="G39" i="18"/>
  <c r="E39" i="18"/>
  <c r="E57" i="18"/>
  <c r="E58" i="18" s="1"/>
  <c r="L54" i="18"/>
  <c r="F34" i="18"/>
  <c r="E33" i="18"/>
  <c r="I38" i="18"/>
  <c r="H39" i="18"/>
  <c r="F47" i="18"/>
  <c r="F48" i="18" s="1"/>
  <c r="F7" i="18"/>
  <c r="F8" i="18" s="1"/>
  <c r="H15" i="18"/>
  <c r="H16" i="18" s="1"/>
  <c r="D365" i="16"/>
  <c r="D366" i="16" s="1"/>
  <c r="F401" i="16"/>
  <c r="F402" i="16" s="1"/>
  <c r="AD316" i="16"/>
  <c r="AD317" i="16" s="1"/>
  <c r="F393" i="16"/>
  <c r="F394" i="16" s="1"/>
  <c r="F316" i="16"/>
  <c r="F317" i="16" s="1"/>
  <c r="E363" i="16"/>
  <c r="E365" i="16" s="1"/>
  <c r="E366" i="16" s="1"/>
  <c r="Q316" i="16"/>
  <c r="Q317" i="16" s="1"/>
  <c r="H316" i="16"/>
  <c r="H317" i="16" s="1"/>
  <c r="G362" i="16"/>
  <c r="F363" i="16"/>
  <c r="F365" i="16" s="1"/>
  <c r="F366" i="16" s="1"/>
  <c r="F384" i="16"/>
  <c r="F385" i="16" s="1"/>
  <c r="F376" i="16"/>
  <c r="F377" i="16" s="1"/>
  <c r="AE316" i="16"/>
  <c r="AE317" i="16" s="1"/>
  <c r="R316" i="16"/>
  <c r="R317" i="16" s="1"/>
  <c r="U316" i="16"/>
  <c r="U317" i="16" s="1"/>
  <c r="T316" i="16"/>
  <c r="T317" i="16" s="1"/>
  <c r="BD316" i="16"/>
  <c r="BD317" i="16" s="1"/>
  <c r="CJ316" i="16"/>
  <c r="CJ317" i="16" s="1"/>
  <c r="BX316" i="16"/>
  <c r="BX317" i="16" s="1"/>
  <c r="BL316" i="16"/>
  <c r="BL317" i="16" s="1"/>
  <c r="S316" i="16"/>
  <c r="S317" i="16" s="1"/>
  <c r="AF316" i="16"/>
  <c r="AF317" i="16" s="1"/>
  <c r="V316" i="16"/>
  <c r="V317" i="16" s="1"/>
  <c r="AN316" i="16"/>
  <c r="AN317" i="16" s="1"/>
  <c r="CO316" i="16"/>
  <c r="CO317" i="16" s="1"/>
  <c r="CK316" i="16"/>
  <c r="CK317" i="16" s="1"/>
  <c r="CG316" i="16"/>
  <c r="CG317" i="16" s="1"/>
  <c r="CC316" i="16"/>
  <c r="CC317" i="16" s="1"/>
  <c r="BY316" i="16"/>
  <c r="BY317" i="16" s="1"/>
  <c r="BM316" i="16"/>
  <c r="BM317" i="16" s="1"/>
  <c r="BI316" i="16"/>
  <c r="BI317" i="16" s="1"/>
  <c r="BE316" i="16"/>
  <c r="BE317" i="16" s="1"/>
  <c r="P316" i="16"/>
  <c r="P317" i="16" s="1"/>
  <c r="CN316" i="16"/>
  <c r="CN317" i="16" s="1"/>
  <c r="CF316" i="16"/>
  <c r="CF317" i="16" s="1"/>
  <c r="CB316" i="16"/>
  <c r="CB317" i="16" s="1"/>
  <c r="BT316" i="16"/>
  <c r="BT317" i="16" s="1"/>
  <c r="BP316" i="16"/>
  <c r="BP317" i="16" s="1"/>
  <c r="BH316" i="16"/>
  <c r="BH317" i="16" s="1"/>
  <c r="O316" i="16"/>
  <c r="O317" i="16" s="1"/>
  <c r="K316" i="16"/>
  <c r="K317" i="16" s="1"/>
  <c r="G316" i="16"/>
  <c r="G317" i="16" s="1"/>
  <c r="BU316" i="16"/>
  <c r="BU317" i="16" s="1"/>
  <c r="BW316" i="16"/>
  <c r="BW317" i="16" s="1"/>
  <c r="BQ316" i="16"/>
  <c r="BQ317" i="16" s="1"/>
  <c r="BS316" i="16"/>
  <c r="BS317" i="16" s="1"/>
  <c r="N316" i="16"/>
  <c r="N317" i="16" s="1"/>
  <c r="J316" i="16"/>
  <c r="J317" i="16" s="1"/>
  <c r="D316" i="16"/>
  <c r="D317" i="16" s="1"/>
  <c r="L316" i="16"/>
  <c r="L317" i="16" s="1"/>
  <c r="AA316" i="16"/>
  <c r="AA317" i="16" s="1"/>
  <c r="W316" i="16"/>
  <c r="W317" i="16" s="1"/>
  <c r="AO316" i="16"/>
  <c r="AO317" i="16" s="1"/>
  <c r="AK316" i="16"/>
  <c r="AK317" i="16" s="1"/>
  <c r="AG316" i="16"/>
  <c r="AG317" i="16" s="1"/>
  <c r="CI316" i="16"/>
  <c r="CI317" i="16" s="1"/>
  <c r="M316" i="16"/>
  <c r="M317" i="16" s="1"/>
  <c r="E316" i="16"/>
  <c r="E317" i="16" s="1"/>
  <c r="I316" i="16"/>
  <c r="I317" i="16" s="1"/>
  <c r="Z316" i="16"/>
  <c r="Z317" i="16" s="1"/>
  <c r="AJ316" i="16"/>
  <c r="AJ317" i="16" s="1"/>
  <c r="BG316" i="16"/>
  <c r="BG317" i="16" s="1"/>
  <c r="AZ316" i="16"/>
  <c r="AZ317" i="16" s="1"/>
  <c r="E106" i="17"/>
  <c r="CE316" i="16"/>
  <c r="CE317" i="16" s="1"/>
  <c r="BO316" i="16"/>
  <c r="BO317" i="16" s="1"/>
  <c r="CA316" i="16"/>
  <c r="CA317" i="16" s="1"/>
  <c r="BK316" i="16"/>
  <c r="BK317" i="16" s="1"/>
  <c r="CM316" i="16"/>
  <c r="CM317" i="16" s="1"/>
  <c r="AR316" i="16"/>
  <c r="AR317" i="16" s="1"/>
  <c r="AW316" i="16"/>
  <c r="AW317" i="16" s="1"/>
  <c r="AS316" i="16"/>
  <c r="AS317" i="16" s="1"/>
  <c r="AV316" i="16"/>
  <c r="AV317" i="16" s="1"/>
  <c r="BB316" i="16"/>
  <c r="BB317" i="16" s="1"/>
  <c r="AY316" i="16"/>
  <c r="AY317" i="16" s="1"/>
  <c r="AU316" i="16"/>
  <c r="AU317" i="16" s="1"/>
  <c r="BA316" i="16"/>
  <c r="BA317" i="16" s="1"/>
  <c r="AX316" i="16"/>
  <c r="AX317" i="16" s="1"/>
  <c r="AT316" i="16"/>
  <c r="AT317" i="16" s="1"/>
  <c r="BC316" i="16"/>
  <c r="BC317" i="16" s="1"/>
  <c r="CL316" i="16"/>
  <c r="CL317" i="16" s="1"/>
  <c r="CD316" i="16"/>
  <c r="CD317" i="16" s="1"/>
  <c r="BV316" i="16"/>
  <c r="BV317" i="16" s="1"/>
  <c r="BN316" i="16"/>
  <c r="BN317" i="16" s="1"/>
  <c r="BF316" i="16"/>
  <c r="BF317" i="16" s="1"/>
  <c r="CH316" i="16"/>
  <c r="CH317" i="16" s="1"/>
  <c r="BZ316" i="16"/>
  <c r="BZ317" i="16" s="1"/>
  <c r="BR316" i="16"/>
  <c r="BR317" i="16" s="1"/>
  <c r="BJ316" i="16"/>
  <c r="BJ317" i="16" s="1"/>
  <c r="AQ316" i="16"/>
  <c r="AQ317" i="16" s="1"/>
  <c r="AM316" i="16"/>
  <c r="AM317" i="16" s="1"/>
  <c r="AI316" i="16"/>
  <c r="AI317" i="16" s="1"/>
  <c r="AP316" i="16"/>
  <c r="AP317" i="16" s="1"/>
  <c r="AL316" i="16"/>
  <c r="AL317" i="16" s="1"/>
  <c r="AH316" i="16"/>
  <c r="AH317" i="16" s="1"/>
  <c r="AC316" i="16"/>
  <c r="AC317" i="16" s="1"/>
  <c r="Y316" i="16"/>
  <c r="Y317" i="16" s="1"/>
  <c r="AB316" i="16"/>
  <c r="AB317" i="16" s="1"/>
  <c r="X316" i="16"/>
  <c r="X317" i="16" s="1"/>
  <c r="D174" i="16"/>
  <c r="E173" i="16"/>
  <c r="E174" i="16" s="1"/>
  <c r="E262" i="16"/>
  <c r="F262" i="16"/>
  <c r="G262" i="16"/>
  <c r="H262" i="16"/>
  <c r="I262" i="16"/>
  <c r="J262" i="16"/>
  <c r="K262" i="16"/>
  <c r="L262" i="16"/>
  <c r="M262" i="16"/>
  <c r="N262" i="16"/>
  <c r="O262" i="16"/>
  <c r="P262" i="16"/>
  <c r="Q262" i="16"/>
  <c r="R262" i="16"/>
  <c r="S262" i="16"/>
  <c r="T262" i="16"/>
  <c r="U262" i="16"/>
  <c r="V262" i="16"/>
  <c r="W262" i="16"/>
  <c r="X262" i="16"/>
  <c r="Y262" i="16"/>
  <c r="Z262" i="16"/>
  <c r="AA262" i="16"/>
  <c r="AB262" i="16"/>
  <c r="AC262" i="16"/>
  <c r="AD262" i="16"/>
  <c r="AE262" i="16"/>
  <c r="AF262" i="16"/>
  <c r="AG262" i="16"/>
  <c r="AH262" i="16"/>
  <c r="AI262" i="16"/>
  <c r="AJ262" i="16"/>
  <c r="AK262" i="16"/>
  <c r="AL262" i="16"/>
  <c r="AM262" i="16"/>
  <c r="AN262" i="16"/>
  <c r="D262" i="16"/>
  <c r="E272" i="16"/>
  <c r="E276" i="16" s="1"/>
  <c r="E280" i="16" s="1"/>
  <c r="F272" i="16"/>
  <c r="F276" i="16" s="1"/>
  <c r="F280" i="16" s="1"/>
  <c r="G272" i="16"/>
  <c r="G276" i="16" s="1"/>
  <c r="G280" i="16" s="1"/>
  <c r="H272" i="16"/>
  <c r="H276" i="16" s="1"/>
  <c r="H280" i="16" s="1"/>
  <c r="I272" i="16"/>
  <c r="I276" i="16" s="1"/>
  <c r="I280" i="16" s="1"/>
  <c r="J272" i="16"/>
  <c r="J276" i="16" s="1"/>
  <c r="J280" i="16" s="1"/>
  <c r="K272" i="16"/>
  <c r="K276" i="16" s="1"/>
  <c r="K280" i="16" s="1"/>
  <c r="L272" i="16"/>
  <c r="L276" i="16" s="1"/>
  <c r="L280" i="16" s="1"/>
  <c r="M272" i="16"/>
  <c r="M276" i="16" s="1"/>
  <c r="M280" i="16" s="1"/>
  <c r="N272" i="16"/>
  <c r="N276" i="16" s="1"/>
  <c r="N280" i="16" s="1"/>
  <c r="O272" i="16"/>
  <c r="O276" i="16" s="1"/>
  <c r="O280" i="16" s="1"/>
  <c r="P272" i="16"/>
  <c r="P276" i="16" s="1"/>
  <c r="P280" i="16" s="1"/>
  <c r="Q272" i="16"/>
  <c r="Q276" i="16" s="1"/>
  <c r="Q280" i="16" s="1"/>
  <c r="R272" i="16"/>
  <c r="R276" i="16" s="1"/>
  <c r="R280" i="16" s="1"/>
  <c r="S272" i="16"/>
  <c r="S276" i="16" s="1"/>
  <c r="S280" i="16" s="1"/>
  <c r="T272" i="16"/>
  <c r="T276" i="16" s="1"/>
  <c r="T280" i="16" s="1"/>
  <c r="U272" i="16"/>
  <c r="U276" i="16" s="1"/>
  <c r="U280" i="16" s="1"/>
  <c r="V272" i="16"/>
  <c r="V276" i="16" s="1"/>
  <c r="V280" i="16" s="1"/>
  <c r="W272" i="16"/>
  <c r="W276" i="16" s="1"/>
  <c r="W280" i="16" s="1"/>
  <c r="X272" i="16"/>
  <c r="X276" i="16" s="1"/>
  <c r="X280" i="16" s="1"/>
  <c r="Y272" i="16"/>
  <c r="Y276" i="16" s="1"/>
  <c r="Y280" i="16" s="1"/>
  <c r="Z272" i="16"/>
  <c r="Z276" i="16" s="1"/>
  <c r="Z280" i="16" s="1"/>
  <c r="AA272" i="16"/>
  <c r="AA276" i="16" s="1"/>
  <c r="AA280" i="16" s="1"/>
  <c r="AB272" i="16"/>
  <c r="AB276" i="16" s="1"/>
  <c r="AB280" i="16" s="1"/>
  <c r="AC272" i="16"/>
  <c r="AC276" i="16" s="1"/>
  <c r="AC280" i="16" s="1"/>
  <c r="AD272" i="16"/>
  <c r="AD276" i="16" s="1"/>
  <c r="AD280" i="16" s="1"/>
  <c r="AE272" i="16"/>
  <c r="AE276" i="16" s="1"/>
  <c r="AE280" i="16" s="1"/>
  <c r="AF272" i="16"/>
  <c r="AF276" i="16" s="1"/>
  <c r="AF280" i="16" s="1"/>
  <c r="AG272" i="16"/>
  <c r="AG276" i="16" s="1"/>
  <c r="AG280" i="16" s="1"/>
  <c r="AH272" i="16"/>
  <c r="AH276" i="16" s="1"/>
  <c r="AH280" i="16" s="1"/>
  <c r="AI272" i="16"/>
  <c r="AI276" i="16" s="1"/>
  <c r="AI280" i="16" s="1"/>
  <c r="AJ272" i="16"/>
  <c r="AJ276" i="16" s="1"/>
  <c r="AJ280" i="16" s="1"/>
  <c r="AK272" i="16"/>
  <c r="AK276" i="16" s="1"/>
  <c r="AK280" i="16" s="1"/>
  <c r="AL272" i="16"/>
  <c r="AL276" i="16" s="1"/>
  <c r="AL280" i="16" s="1"/>
  <c r="AM272" i="16"/>
  <c r="AM276" i="16" s="1"/>
  <c r="AM280" i="16" s="1"/>
  <c r="AN272" i="16"/>
  <c r="AN276" i="16" s="1"/>
  <c r="AN280" i="16" s="1"/>
  <c r="AO272" i="16"/>
  <c r="AO276" i="16" s="1"/>
  <c r="AO280" i="16" s="1"/>
  <c r="AP272" i="16"/>
  <c r="AP276" i="16" s="1"/>
  <c r="AP280" i="16" s="1"/>
  <c r="AQ272" i="16"/>
  <c r="AQ276" i="16" s="1"/>
  <c r="AQ280" i="16" s="1"/>
  <c r="AR272" i="16"/>
  <c r="AR276" i="16" s="1"/>
  <c r="AR280" i="16" s="1"/>
  <c r="AS272" i="16"/>
  <c r="AS276" i="16" s="1"/>
  <c r="AS280" i="16" s="1"/>
  <c r="AT272" i="16"/>
  <c r="AT276" i="16" s="1"/>
  <c r="AT280" i="16" s="1"/>
  <c r="AU272" i="16"/>
  <c r="AU276" i="16" s="1"/>
  <c r="AU280" i="16" s="1"/>
  <c r="AV272" i="16"/>
  <c r="AV276" i="16" s="1"/>
  <c r="AV280" i="16" s="1"/>
  <c r="AW272" i="16"/>
  <c r="AW276" i="16" s="1"/>
  <c r="AW280" i="16" s="1"/>
  <c r="AX272" i="16"/>
  <c r="AX276" i="16" s="1"/>
  <c r="AX280" i="16" s="1"/>
  <c r="AY272" i="16"/>
  <c r="AY276" i="16" s="1"/>
  <c r="AY280" i="16" s="1"/>
  <c r="AZ272" i="16"/>
  <c r="AZ276" i="16" s="1"/>
  <c r="AZ280" i="16" s="1"/>
  <c r="BA272" i="16"/>
  <c r="BA276" i="16" s="1"/>
  <c r="BA280" i="16" s="1"/>
  <c r="BB272" i="16"/>
  <c r="BB276" i="16" s="1"/>
  <c r="BB280" i="16" s="1"/>
  <c r="BC272" i="16"/>
  <c r="BC276" i="16" s="1"/>
  <c r="BC280" i="16" s="1"/>
  <c r="BD272" i="16"/>
  <c r="BD276" i="16" s="1"/>
  <c r="BD280" i="16" s="1"/>
  <c r="BE272" i="16"/>
  <c r="BE276" i="16" s="1"/>
  <c r="BE280" i="16" s="1"/>
  <c r="BF272" i="16"/>
  <c r="BF276" i="16" s="1"/>
  <c r="BF280" i="16" s="1"/>
  <c r="BG272" i="16"/>
  <c r="BG276" i="16" s="1"/>
  <c r="BG280" i="16" s="1"/>
  <c r="BH272" i="16"/>
  <c r="BH276" i="16" s="1"/>
  <c r="BH280" i="16" s="1"/>
  <c r="BI272" i="16"/>
  <c r="BI276" i="16" s="1"/>
  <c r="BI280" i="16" s="1"/>
  <c r="BJ272" i="16"/>
  <c r="BJ276" i="16" s="1"/>
  <c r="BJ280" i="16" s="1"/>
  <c r="BK272" i="16"/>
  <c r="BK276" i="16" s="1"/>
  <c r="BK280" i="16" s="1"/>
  <c r="D272" i="16"/>
  <c r="D276" i="16" s="1"/>
  <c r="D280" i="16" s="1"/>
  <c r="D93" i="18" l="1"/>
  <c r="F144" i="18"/>
  <c r="H137" i="18"/>
  <c r="G138" i="18"/>
  <c r="G142" i="18" s="1"/>
  <c r="G143" i="18" s="1"/>
  <c r="E110" i="18"/>
  <c r="F106" i="18"/>
  <c r="F104" i="18"/>
  <c r="F109" i="18" s="1"/>
  <c r="F108" i="18"/>
  <c r="F107" i="18"/>
  <c r="E131" i="18"/>
  <c r="G126" i="18"/>
  <c r="F128" i="18"/>
  <c r="F129" i="18"/>
  <c r="F125" i="18"/>
  <c r="F130" i="18" s="1"/>
  <c r="F214" i="18"/>
  <c r="F213" i="18"/>
  <c r="F191" i="18"/>
  <c r="F190" i="18"/>
  <c r="E93" i="18"/>
  <c r="E80" i="18"/>
  <c r="F101" i="17"/>
  <c r="F100" i="17" s="1"/>
  <c r="G106" i="20"/>
  <c r="G109" i="20" s="1"/>
  <c r="H110" i="20"/>
  <c r="J130" i="20"/>
  <c r="I103" i="20"/>
  <c r="G112" i="20"/>
  <c r="H38" i="20"/>
  <c r="H40" i="20"/>
  <c r="H43" i="20" s="1"/>
  <c r="H44" i="20" s="1"/>
  <c r="H104" i="20"/>
  <c r="F135" i="20"/>
  <c r="F137" i="20" s="1"/>
  <c r="F131" i="20"/>
  <c r="M68" i="20"/>
  <c r="L69" i="20"/>
  <c r="G16" i="20"/>
  <c r="H15" i="20"/>
  <c r="H18" i="20" s="1"/>
  <c r="I15" i="20" s="1"/>
  <c r="G21" i="20"/>
  <c r="AG43" i="21"/>
  <c r="AH42" i="21"/>
  <c r="AH41" i="21" s="1"/>
  <c r="AH16" i="21"/>
  <c r="AI15" i="21"/>
  <c r="AI33" i="21"/>
  <c r="AI34" i="21" s="1"/>
  <c r="AG25" i="21"/>
  <c r="AH24" i="21"/>
  <c r="J70" i="17"/>
  <c r="J66" i="17"/>
  <c r="G73" i="17"/>
  <c r="G74" i="17"/>
  <c r="H75" i="17"/>
  <c r="K67" i="17"/>
  <c r="K66" i="17" s="1"/>
  <c r="J65" i="17"/>
  <c r="L58" i="17"/>
  <c r="M57" i="17"/>
  <c r="I4" i="17"/>
  <c r="J101" i="20"/>
  <c r="J108" i="20" s="1"/>
  <c r="K127" i="20"/>
  <c r="I162" i="20"/>
  <c r="H163" i="20"/>
  <c r="I171" i="20"/>
  <c r="H172" i="20"/>
  <c r="I80" i="20"/>
  <c r="J79" i="20" s="1"/>
  <c r="J80" i="20" s="1"/>
  <c r="K78" i="20"/>
  <c r="K36" i="20"/>
  <c r="I42" i="20"/>
  <c r="I37" i="20"/>
  <c r="L54" i="20"/>
  <c r="K13" i="20"/>
  <c r="K14" i="20"/>
  <c r="J20" i="20"/>
  <c r="J22" i="20" s="1"/>
  <c r="K34" i="20"/>
  <c r="J35" i="20"/>
  <c r="L12" i="20"/>
  <c r="L17" i="20" s="1"/>
  <c r="G233" i="18"/>
  <c r="G234" i="18" s="1"/>
  <c r="J227" i="18"/>
  <c r="I231" i="18"/>
  <c r="I230" i="18"/>
  <c r="I229" i="18"/>
  <c r="F166" i="18"/>
  <c r="F167" i="18" s="1"/>
  <c r="G212" i="18"/>
  <c r="G199" i="18"/>
  <c r="G200" i="18" s="1"/>
  <c r="G189" i="18"/>
  <c r="G175" i="18"/>
  <c r="G176" i="18" s="1"/>
  <c r="G153" i="18"/>
  <c r="G154" i="18" s="1"/>
  <c r="F90" i="18"/>
  <c r="F89" i="18"/>
  <c r="F91" i="18"/>
  <c r="F92" i="18"/>
  <c r="G88" i="18"/>
  <c r="G75" i="18"/>
  <c r="F78" i="18"/>
  <c r="F76" i="18"/>
  <c r="F79" i="18"/>
  <c r="F77" i="18"/>
  <c r="G65" i="18"/>
  <c r="G66" i="18" s="1"/>
  <c r="G105" i="18"/>
  <c r="G95" i="18"/>
  <c r="G96" i="18" s="1"/>
  <c r="F57" i="18"/>
  <c r="F58" i="18" s="1"/>
  <c r="M54" i="18"/>
  <c r="G34" i="18"/>
  <c r="F33" i="18"/>
  <c r="J38" i="18"/>
  <c r="I39" i="18"/>
  <c r="G47" i="18"/>
  <c r="G48" i="18" s="1"/>
  <c r="G7" i="18"/>
  <c r="G8" i="18" s="1"/>
  <c r="I15" i="18"/>
  <c r="I16" i="18" s="1"/>
  <c r="G401" i="16"/>
  <c r="G402" i="16" s="1"/>
  <c r="G393" i="16"/>
  <c r="G394" i="16" s="1"/>
  <c r="H362" i="16"/>
  <c r="G363" i="16"/>
  <c r="G365" i="16" s="1"/>
  <c r="G366" i="16" s="1"/>
  <c r="G384" i="16"/>
  <c r="G385" i="16" s="1"/>
  <c r="G376" i="16"/>
  <c r="G377" i="16" s="1"/>
  <c r="G101" i="17"/>
  <c r="G100" i="17" s="1"/>
  <c r="F106" i="17"/>
  <c r="F173" i="16"/>
  <c r="F174" i="16" s="1"/>
  <c r="D270" i="16"/>
  <c r="D158" i="16"/>
  <c r="D141" i="16"/>
  <c r="D124" i="16"/>
  <c r="D108" i="16"/>
  <c r="D92" i="16"/>
  <c r="E92" i="16" s="1"/>
  <c r="D154" i="16"/>
  <c r="K157" i="16" s="1"/>
  <c r="D137" i="16"/>
  <c r="H140" i="16" s="1"/>
  <c r="D120" i="16"/>
  <c r="R123" i="16" s="1"/>
  <c r="D104" i="16"/>
  <c r="K107" i="16" s="1"/>
  <c r="D88" i="16"/>
  <c r="AB91" i="16" s="1"/>
  <c r="D63" i="16"/>
  <c r="Z151" i="16"/>
  <c r="Y151" i="16"/>
  <c r="X151" i="16"/>
  <c r="W151" i="16"/>
  <c r="V151" i="16"/>
  <c r="U151" i="16"/>
  <c r="T151" i="16"/>
  <c r="S151" i="16"/>
  <c r="R151" i="16"/>
  <c r="Q151" i="16"/>
  <c r="P151" i="16"/>
  <c r="O151" i="16"/>
  <c r="N151" i="16"/>
  <c r="M151" i="16"/>
  <c r="L151" i="16"/>
  <c r="K151" i="16"/>
  <c r="J151" i="16"/>
  <c r="I151" i="16"/>
  <c r="H151" i="16"/>
  <c r="G151" i="16"/>
  <c r="F151" i="16"/>
  <c r="E151" i="16"/>
  <c r="D151" i="16"/>
  <c r="G144" i="18" l="1"/>
  <c r="I137" i="18"/>
  <c r="H138" i="18"/>
  <c r="H142" i="18" s="1"/>
  <c r="H143" i="18" s="1"/>
  <c r="G166" i="18"/>
  <c r="G167" i="18" s="1"/>
  <c r="F131" i="18"/>
  <c r="G106" i="18"/>
  <c r="G108" i="18"/>
  <c r="G107" i="18"/>
  <c r="G104" i="18"/>
  <c r="G109" i="18" s="1"/>
  <c r="F110" i="18"/>
  <c r="H126" i="18"/>
  <c r="G128" i="18"/>
  <c r="G129" i="18"/>
  <c r="G125" i="18"/>
  <c r="G130" i="18" s="1"/>
  <c r="G191" i="18"/>
  <c r="G190" i="18"/>
  <c r="G214" i="18"/>
  <c r="G213" i="18"/>
  <c r="F93" i="18"/>
  <c r="F80" i="18"/>
  <c r="I105" i="20"/>
  <c r="H107" i="20"/>
  <c r="J103" i="20"/>
  <c r="K130" i="20"/>
  <c r="I40" i="20"/>
  <c r="I43" i="20" s="1"/>
  <c r="I44" i="20" s="1"/>
  <c r="I38" i="20"/>
  <c r="F132" i="20"/>
  <c r="H102" i="20"/>
  <c r="M69" i="20"/>
  <c r="N68" i="20" s="1"/>
  <c r="N69" i="20" s="1"/>
  <c r="H16" i="20"/>
  <c r="H21" i="20"/>
  <c r="AI42" i="21"/>
  <c r="AI41" i="21" s="1"/>
  <c r="AH43" i="21"/>
  <c r="AJ15" i="21"/>
  <c r="AI16" i="21"/>
  <c r="AJ33" i="21"/>
  <c r="AJ34" i="21" s="1"/>
  <c r="AI24" i="21"/>
  <c r="AH25" i="21"/>
  <c r="H73" i="17"/>
  <c r="I75" i="17"/>
  <c r="H74" i="17"/>
  <c r="K65" i="17"/>
  <c r="L67" i="17"/>
  <c r="L66" i="17" s="1"/>
  <c r="M58" i="17"/>
  <c r="N57" i="17"/>
  <c r="J4" i="17"/>
  <c r="K101" i="20"/>
  <c r="K108" i="20" s="1"/>
  <c r="L127" i="20"/>
  <c r="K79" i="20"/>
  <c r="K80" i="20" s="1"/>
  <c r="J162" i="20"/>
  <c r="I163" i="20"/>
  <c r="I172" i="20"/>
  <c r="J171" i="20"/>
  <c r="L78" i="20"/>
  <c r="J42" i="20"/>
  <c r="L36" i="20"/>
  <c r="J37" i="20"/>
  <c r="M54" i="20"/>
  <c r="L13" i="20"/>
  <c r="L14" i="20"/>
  <c r="K20" i="20"/>
  <c r="K22" i="20" s="1"/>
  <c r="L34" i="20"/>
  <c r="K35" i="20"/>
  <c r="M12" i="20"/>
  <c r="M17" i="20" s="1"/>
  <c r="K227" i="18"/>
  <c r="J231" i="18"/>
  <c r="J230" i="18"/>
  <c r="J229" i="18"/>
  <c r="H233" i="18"/>
  <c r="H234" i="18" s="1"/>
  <c r="H212" i="18"/>
  <c r="H199" i="18"/>
  <c r="H200" i="18" s="1"/>
  <c r="H189" i="18"/>
  <c r="H175" i="18"/>
  <c r="H176" i="18" s="1"/>
  <c r="H153" i="18"/>
  <c r="H154" i="18" s="1"/>
  <c r="G89" i="18"/>
  <c r="G90" i="18"/>
  <c r="G92" i="18"/>
  <c r="G91" i="18"/>
  <c r="H88" i="18"/>
  <c r="H65" i="18"/>
  <c r="H66" i="18" s="1"/>
  <c r="H75" i="18"/>
  <c r="G77" i="18"/>
  <c r="G76" i="18"/>
  <c r="G79" i="18"/>
  <c r="G78" i="18"/>
  <c r="H105" i="18"/>
  <c r="H95" i="18"/>
  <c r="H96" i="18" s="1"/>
  <c r="G57" i="18"/>
  <c r="G58" i="18" s="1"/>
  <c r="N54" i="18"/>
  <c r="H34" i="18"/>
  <c r="G33" i="18"/>
  <c r="K38" i="18"/>
  <c r="J39" i="18"/>
  <c r="H47" i="18"/>
  <c r="H48" i="18" s="1"/>
  <c r="H7" i="18"/>
  <c r="H8" i="18" s="1"/>
  <c r="J15" i="18"/>
  <c r="J16" i="18" s="1"/>
  <c r="H401" i="16"/>
  <c r="H402" i="16" s="1"/>
  <c r="H393" i="16"/>
  <c r="H394" i="16" s="1"/>
  <c r="I362" i="16"/>
  <c r="H363" i="16"/>
  <c r="H365" i="16" s="1"/>
  <c r="H366" i="16" s="1"/>
  <c r="H384" i="16"/>
  <c r="H385" i="16" s="1"/>
  <c r="H376" i="16"/>
  <c r="H377" i="16" s="1"/>
  <c r="H101" i="17"/>
  <c r="H100" i="17" s="1"/>
  <c r="G106" i="17"/>
  <c r="G173" i="16"/>
  <c r="G174" i="16" s="1"/>
  <c r="BL272" i="16"/>
  <c r="BL276" i="16" s="1"/>
  <c r="BL280" i="16" s="1"/>
  <c r="BP272" i="16"/>
  <c r="BP276" i="16" s="1"/>
  <c r="BP280" i="16" s="1"/>
  <c r="BT272" i="16"/>
  <c r="BT276" i="16" s="1"/>
  <c r="BT280" i="16" s="1"/>
  <c r="BX272" i="16"/>
  <c r="BX276" i="16" s="1"/>
  <c r="BX280" i="16" s="1"/>
  <c r="CB272" i="16"/>
  <c r="CB276" i="16" s="1"/>
  <c r="CB280" i="16" s="1"/>
  <c r="CF272" i="16"/>
  <c r="CF276" i="16" s="1"/>
  <c r="CF280" i="16" s="1"/>
  <c r="CJ272" i="16"/>
  <c r="CJ276" i="16" s="1"/>
  <c r="CJ280" i="16" s="1"/>
  <c r="CN272" i="16"/>
  <c r="CN276" i="16" s="1"/>
  <c r="CN280" i="16" s="1"/>
  <c r="CR272" i="16"/>
  <c r="CR276" i="16" s="1"/>
  <c r="CR280" i="16" s="1"/>
  <c r="BU272" i="16"/>
  <c r="BU276" i="16" s="1"/>
  <c r="BU280" i="16" s="1"/>
  <c r="CC272" i="16"/>
  <c r="CC276" i="16" s="1"/>
  <c r="CC280" i="16" s="1"/>
  <c r="CK272" i="16"/>
  <c r="CK276" i="16" s="1"/>
  <c r="CK280" i="16" s="1"/>
  <c r="BM272" i="16"/>
  <c r="BM276" i="16" s="1"/>
  <c r="BM280" i="16" s="1"/>
  <c r="BQ272" i="16"/>
  <c r="BQ276" i="16" s="1"/>
  <c r="BQ280" i="16" s="1"/>
  <c r="BY272" i="16"/>
  <c r="BY276" i="16" s="1"/>
  <c r="BY280" i="16" s="1"/>
  <c r="CG272" i="16"/>
  <c r="CG276" i="16" s="1"/>
  <c r="CG280" i="16" s="1"/>
  <c r="CO272" i="16"/>
  <c r="CO276" i="16" s="1"/>
  <c r="CO280" i="16" s="1"/>
  <c r="BR272" i="16"/>
  <c r="BR276" i="16" s="1"/>
  <c r="BR280" i="16" s="1"/>
  <c r="BS272" i="16"/>
  <c r="BS276" i="16" s="1"/>
  <c r="BS280" i="16" s="1"/>
  <c r="CA272" i="16"/>
  <c r="CA276" i="16" s="1"/>
  <c r="CA280" i="16" s="1"/>
  <c r="CI272" i="16"/>
  <c r="CI276" i="16" s="1"/>
  <c r="CI280" i="16" s="1"/>
  <c r="CQ272" i="16"/>
  <c r="CQ276" i="16" s="1"/>
  <c r="CQ280" i="16" s="1"/>
  <c r="BW272" i="16"/>
  <c r="BW276" i="16" s="1"/>
  <c r="BW280" i="16" s="1"/>
  <c r="CE272" i="16"/>
  <c r="CE276" i="16" s="1"/>
  <c r="CE280" i="16" s="1"/>
  <c r="CH272" i="16"/>
  <c r="CH276" i="16" s="1"/>
  <c r="CH280" i="16" s="1"/>
  <c r="BN272" i="16"/>
  <c r="BN276" i="16" s="1"/>
  <c r="BN280" i="16" s="1"/>
  <c r="BV272" i="16"/>
  <c r="BV276" i="16" s="1"/>
  <c r="BV280" i="16" s="1"/>
  <c r="CD272" i="16"/>
  <c r="CD276" i="16" s="1"/>
  <c r="CD280" i="16" s="1"/>
  <c r="CL272" i="16"/>
  <c r="CL276" i="16" s="1"/>
  <c r="CL280" i="16" s="1"/>
  <c r="BO272" i="16"/>
  <c r="BO276" i="16" s="1"/>
  <c r="BO280" i="16" s="1"/>
  <c r="CM272" i="16"/>
  <c r="CM276" i="16" s="1"/>
  <c r="CM280" i="16" s="1"/>
  <c r="BZ272" i="16"/>
  <c r="BZ276" i="16" s="1"/>
  <c r="BZ280" i="16" s="1"/>
  <c r="CP272" i="16"/>
  <c r="CP276" i="16" s="1"/>
  <c r="CP280" i="16" s="1"/>
  <c r="S107" i="16"/>
  <c r="G107" i="16"/>
  <c r="Q140" i="16"/>
  <c r="W107" i="16"/>
  <c r="Z123" i="16"/>
  <c r="J123" i="16"/>
  <c r="M140" i="16"/>
  <c r="O107" i="16"/>
  <c r="V123" i="16"/>
  <c r="Y140" i="16"/>
  <c r="I140" i="16"/>
  <c r="N123" i="16"/>
  <c r="D107" i="16"/>
  <c r="D109" i="16" s="1"/>
  <c r="U140" i="16"/>
  <c r="U66" i="16"/>
  <c r="Y66" i="16"/>
  <c r="G66" i="16"/>
  <c r="K66" i="16"/>
  <c r="O66" i="16"/>
  <c r="D66" i="16"/>
  <c r="V66" i="16"/>
  <c r="H66" i="16"/>
  <c r="S66" i="16"/>
  <c r="W66" i="16"/>
  <c r="E66" i="16"/>
  <c r="I66" i="16"/>
  <c r="M66" i="16"/>
  <c r="Q66" i="16"/>
  <c r="T66" i="16"/>
  <c r="X66" i="16"/>
  <c r="F66" i="16"/>
  <c r="J66" i="16"/>
  <c r="N66" i="16"/>
  <c r="R66" i="16"/>
  <c r="Z66" i="16"/>
  <c r="L66" i="16"/>
  <c r="P66" i="16"/>
  <c r="F92" i="16"/>
  <c r="G92" i="16" s="1"/>
  <c r="H92" i="16" s="1"/>
  <c r="I92" i="16" s="1"/>
  <c r="M91" i="16"/>
  <c r="I91" i="16"/>
  <c r="W91" i="16"/>
  <c r="S91" i="16"/>
  <c r="O91" i="16"/>
  <c r="Y107" i="16"/>
  <c r="U107" i="16"/>
  <c r="Q107" i="16"/>
  <c r="M107" i="16"/>
  <c r="I107" i="16"/>
  <c r="X123" i="16"/>
  <c r="T123" i="16"/>
  <c r="P123" i="16"/>
  <c r="L123" i="16"/>
  <c r="H123" i="16"/>
  <c r="D140" i="16"/>
  <c r="W140" i="16"/>
  <c r="S140" i="16"/>
  <c r="O140" i="16"/>
  <c r="K140" i="16"/>
  <c r="G140" i="16"/>
  <c r="H157" i="16"/>
  <c r="Z157" i="16"/>
  <c r="V157" i="16"/>
  <c r="R157" i="16"/>
  <c r="N157" i="16"/>
  <c r="J157" i="16"/>
  <c r="AM91" i="16"/>
  <c r="AI91" i="16"/>
  <c r="AE91" i="16"/>
  <c r="AA91" i="16"/>
  <c r="Y91" i="16"/>
  <c r="L91" i="16"/>
  <c r="H91" i="16"/>
  <c r="Z91" i="16"/>
  <c r="V91" i="16"/>
  <c r="R91" i="16"/>
  <c r="N91" i="16"/>
  <c r="X107" i="16"/>
  <c r="T107" i="16"/>
  <c r="P107" i="16"/>
  <c r="L107" i="16"/>
  <c r="H107" i="16"/>
  <c r="D123" i="16"/>
  <c r="D125" i="16" s="1"/>
  <c r="W123" i="16"/>
  <c r="S123" i="16"/>
  <c r="O123" i="16"/>
  <c r="K123" i="16"/>
  <c r="G123" i="16"/>
  <c r="Z140" i="16"/>
  <c r="V140" i="16"/>
  <c r="R140" i="16"/>
  <c r="N140" i="16"/>
  <c r="J140" i="16"/>
  <c r="G157" i="16"/>
  <c r="Y157" i="16"/>
  <c r="U157" i="16"/>
  <c r="Q157" i="16"/>
  <c r="M157" i="16"/>
  <c r="I157" i="16"/>
  <c r="AL91" i="16"/>
  <c r="AH91" i="16"/>
  <c r="AD91" i="16"/>
  <c r="G91" i="16"/>
  <c r="Q91" i="16"/>
  <c r="X157" i="16"/>
  <c r="T157" i="16"/>
  <c r="P157" i="16"/>
  <c r="L157" i="16"/>
  <c r="AK91" i="16"/>
  <c r="AG91" i="16"/>
  <c r="AC91" i="16"/>
  <c r="K91" i="16"/>
  <c r="U91" i="16"/>
  <c r="D91" i="16"/>
  <c r="D93" i="16" s="1"/>
  <c r="J91" i="16"/>
  <c r="X91" i="16"/>
  <c r="T91" i="16"/>
  <c r="P91" i="16"/>
  <c r="Z107" i="16"/>
  <c r="V107" i="16"/>
  <c r="R107" i="16"/>
  <c r="N107" i="16"/>
  <c r="J107" i="16"/>
  <c r="Y123" i="16"/>
  <c r="U123" i="16"/>
  <c r="Q123" i="16"/>
  <c r="M123" i="16"/>
  <c r="I123" i="16"/>
  <c r="X140" i="16"/>
  <c r="T140" i="16"/>
  <c r="P140" i="16"/>
  <c r="L140" i="16"/>
  <c r="D157" i="16"/>
  <c r="D159" i="16" s="1"/>
  <c r="W157" i="16"/>
  <c r="S157" i="16"/>
  <c r="O157" i="16"/>
  <c r="AN91" i="16"/>
  <c r="AJ91" i="16"/>
  <c r="AF91" i="16"/>
  <c r="E158" i="16"/>
  <c r="E141" i="16"/>
  <c r="E124" i="16"/>
  <c r="E108" i="16"/>
  <c r="Z117" i="16"/>
  <c r="Y117" i="16"/>
  <c r="X117" i="16"/>
  <c r="W117" i="16"/>
  <c r="V117" i="16"/>
  <c r="U117" i="16"/>
  <c r="T117" i="16"/>
  <c r="S117" i="16"/>
  <c r="R117" i="16"/>
  <c r="Q117" i="16"/>
  <c r="P117" i="16"/>
  <c r="O117" i="16"/>
  <c r="N117" i="16"/>
  <c r="M117" i="16"/>
  <c r="L117" i="16"/>
  <c r="K117" i="16"/>
  <c r="J117" i="16"/>
  <c r="I117" i="16"/>
  <c r="H117" i="16"/>
  <c r="G117" i="16"/>
  <c r="F117" i="16"/>
  <c r="F123" i="16" s="1"/>
  <c r="E117" i="16"/>
  <c r="E123" i="16" s="1"/>
  <c r="D117" i="16"/>
  <c r="Z101" i="16"/>
  <c r="Y101" i="16"/>
  <c r="X101" i="16"/>
  <c r="W101" i="16"/>
  <c r="V101" i="16"/>
  <c r="U101" i="16"/>
  <c r="T101" i="16"/>
  <c r="S101" i="16"/>
  <c r="R101" i="16"/>
  <c r="Q101" i="16"/>
  <c r="P101" i="16"/>
  <c r="O101" i="16"/>
  <c r="N101" i="16"/>
  <c r="M101" i="16"/>
  <c r="L101" i="16"/>
  <c r="K101" i="16"/>
  <c r="J101" i="16"/>
  <c r="I101" i="16"/>
  <c r="H101" i="16"/>
  <c r="G101" i="16"/>
  <c r="F101" i="16"/>
  <c r="F107" i="16" s="1"/>
  <c r="E101" i="16"/>
  <c r="E107" i="16" s="1"/>
  <c r="D101" i="16"/>
  <c r="Z134" i="16"/>
  <c r="Y134" i="16"/>
  <c r="X134" i="16"/>
  <c r="W134" i="16"/>
  <c r="V134" i="16"/>
  <c r="U134" i="16"/>
  <c r="T134" i="16"/>
  <c r="S134" i="16"/>
  <c r="R134" i="16"/>
  <c r="Q134" i="16"/>
  <c r="P134" i="16"/>
  <c r="O134" i="16"/>
  <c r="N134" i="16"/>
  <c r="M134" i="16"/>
  <c r="L134" i="16"/>
  <c r="K134" i="16"/>
  <c r="J134" i="16"/>
  <c r="I134" i="16"/>
  <c r="H134" i="16"/>
  <c r="G134" i="16"/>
  <c r="F134" i="16"/>
  <c r="E134" i="16"/>
  <c r="D134" i="16"/>
  <c r="W85" i="16"/>
  <c r="X85" i="16"/>
  <c r="Y85" i="16"/>
  <c r="Z85" i="16"/>
  <c r="G85" i="16"/>
  <c r="H85" i="16"/>
  <c r="I85" i="16"/>
  <c r="J85" i="16"/>
  <c r="K85" i="16"/>
  <c r="L85" i="16"/>
  <c r="M85" i="16"/>
  <c r="N85" i="16"/>
  <c r="O85" i="16"/>
  <c r="P85" i="16"/>
  <c r="Q85" i="16"/>
  <c r="R85" i="16"/>
  <c r="S85" i="16"/>
  <c r="T85" i="16"/>
  <c r="U85" i="16"/>
  <c r="V85" i="16"/>
  <c r="F85" i="16"/>
  <c r="F91" i="16" s="1"/>
  <c r="E85" i="16"/>
  <c r="E91" i="16" s="1"/>
  <c r="D85" i="16"/>
  <c r="D26" i="16"/>
  <c r="D20" i="16"/>
  <c r="D14" i="16"/>
  <c r="D13" i="15"/>
  <c r="D8" i="16"/>
  <c r="H144" i="18" l="1"/>
  <c r="J137" i="18"/>
  <c r="I138" i="18"/>
  <c r="I142" i="18" s="1"/>
  <c r="I143" i="18" s="1"/>
  <c r="H166" i="18"/>
  <c r="H167" i="18" s="1"/>
  <c r="G131" i="18"/>
  <c r="G110" i="18"/>
  <c r="H106" i="18"/>
  <c r="H107" i="18"/>
  <c r="H104" i="18"/>
  <c r="H109" i="18" s="1"/>
  <c r="H108" i="18"/>
  <c r="I126" i="18"/>
  <c r="H128" i="18"/>
  <c r="H129" i="18"/>
  <c r="H125" i="18"/>
  <c r="H130" i="18" s="1"/>
  <c r="H214" i="18"/>
  <c r="H213" i="18"/>
  <c r="H190" i="18"/>
  <c r="H191" i="18"/>
  <c r="G93" i="18"/>
  <c r="G80" i="18"/>
  <c r="I110" i="20"/>
  <c r="H106" i="20"/>
  <c r="H109" i="20" s="1"/>
  <c r="L130" i="20"/>
  <c r="K103" i="20"/>
  <c r="H112" i="20"/>
  <c r="H114" i="20"/>
  <c r="J38" i="20"/>
  <c r="J40" i="20"/>
  <c r="J43" i="20" s="1"/>
  <c r="G128" i="20"/>
  <c r="G133" i="20" s="1"/>
  <c r="I104" i="20"/>
  <c r="O68" i="20"/>
  <c r="AI43" i="21"/>
  <c r="AJ42" i="21"/>
  <c r="AJ41" i="21" s="1"/>
  <c r="AK15" i="21"/>
  <c r="AJ16" i="21"/>
  <c r="AK33" i="21"/>
  <c r="AK34" i="21" s="1"/>
  <c r="AI25" i="21"/>
  <c r="AJ24" i="21"/>
  <c r="I73" i="17"/>
  <c r="J75" i="17"/>
  <c r="I74" i="17"/>
  <c r="M67" i="17"/>
  <c r="M66" i="17" s="1"/>
  <c r="L65" i="17"/>
  <c r="O57" i="17"/>
  <c r="N58" i="17"/>
  <c r="K4" i="17"/>
  <c r="K70" i="17" s="1"/>
  <c r="L101" i="20"/>
  <c r="L108" i="20" s="1"/>
  <c r="M127" i="20"/>
  <c r="K162" i="20"/>
  <c r="J163" i="20"/>
  <c r="K171" i="20"/>
  <c r="J172" i="20"/>
  <c r="L79" i="20"/>
  <c r="M78" i="20"/>
  <c r="M36" i="20"/>
  <c r="J44" i="20"/>
  <c r="K42" i="20"/>
  <c r="K37" i="20"/>
  <c r="N54" i="20"/>
  <c r="M13" i="20"/>
  <c r="M14" i="20"/>
  <c r="L20" i="20"/>
  <c r="L22" i="20" s="1"/>
  <c r="M34" i="20"/>
  <c r="L35" i="20"/>
  <c r="N12" i="20"/>
  <c r="N17" i="20" s="1"/>
  <c r="I233" i="18"/>
  <c r="I234" i="18" s="1"/>
  <c r="L227" i="18"/>
  <c r="K229" i="18"/>
  <c r="K231" i="18"/>
  <c r="K230" i="18"/>
  <c r="I212" i="18"/>
  <c r="I199" i="18"/>
  <c r="I200" i="18" s="1"/>
  <c r="I189" i="18"/>
  <c r="I175" i="18"/>
  <c r="I176" i="18" s="1"/>
  <c r="I166" i="18"/>
  <c r="I167" i="18" s="1"/>
  <c r="I153" i="18"/>
  <c r="I154" i="18" s="1"/>
  <c r="I65" i="18"/>
  <c r="I66" i="18" s="1"/>
  <c r="H91" i="18"/>
  <c r="H92" i="18"/>
  <c r="H89" i="18"/>
  <c r="H90" i="18"/>
  <c r="I88" i="18"/>
  <c r="I75" i="18"/>
  <c r="H79" i="18"/>
  <c r="H77" i="18"/>
  <c r="H76" i="18"/>
  <c r="H78" i="18"/>
  <c r="I105" i="18"/>
  <c r="I95" i="18"/>
  <c r="I96" i="18" s="1"/>
  <c r="H57" i="18"/>
  <c r="H58" i="18" s="1"/>
  <c r="O54" i="18"/>
  <c r="I34" i="18"/>
  <c r="H33" i="18"/>
  <c r="L38" i="18"/>
  <c r="I47" i="18"/>
  <c r="I48" i="18" s="1"/>
  <c r="I7" i="18"/>
  <c r="I8" i="18" s="1"/>
  <c r="K15" i="18"/>
  <c r="K16" i="18" s="1"/>
  <c r="E109" i="16"/>
  <c r="I401" i="16"/>
  <c r="I402" i="16" s="1"/>
  <c r="I393" i="16"/>
  <c r="I394" i="16" s="1"/>
  <c r="J362" i="16"/>
  <c r="I363" i="16"/>
  <c r="I365" i="16" s="1"/>
  <c r="I366" i="16" s="1"/>
  <c r="I384" i="16"/>
  <c r="I385" i="16" s="1"/>
  <c r="I376" i="16"/>
  <c r="I377" i="16" s="1"/>
  <c r="I101" i="17"/>
  <c r="I100" i="17" s="1"/>
  <c r="H106" i="17"/>
  <c r="H173" i="16"/>
  <c r="H174" i="16" s="1"/>
  <c r="E142" i="16"/>
  <c r="F93" i="16"/>
  <c r="H93" i="16"/>
  <c r="G93" i="16"/>
  <c r="D142" i="16"/>
  <c r="E140" i="16"/>
  <c r="F140" i="16" s="1"/>
  <c r="J92" i="16"/>
  <c r="I93" i="16"/>
  <c r="E159" i="16"/>
  <c r="E93" i="16"/>
  <c r="E125" i="16"/>
  <c r="E157" i="16"/>
  <c r="F157" i="16" s="1"/>
  <c r="F158" i="16"/>
  <c r="F159" i="16" s="1"/>
  <c r="F141" i="16"/>
  <c r="F142" i="16" s="1"/>
  <c r="F124" i="16"/>
  <c r="F125" i="16" s="1"/>
  <c r="F108" i="16"/>
  <c r="F109" i="16" s="1"/>
  <c r="D35" i="16"/>
  <c r="I144" i="18" l="1"/>
  <c r="K137" i="18"/>
  <c r="J138" i="18"/>
  <c r="J142" i="18" s="1"/>
  <c r="J143" i="18" s="1"/>
  <c r="H110" i="18"/>
  <c r="I106" i="18"/>
  <c r="I104" i="18"/>
  <c r="I109" i="18" s="1"/>
  <c r="I108" i="18"/>
  <c r="I107" i="18"/>
  <c r="H131" i="18"/>
  <c r="J126" i="18"/>
  <c r="I129" i="18"/>
  <c r="I125" i="18"/>
  <c r="I130" i="18" s="1"/>
  <c r="I128" i="18"/>
  <c r="I191" i="18"/>
  <c r="I190" i="18"/>
  <c r="I214" i="18"/>
  <c r="I213" i="18"/>
  <c r="H80" i="18"/>
  <c r="H93" i="18"/>
  <c r="J105" i="20"/>
  <c r="I107" i="20"/>
  <c r="L103" i="20"/>
  <c r="M130" i="20"/>
  <c r="K38" i="20"/>
  <c r="K40" i="20"/>
  <c r="K43" i="20" s="1"/>
  <c r="K44" i="20" s="1"/>
  <c r="G136" i="20"/>
  <c r="G131" i="20"/>
  <c r="G135" i="20"/>
  <c r="I102" i="20"/>
  <c r="O69" i="20"/>
  <c r="P68" i="20" s="1"/>
  <c r="AK42" i="21"/>
  <c r="AK41" i="21" s="1"/>
  <c r="AJ43" i="21"/>
  <c r="AK16" i="21"/>
  <c r="AL15" i="21"/>
  <c r="AL33" i="21"/>
  <c r="AL34" i="21" s="1"/>
  <c r="AJ25" i="21"/>
  <c r="AK24" i="21"/>
  <c r="J74" i="17"/>
  <c r="J73" i="17"/>
  <c r="K75" i="17"/>
  <c r="N67" i="17"/>
  <c r="N66" i="17" s="1"/>
  <c r="M65" i="17"/>
  <c r="P57" i="17"/>
  <c r="O58" i="17"/>
  <c r="L4" i="17"/>
  <c r="L70" i="17" s="1"/>
  <c r="M101" i="20"/>
  <c r="M108" i="20" s="1"/>
  <c r="N127" i="20"/>
  <c r="N128" i="20" s="1"/>
  <c r="L162" i="20"/>
  <c r="K163" i="20"/>
  <c r="L171" i="20"/>
  <c r="K172" i="20"/>
  <c r="L80" i="20"/>
  <c r="M79" i="20" s="1"/>
  <c r="M80" i="20" s="1"/>
  <c r="N78" i="20"/>
  <c r="L37" i="20"/>
  <c r="N36" i="20"/>
  <c r="L42" i="20"/>
  <c r="O54" i="20"/>
  <c r="M20" i="20"/>
  <c r="M22" i="20" s="1"/>
  <c r="N14" i="20"/>
  <c r="N13" i="20"/>
  <c r="N34" i="20"/>
  <c r="M35" i="20"/>
  <c r="M42" i="20" s="1"/>
  <c r="O12" i="20"/>
  <c r="O17" i="20" s="1"/>
  <c r="M227" i="18"/>
  <c r="L231" i="18"/>
  <c r="L230" i="18"/>
  <c r="L229" i="18"/>
  <c r="J233" i="18"/>
  <c r="J234" i="18" s="1"/>
  <c r="J212" i="18"/>
  <c r="J199" i="18"/>
  <c r="J200" i="18" s="1"/>
  <c r="J189" i="18"/>
  <c r="J65" i="18"/>
  <c r="J66" i="18" s="1"/>
  <c r="J175" i="18"/>
  <c r="J176" i="18" s="1"/>
  <c r="J166" i="18"/>
  <c r="J167" i="18" s="1"/>
  <c r="J153" i="18"/>
  <c r="J154" i="18" s="1"/>
  <c r="I91" i="18"/>
  <c r="I90" i="18"/>
  <c r="I92" i="18"/>
  <c r="I89" i="18"/>
  <c r="J88" i="18"/>
  <c r="J75" i="18"/>
  <c r="I78" i="18"/>
  <c r="I79" i="18"/>
  <c r="I77" i="18"/>
  <c r="I76" i="18"/>
  <c r="J105" i="18"/>
  <c r="J95" i="18"/>
  <c r="J96" i="18" s="1"/>
  <c r="I57" i="18"/>
  <c r="I58" i="18" s="1"/>
  <c r="P54" i="18"/>
  <c r="J34" i="18"/>
  <c r="I33" i="18"/>
  <c r="M38" i="18"/>
  <c r="L39" i="18"/>
  <c r="J47" i="18"/>
  <c r="J48" i="18" s="1"/>
  <c r="J7" i="18"/>
  <c r="J8" i="18" s="1"/>
  <c r="L15" i="18"/>
  <c r="L16" i="18" s="1"/>
  <c r="J401" i="16"/>
  <c r="J402" i="16" s="1"/>
  <c r="J393" i="16"/>
  <c r="J394" i="16" s="1"/>
  <c r="K362" i="16"/>
  <c r="J363" i="16"/>
  <c r="J365" i="16" s="1"/>
  <c r="J366" i="16" s="1"/>
  <c r="J384" i="16"/>
  <c r="J385" i="16" s="1"/>
  <c r="J376" i="16"/>
  <c r="J377" i="16" s="1"/>
  <c r="J101" i="17"/>
  <c r="J100" i="17" s="1"/>
  <c r="I106" i="17"/>
  <c r="I173" i="16"/>
  <c r="I174" i="16" s="1"/>
  <c r="K92" i="16"/>
  <c r="J93" i="16"/>
  <c r="G158" i="16"/>
  <c r="G159" i="16" s="1"/>
  <c r="G141" i="16"/>
  <c r="G142" i="16" s="1"/>
  <c r="G124" i="16"/>
  <c r="G125" i="16" s="1"/>
  <c r="G108" i="16"/>
  <c r="G109" i="16" s="1"/>
  <c r="J144" i="18" l="1"/>
  <c r="L137" i="18"/>
  <c r="K138" i="18"/>
  <c r="K142" i="18" s="1"/>
  <c r="K143" i="18" s="1"/>
  <c r="I110" i="18"/>
  <c r="I131" i="18"/>
  <c r="J106" i="18"/>
  <c r="J104" i="18"/>
  <c r="J109" i="18" s="1"/>
  <c r="J108" i="18"/>
  <c r="J107" i="18"/>
  <c r="K126" i="18"/>
  <c r="J128" i="18"/>
  <c r="J129" i="18"/>
  <c r="J125" i="18"/>
  <c r="J130" i="18" s="1"/>
  <c r="J214" i="18"/>
  <c r="J213" i="18"/>
  <c r="J191" i="18"/>
  <c r="J190" i="18"/>
  <c r="I93" i="18"/>
  <c r="I80" i="18"/>
  <c r="I106" i="20"/>
  <c r="I109" i="20" s="1"/>
  <c r="J110" i="20"/>
  <c r="N130" i="20"/>
  <c r="I112" i="20"/>
  <c r="I114" i="20"/>
  <c r="L38" i="20"/>
  <c r="L40" i="20"/>
  <c r="L43" i="20" s="1"/>
  <c r="L44" i="20" s="1"/>
  <c r="G132" i="20"/>
  <c r="H128" i="20" s="1"/>
  <c r="H131" i="20" s="1"/>
  <c r="G137" i="20"/>
  <c r="J104" i="20"/>
  <c r="Q68" i="20"/>
  <c r="Q69" i="20" s="1"/>
  <c r="R68" i="20" s="1"/>
  <c r="P69" i="20"/>
  <c r="AK43" i="21"/>
  <c r="AL42" i="21"/>
  <c r="AL41" i="21" s="1"/>
  <c r="AL16" i="21"/>
  <c r="AM15" i="21"/>
  <c r="AM33" i="21"/>
  <c r="AM34" i="21" s="1"/>
  <c r="AK25" i="21"/>
  <c r="AL24" i="21"/>
  <c r="L75" i="17"/>
  <c r="K73" i="17"/>
  <c r="K74" i="17"/>
  <c r="O67" i="17"/>
  <c r="O66" i="17" s="1"/>
  <c r="N65" i="17"/>
  <c r="P58" i="17"/>
  <c r="Q57" i="17"/>
  <c r="M4" i="17"/>
  <c r="M70" i="17" s="1"/>
  <c r="N101" i="20"/>
  <c r="N108" i="20" s="1"/>
  <c r="O127" i="20"/>
  <c r="M162" i="20"/>
  <c r="L163" i="20"/>
  <c r="L172" i="20"/>
  <c r="M171" i="20"/>
  <c r="N79" i="20"/>
  <c r="O78" i="20"/>
  <c r="O36" i="20"/>
  <c r="M37" i="20"/>
  <c r="P54" i="20"/>
  <c r="N20" i="20"/>
  <c r="N22" i="20" s="1"/>
  <c r="O13" i="20"/>
  <c r="O14" i="20"/>
  <c r="O34" i="20"/>
  <c r="N35" i="20"/>
  <c r="P12" i="20"/>
  <c r="P17" i="20" s="1"/>
  <c r="K233" i="18"/>
  <c r="K234" i="18" s="1"/>
  <c r="N227" i="18"/>
  <c r="M229" i="18"/>
  <c r="M231" i="18"/>
  <c r="M230" i="18"/>
  <c r="K65" i="18"/>
  <c r="K66" i="18" s="1"/>
  <c r="K212" i="18"/>
  <c r="K199" i="18"/>
  <c r="K200" i="18" s="1"/>
  <c r="K189" i="18"/>
  <c r="K175" i="18"/>
  <c r="K176" i="18" s="1"/>
  <c r="K166" i="18"/>
  <c r="K167" i="18" s="1"/>
  <c r="K153" i="18"/>
  <c r="K154" i="18" s="1"/>
  <c r="J90" i="18"/>
  <c r="J89" i="18"/>
  <c r="J91" i="18"/>
  <c r="J92" i="18"/>
  <c r="K88" i="18"/>
  <c r="K75" i="18"/>
  <c r="J78" i="18"/>
  <c r="J79" i="18"/>
  <c r="J77" i="18"/>
  <c r="J76" i="18"/>
  <c r="K105" i="18"/>
  <c r="K95" i="18"/>
  <c r="K96" i="18" s="1"/>
  <c r="J57" i="18"/>
  <c r="J58" i="18" s="1"/>
  <c r="Q54" i="18"/>
  <c r="L65" i="18"/>
  <c r="L66" i="18" s="1"/>
  <c r="K34" i="18"/>
  <c r="J33" i="18"/>
  <c r="N38" i="18"/>
  <c r="M39" i="18"/>
  <c r="K47" i="18"/>
  <c r="K48" i="18" s="1"/>
  <c r="K7" i="18"/>
  <c r="K8" i="18" s="1"/>
  <c r="M15" i="18"/>
  <c r="M16" i="18" s="1"/>
  <c r="K401" i="16"/>
  <c r="K402" i="16" s="1"/>
  <c r="K393" i="16"/>
  <c r="K394" i="16" s="1"/>
  <c r="L362" i="16"/>
  <c r="K363" i="16"/>
  <c r="K365" i="16" s="1"/>
  <c r="K366" i="16" s="1"/>
  <c r="K384" i="16"/>
  <c r="K385" i="16" s="1"/>
  <c r="K376" i="16"/>
  <c r="K377" i="16" s="1"/>
  <c r="K101" i="17"/>
  <c r="K100" i="17" s="1"/>
  <c r="J106" i="17"/>
  <c r="J173" i="16"/>
  <c r="J174" i="16" s="1"/>
  <c r="L92" i="16"/>
  <c r="K93" i="16"/>
  <c r="H158" i="16"/>
  <c r="H159" i="16" s="1"/>
  <c r="H141" i="16"/>
  <c r="H142" i="16" s="1"/>
  <c r="H124" i="16"/>
  <c r="H125" i="16" s="1"/>
  <c r="H108" i="16"/>
  <c r="H109" i="16" s="1"/>
  <c r="K144" i="18" l="1"/>
  <c r="M137" i="18"/>
  <c r="L138" i="18"/>
  <c r="L142" i="18" s="1"/>
  <c r="L143" i="18" s="1"/>
  <c r="J131" i="18"/>
  <c r="J110" i="18"/>
  <c r="K106" i="18"/>
  <c r="K108" i="18"/>
  <c r="K107" i="18"/>
  <c r="K104" i="18"/>
  <c r="L126" i="18"/>
  <c r="K128" i="18"/>
  <c r="K129" i="18"/>
  <c r="K125" i="18"/>
  <c r="K191" i="18"/>
  <c r="K190" i="18"/>
  <c r="K214" i="18"/>
  <c r="K213" i="18"/>
  <c r="J93" i="18"/>
  <c r="J80" i="18"/>
  <c r="K105" i="20"/>
  <c r="J107" i="20"/>
  <c r="O130" i="20"/>
  <c r="H132" i="20"/>
  <c r="I128" i="20" s="1"/>
  <c r="I131" i="20" s="1"/>
  <c r="H133" i="20"/>
  <c r="H136" i="20" s="1"/>
  <c r="M40" i="20"/>
  <c r="M43" i="20" s="1"/>
  <c r="M44" i="20" s="1"/>
  <c r="M38" i="20"/>
  <c r="H135" i="20"/>
  <c r="J102" i="20"/>
  <c r="R69" i="20"/>
  <c r="S68" i="20" s="1"/>
  <c r="S69" i="20" s="1"/>
  <c r="T68" i="20" s="1"/>
  <c r="T69" i="20" s="1"/>
  <c r="U68" i="20" s="1"/>
  <c r="AM42" i="21"/>
  <c r="AM41" i="21" s="1"/>
  <c r="AL43" i="21"/>
  <c r="AM16" i="21"/>
  <c r="AN15" i="21"/>
  <c r="AN33" i="21"/>
  <c r="AN34" i="21" s="1"/>
  <c r="AM24" i="21"/>
  <c r="AL25" i="21"/>
  <c r="L74" i="17"/>
  <c r="L73" i="17"/>
  <c r="M75" i="17"/>
  <c r="O65" i="17"/>
  <c r="P67" i="17"/>
  <c r="P66" i="17" s="1"/>
  <c r="Q58" i="17"/>
  <c r="R57" i="17"/>
  <c r="N4" i="17"/>
  <c r="N70" i="17" s="1"/>
  <c r="O101" i="20"/>
  <c r="O108" i="20" s="1"/>
  <c r="P127" i="20"/>
  <c r="N162" i="20"/>
  <c r="M163" i="20"/>
  <c r="M172" i="20"/>
  <c r="N171" i="20"/>
  <c r="N80" i="20"/>
  <c r="O79" i="20" s="1"/>
  <c r="P78" i="20"/>
  <c r="P36" i="20"/>
  <c r="N37" i="20"/>
  <c r="N42" i="20"/>
  <c r="Q54" i="20"/>
  <c r="P13" i="20"/>
  <c r="P14" i="20"/>
  <c r="O20" i="20"/>
  <c r="O22" i="20" s="1"/>
  <c r="P34" i="20"/>
  <c r="O35" i="20"/>
  <c r="Q12" i="20"/>
  <c r="Q17" i="20" s="1"/>
  <c r="O227" i="18"/>
  <c r="N231" i="18"/>
  <c r="N230" i="18"/>
  <c r="N229" i="18"/>
  <c r="L233" i="18"/>
  <c r="L234" i="18" s="1"/>
  <c r="L212" i="18"/>
  <c r="L199" i="18"/>
  <c r="L200" i="18" s="1"/>
  <c r="L189" i="18"/>
  <c r="L175" i="18"/>
  <c r="L176" i="18" s="1"/>
  <c r="L166" i="18"/>
  <c r="L167" i="18" s="1"/>
  <c r="L153" i="18"/>
  <c r="L154" i="18" s="1"/>
  <c r="K89" i="18"/>
  <c r="K91" i="18"/>
  <c r="K92" i="18"/>
  <c r="K90" i="18"/>
  <c r="L88" i="18"/>
  <c r="L75" i="18"/>
  <c r="K78" i="18"/>
  <c r="K79" i="18"/>
  <c r="K77" i="18"/>
  <c r="K76" i="18"/>
  <c r="L105" i="18"/>
  <c r="L95" i="18"/>
  <c r="L96" i="18" s="1"/>
  <c r="K57" i="18"/>
  <c r="R54" i="18"/>
  <c r="M65" i="18"/>
  <c r="M66" i="18" s="1"/>
  <c r="K33" i="18"/>
  <c r="L34" i="18"/>
  <c r="O38" i="18"/>
  <c r="N39" i="18"/>
  <c r="L47" i="18"/>
  <c r="L48" i="18" s="1"/>
  <c r="L7" i="18"/>
  <c r="L8" i="18" s="1"/>
  <c r="N15" i="18"/>
  <c r="N16" i="18" s="1"/>
  <c r="L401" i="16"/>
  <c r="L402" i="16" s="1"/>
  <c r="L393" i="16"/>
  <c r="L394" i="16" s="1"/>
  <c r="M362" i="16"/>
  <c r="L363" i="16"/>
  <c r="L365" i="16" s="1"/>
  <c r="L366" i="16" s="1"/>
  <c r="L384" i="16"/>
  <c r="L385" i="16" s="1"/>
  <c r="L376" i="16"/>
  <c r="L377" i="16" s="1"/>
  <c r="L101" i="17"/>
  <c r="L100" i="17" s="1"/>
  <c r="K106" i="17"/>
  <c r="K173" i="16"/>
  <c r="K174" i="16" s="1"/>
  <c r="M92" i="16"/>
  <c r="L93" i="16"/>
  <c r="I158" i="16"/>
  <c r="I159" i="16" s="1"/>
  <c r="I141" i="16"/>
  <c r="I142" i="16" s="1"/>
  <c r="I124" i="16"/>
  <c r="I125" i="16" s="1"/>
  <c r="I108" i="16"/>
  <c r="I109" i="16" s="1"/>
  <c r="L144" i="18" l="1"/>
  <c r="N137" i="18"/>
  <c r="M138" i="18"/>
  <c r="M142" i="18" s="1"/>
  <c r="M143" i="18" s="1"/>
  <c r="M126" i="18"/>
  <c r="L128" i="18"/>
  <c r="L125" i="18"/>
  <c r="L130" i="18" s="1"/>
  <c r="L129" i="18"/>
  <c r="L106" i="18"/>
  <c r="L107" i="18"/>
  <c r="L104" i="18"/>
  <c r="L109" i="18" s="1"/>
  <c r="L108" i="18"/>
  <c r="L214" i="18"/>
  <c r="L213" i="18"/>
  <c r="L190" i="18"/>
  <c r="L191" i="18"/>
  <c r="K93" i="18"/>
  <c r="K80" i="18"/>
  <c r="K110" i="20"/>
  <c r="J106" i="20"/>
  <c r="J109" i="20" s="1"/>
  <c r="P130" i="20"/>
  <c r="J112" i="20"/>
  <c r="J114" i="20"/>
  <c r="I133" i="20"/>
  <c r="N38" i="20"/>
  <c r="N40" i="20"/>
  <c r="N43" i="20" s="1"/>
  <c r="N44" i="20" s="1"/>
  <c r="I132" i="20"/>
  <c r="J128" i="20" s="1"/>
  <c r="J131" i="20" s="1"/>
  <c r="H137" i="20"/>
  <c r="U69" i="20"/>
  <c r="V68" i="20" s="1"/>
  <c r="AM43" i="21"/>
  <c r="AN42" i="21"/>
  <c r="AN41" i="21" s="1"/>
  <c r="AN16" i="21"/>
  <c r="AO15" i="21"/>
  <c r="AO33" i="21"/>
  <c r="AO34" i="21" s="1"/>
  <c r="AM25" i="21"/>
  <c r="AN24" i="21"/>
  <c r="N75" i="17"/>
  <c r="M74" i="17"/>
  <c r="M73" i="17"/>
  <c r="P65" i="17"/>
  <c r="Q67" i="17"/>
  <c r="Q66" i="17" s="1"/>
  <c r="R58" i="17"/>
  <c r="S57" i="17"/>
  <c r="O4" i="17"/>
  <c r="O70" i="17" s="1"/>
  <c r="P101" i="20"/>
  <c r="P108" i="20" s="1"/>
  <c r="Q127" i="20"/>
  <c r="O162" i="20"/>
  <c r="N163" i="20"/>
  <c r="O171" i="20"/>
  <c r="N172" i="20"/>
  <c r="O80" i="20"/>
  <c r="P79" i="20" s="1"/>
  <c r="Q78" i="20"/>
  <c r="O37" i="20"/>
  <c r="Q36" i="20"/>
  <c r="O42" i="20"/>
  <c r="R54" i="20"/>
  <c r="Q14" i="20"/>
  <c r="Q13" i="20"/>
  <c r="P20" i="20"/>
  <c r="P22" i="20" s="1"/>
  <c r="Q34" i="20"/>
  <c r="P35" i="20"/>
  <c r="R12" i="20"/>
  <c r="R17" i="20" s="1"/>
  <c r="M233" i="18"/>
  <c r="M234" i="18" s="1"/>
  <c r="P227" i="18"/>
  <c r="O231" i="18"/>
  <c r="O230" i="18"/>
  <c r="O229" i="18"/>
  <c r="M212" i="18"/>
  <c r="M199" i="18"/>
  <c r="M200" i="18" s="1"/>
  <c r="M189" i="18"/>
  <c r="M175" i="18"/>
  <c r="M176" i="18" s="1"/>
  <c r="M166" i="18"/>
  <c r="M167" i="18" s="1"/>
  <c r="M153" i="18"/>
  <c r="M154" i="18" s="1"/>
  <c r="L90" i="18"/>
  <c r="L92" i="18"/>
  <c r="L91" i="18"/>
  <c r="L89" i="18"/>
  <c r="M88" i="18"/>
  <c r="M75" i="18"/>
  <c r="L77" i="18"/>
  <c r="L78" i="18"/>
  <c r="L79" i="18"/>
  <c r="L76" i="18"/>
  <c r="M105" i="18"/>
  <c r="M95" i="18"/>
  <c r="M96" i="18" s="1"/>
  <c r="L57" i="18"/>
  <c r="K58" i="18"/>
  <c r="S54" i="18"/>
  <c r="N65" i="18"/>
  <c r="N66" i="18" s="1"/>
  <c r="M34" i="18"/>
  <c r="L33" i="18"/>
  <c r="P38" i="18"/>
  <c r="O39" i="18"/>
  <c r="M47" i="18"/>
  <c r="M48" i="18" s="1"/>
  <c r="M7" i="18"/>
  <c r="M8" i="18" s="1"/>
  <c r="O15" i="18"/>
  <c r="O16" i="18" s="1"/>
  <c r="M401" i="16"/>
  <c r="M402" i="16" s="1"/>
  <c r="M393" i="16"/>
  <c r="M394" i="16" s="1"/>
  <c r="N362" i="16"/>
  <c r="M363" i="16"/>
  <c r="M365" i="16" s="1"/>
  <c r="M366" i="16" s="1"/>
  <c r="M384" i="16"/>
  <c r="M385" i="16" s="1"/>
  <c r="M376" i="16"/>
  <c r="M377" i="16" s="1"/>
  <c r="M101" i="17"/>
  <c r="M100" i="17" s="1"/>
  <c r="L106" i="17"/>
  <c r="L173" i="16"/>
  <c r="L174" i="16" s="1"/>
  <c r="N92" i="16"/>
  <c r="M93" i="16"/>
  <c r="J158" i="16"/>
  <c r="J159" i="16" s="1"/>
  <c r="J141" i="16"/>
  <c r="J142" i="16" s="1"/>
  <c r="J124" i="16"/>
  <c r="J125" i="16" s="1"/>
  <c r="J108" i="16"/>
  <c r="J109" i="16" s="1"/>
  <c r="M144" i="18" l="1"/>
  <c r="O137" i="18"/>
  <c r="N138" i="18"/>
  <c r="N142" i="18" s="1"/>
  <c r="N143" i="18" s="1"/>
  <c r="L110" i="18"/>
  <c r="L131" i="18"/>
  <c r="M106" i="18"/>
  <c r="M104" i="18"/>
  <c r="M109" i="18" s="1"/>
  <c r="M108" i="18"/>
  <c r="M107" i="18"/>
  <c r="N126" i="18"/>
  <c r="M129" i="18"/>
  <c r="M125" i="18"/>
  <c r="M128" i="18"/>
  <c r="M214" i="18"/>
  <c r="M213" i="18"/>
  <c r="M191" i="18"/>
  <c r="M190" i="18"/>
  <c r="L93" i="18"/>
  <c r="L80" i="18"/>
  <c r="J133" i="20"/>
  <c r="K104" i="20"/>
  <c r="K107" i="20" s="1"/>
  <c r="Q130" i="20"/>
  <c r="J132" i="20"/>
  <c r="K128" i="20" s="1"/>
  <c r="K133" i="20" s="1"/>
  <c r="O38" i="20"/>
  <c r="O40" i="20"/>
  <c r="O43" i="20" s="1"/>
  <c r="O44" i="20" s="1"/>
  <c r="I136" i="20"/>
  <c r="I135" i="20"/>
  <c r="K102" i="20"/>
  <c r="V69" i="20"/>
  <c r="W68" i="20" s="1"/>
  <c r="AN43" i="21"/>
  <c r="AO42" i="21"/>
  <c r="AO41" i="21" s="1"/>
  <c r="AO16" i="21"/>
  <c r="AP15" i="21"/>
  <c r="AP33" i="21"/>
  <c r="AP34" i="21" s="1"/>
  <c r="AO24" i="21"/>
  <c r="AN25" i="21"/>
  <c r="N73" i="17"/>
  <c r="N74" i="17"/>
  <c r="O75" i="17"/>
  <c r="R67" i="17"/>
  <c r="R66" i="17" s="1"/>
  <c r="Q65" i="17"/>
  <c r="T57" i="17"/>
  <c r="S58" i="17"/>
  <c r="P4" i="17"/>
  <c r="P70" i="17" s="1"/>
  <c r="Q101" i="20"/>
  <c r="Q108" i="20" s="1"/>
  <c r="R127" i="20"/>
  <c r="P162" i="20"/>
  <c r="O163" i="20"/>
  <c r="P171" i="20"/>
  <c r="O172" i="20"/>
  <c r="P80" i="20"/>
  <c r="Q79" i="20" s="1"/>
  <c r="R78" i="20"/>
  <c r="R36" i="20"/>
  <c r="P37" i="20"/>
  <c r="P42" i="20"/>
  <c r="S54" i="20"/>
  <c r="Q20" i="20"/>
  <c r="Q22" i="20" s="1"/>
  <c r="R13" i="20"/>
  <c r="R14" i="20"/>
  <c r="R34" i="20"/>
  <c r="Q35" i="20"/>
  <c r="Q42" i="20" s="1"/>
  <c r="S12" i="20"/>
  <c r="S17" i="20" s="1"/>
  <c r="Q227" i="18"/>
  <c r="P231" i="18"/>
  <c r="P230" i="18"/>
  <c r="P229" i="18"/>
  <c r="N233" i="18"/>
  <c r="N234" i="18" s="1"/>
  <c r="N212" i="18"/>
  <c r="N199" i="18"/>
  <c r="N200" i="18" s="1"/>
  <c r="N189" i="18"/>
  <c r="N175" i="18"/>
  <c r="N176" i="18" s="1"/>
  <c r="N166" i="18"/>
  <c r="N167" i="18" s="1"/>
  <c r="N153" i="18"/>
  <c r="N154" i="18" s="1"/>
  <c r="M91" i="18"/>
  <c r="M89" i="18"/>
  <c r="M90" i="18"/>
  <c r="M92" i="18"/>
  <c r="N88" i="18"/>
  <c r="N75" i="18"/>
  <c r="M79" i="18"/>
  <c r="M77" i="18"/>
  <c r="M78" i="18"/>
  <c r="M76" i="18"/>
  <c r="N105" i="18"/>
  <c r="N95" i="18"/>
  <c r="N96" i="18" s="1"/>
  <c r="M57" i="18"/>
  <c r="L58" i="18"/>
  <c r="T54" i="18"/>
  <c r="O65" i="18"/>
  <c r="O66" i="18" s="1"/>
  <c r="N34" i="18"/>
  <c r="M33" i="18"/>
  <c r="Q38" i="18"/>
  <c r="P39" i="18"/>
  <c r="N47" i="18"/>
  <c r="N48" i="18" s="1"/>
  <c r="N7" i="18"/>
  <c r="N8" i="18" s="1"/>
  <c r="P15" i="18"/>
  <c r="P16" i="18" s="1"/>
  <c r="N401" i="16"/>
  <c r="N402" i="16" s="1"/>
  <c r="N393" i="16"/>
  <c r="N394" i="16" s="1"/>
  <c r="O362" i="16"/>
  <c r="N363" i="16"/>
  <c r="N365" i="16" s="1"/>
  <c r="N366" i="16" s="1"/>
  <c r="N384" i="16"/>
  <c r="N385" i="16" s="1"/>
  <c r="N376" i="16"/>
  <c r="N377" i="16" s="1"/>
  <c r="N101" i="17"/>
  <c r="N100" i="17" s="1"/>
  <c r="M106" i="17"/>
  <c r="M173" i="16"/>
  <c r="M174" i="16" s="1"/>
  <c r="O92" i="16"/>
  <c r="N93" i="16"/>
  <c r="K158" i="16"/>
  <c r="K159" i="16" s="1"/>
  <c r="K141" i="16"/>
  <c r="K142" i="16" s="1"/>
  <c r="K124" i="16"/>
  <c r="K125" i="16" s="1"/>
  <c r="K108" i="16"/>
  <c r="K109" i="16" s="1"/>
  <c r="N144" i="18" l="1"/>
  <c r="P137" i="18"/>
  <c r="O138" i="18"/>
  <c r="O142" i="18" s="1"/>
  <c r="O143" i="18" s="1"/>
  <c r="O126" i="18"/>
  <c r="N128" i="18"/>
  <c r="N129" i="18"/>
  <c r="N125" i="18"/>
  <c r="N130" i="18" s="1"/>
  <c r="M110" i="18"/>
  <c r="N106" i="18"/>
  <c r="N104" i="18"/>
  <c r="N109" i="18" s="1"/>
  <c r="N108" i="18"/>
  <c r="N107" i="18"/>
  <c r="M130" i="18"/>
  <c r="M131" i="18" s="1"/>
  <c r="N214" i="18"/>
  <c r="N213" i="18"/>
  <c r="N191" i="18"/>
  <c r="N190" i="18"/>
  <c r="M93" i="18"/>
  <c r="M80" i="18"/>
  <c r="L105" i="20"/>
  <c r="L110" i="20" s="1"/>
  <c r="K106" i="20"/>
  <c r="K109" i="20" s="1"/>
  <c r="R130" i="20"/>
  <c r="K112" i="20"/>
  <c r="K114" i="20"/>
  <c r="K131" i="20"/>
  <c r="K132" i="20" s="1"/>
  <c r="L128" i="20" s="1"/>
  <c r="L131" i="20" s="1"/>
  <c r="P38" i="20"/>
  <c r="P40" i="20"/>
  <c r="P43" i="20" s="1"/>
  <c r="P44" i="20" s="1"/>
  <c r="I137" i="20"/>
  <c r="L104" i="20"/>
  <c r="W69" i="20"/>
  <c r="X68" i="20" s="1"/>
  <c r="X69" i="20" s="1"/>
  <c r="Y68" i="20" s="1"/>
  <c r="AO43" i="21"/>
  <c r="AP42" i="21"/>
  <c r="AP41" i="21" s="1"/>
  <c r="AP16" i="21"/>
  <c r="AQ15" i="21"/>
  <c r="AQ33" i="21"/>
  <c r="AQ34" i="21" s="1"/>
  <c r="AO25" i="21"/>
  <c r="AP24" i="21"/>
  <c r="P75" i="17"/>
  <c r="O73" i="17"/>
  <c r="O74" i="17"/>
  <c r="S67" i="17"/>
  <c r="S66" i="17" s="1"/>
  <c r="R65" i="17"/>
  <c r="T58" i="17"/>
  <c r="U57" i="17"/>
  <c r="Q4" i="17"/>
  <c r="Q70" i="17" s="1"/>
  <c r="R101" i="20"/>
  <c r="R108" i="20" s="1"/>
  <c r="S127" i="20"/>
  <c r="Q162" i="20"/>
  <c r="P163" i="20"/>
  <c r="P172" i="20"/>
  <c r="Q171" i="20"/>
  <c r="Q80" i="20"/>
  <c r="R79" i="20" s="1"/>
  <c r="S78" i="20"/>
  <c r="Q37" i="20"/>
  <c r="S36" i="20"/>
  <c r="T54" i="20"/>
  <c r="R20" i="20"/>
  <c r="R22" i="20" s="1"/>
  <c r="S13" i="20"/>
  <c r="S14" i="20"/>
  <c r="S34" i="20"/>
  <c r="R35" i="20"/>
  <c r="R42" i="20" s="1"/>
  <c r="T12" i="20"/>
  <c r="T17" i="20" s="1"/>
  <c r="O233" i="18"/>
  <c r="O234" i="18" s="1"/>
  <c r="R227" i="18"/>
  <c r="Q229" i="18"/>
  <c r="Q231" i="18"/>
  <c r="Q230" i="18"/>
  <c r="O212" i="18"/>
  <c r="O199" i="18"/>
  <c r="O200" i="18" s="1"/>
  <c r="O189" i="18"/>
  <c r="O175" i="18"/>
  <c r="O176" i="18" s="1"/>
  <c r="O166" i="18"/>
  <c r="O167" i="18" s="1"/>
  <c r="O153" i="18"/>
  <c r="O154" i="18" s="1"/>
  <c r="N90" i="18"/>
  <c r="N91" i="18"/>
  <c r="N92" i="18"/>
  <c r="N89" i="18"/>
  <c r="O88" i="18"/>
  <c r="O75" i="18"/>
  <c r="N77" i="18"/>
  <c r="N76" i="18"/>
  <c r="N79" i="18"/>
  <c r="N78" i="18"/>
  <c r="O105" i="18"/>
  <c r="O95" i="18"/>
  <c r="O96" i="18" s="1"/>
  <c r="M58" i="18"/>
  <c r="N57" i="18"/>
  <c r="U54" i="18"/>
  <c r="P65" i="18"/>
  <c r="P66" i="18" s="1"/>
  <c r="O34" i="18"/>
  <c r="N33" i="18"/>
  <c r="R38" i="18"/>
  <c r="Q39" i="18"/>
  <c r="O47" i="18"/>
  <c r="O48" i="18" s="1"/>
  <c r="O7" i="18"/>
  <c r="O8" i="18" s="1"/>
  <c r="Q15" i="18"/>
  <c r="Q16" i="18" s="1"/>
  <c r="O401" i="16"/>
  <c r="O402" i="16" s="1"/>
  <c r="O393" i="16"/>
  <c r="O394" i="16" s="1"/>
  <c r="P362" i="16"/>
  <c r="O363" i="16"/>
  <c r="O365" i="16" s="1"/>
  <c r="O366" i="16" s="1"/>
  <c r="O384" i="16"/>
  <c r="O385" i="16" s="1"/>
  <c r="O376" i="16"/>
  <c r="O377" i="16" s="1"/>
  <c r="O101" i="17"/>
  <c r="O100" i="17" s="1"/>
  <c r="N106" i="17"/>
  <c r="N173" i="16"/>
  <c r="N174" i="16" s="1"/>
  <c r="P92" i="16"/>
  <c r="O93" i="16"/>
  <c r="L158" i="16"/>
  <c r="L159" i="16" s="1"/>
  <c r="L141" i="16"/>
  <c r="L142" i="16" s="1"/>
  <c r="L124" i="16"/>
  <c r="L125" i="16" s="1"/>
  <c r="L108" i="16"/>
  <c r="L109" i="16" s="1"/>
  <c r="O144" i="18" l="1"/>
  <c r="Q137" i="18"/>
  <c r="P138" i="18"/>
  <c r="P142" i="18" s="1"/>
  <c r="P143" i="18" s="1"/>
  <c r="N110" i="18"/>
  <c r="O106" i="18"/>
  <c r="O108" i="18"/>
  <c r="O107" i="18"/>
  <c r="O104" i="18"/>
  <c r="O109" i="18" s="1"/>
  <c r="N131" i="18"/>
  <c r="P126" i="18"/>
  <c r="O128" i="18"/>
  <c r="O129" i="18"/>
  <c r="O125" i="18"/>
  <c r="O214" i="18"/>
  <c r="O213" i="18"/>
  <c r="O191" i="18"/>
  <c r="O190" i="18"/>
  <c r="N93" i="18"/>
  <c r="N80" i="18"/>
  <c r="M105" i="20"/>
  <c r="M110" i="20" s="1"/>
  <c r="L107" i="20"/>
  <c r="S130" i="20"/>
  <c r="L133" i="20"/>
  <c r="Q40" i="20"/>
  <c r="Q43" i="20" s="1"/>
  <c r="Q44" i="20" s="1"/>
  <c r="Q38" i="20"/>
  <c r="L132" i="20"/>
  <c r="M128" i="20" s="1"/>
  <c r="M131" i="20" s="1"/>
  <c r="J136" i="20"/>
  <c r="J135" i="20"/>
  <c r="L102" i="20"/>
  <c r="L106" i="20" s="1"/>
  <c r="L109" i="20" s="1"/>
  <c r="Y69" i="20"/>
  <c r="Z68" i="20" s="1"/>
  <c r="Z69" i="20" s="1"/>
  <c r="AA68" i="20" s="1"/>
  <c r="AQ42" i="21"/>
  <c r="AQ41" i="21" s="1"/>
  <c r="AP43" i="21"/>
  <c r="AQ16" i="21"/>
  <c r="AR15" i="21"/>
  <c r="AR33" i="21"/>
  <c r="AR34" i="21" s="1"/>
  <c r="AQ24" i="21"/>
  <c r="AP25" i="21"/>
  <c r="P73" i="17"/>
  <c r="P74" i="17"/>
  <c r="Q75" i="17"/>
  <c r="S65" i="17"/>
  <c r="T67" i="17"/>
  <c r="T66" i="17" s="1"/>
  <c r="U58" i="17"/>
  <c r="V57" i="17"/>
  <c r="R4" i="17"/>
  <c r="R70" i="17" s="1"/>
  <c r="S101" i="20"/>
  <c r="S108" i="20" s="1"/>
  <c r="T127" i="20"/>
  <c r="R162" i="20"/>
  <c r="Q163" i="20"/>
  <c r="Q172" i="20"/>
  <c r="R171" i="20"/>
  <c r="R80" i="20"/>
  <c r="S79" i="20" s="1"/>
  <c r="T78" i="20"/>
  <c r="T36" i="20"/>
  <c r="R37" i="20"/>
  <c r="U54" i="20"/>
  <c r="T13" i="20"/>
  <c r="T14" i="20"/>
  <c r="S20" i="20"/>
  <c r="S22" i="20" s="1"/>
  <c r="T34" i="20"/>
  <c r="S35" i="20"/>
  <c r="U12" i="20"/>
  <c r="U17" i="20" s="1"/>
  <c r="P233" i="18"/>
  <c r="P234" i="18" s="1"/>
  <c r="S227" i="18"/>
  <c r="R231" i="18"/>
  <c r="R230" i="18"/>
  <c r="R229" i="18"/>
  <c r="P212" i="18"/>
  <c r="P199" i="18"/>
  <c r="P200" i="18" s="1"/>
  <c r="P189" i="18"/>
  <c r="P175" i="18"/>
  <c r="P176" i="18" s="1"/>
  <c r="P166" i="18"/>
  <c r="P167" i="18" s="1"/>
  <c r="P153" i="18"/>
  <c r="P154" i="18" s="1"/>
  <c r="O89" i="18"/>
  <c r="O92" i="18"/>
  <c r="O90" i="18"/>
  <c r="O91" i="18"/>
  <c r="P88" i="18"/>
  <c r="P75" i="18"/>
  <c r="O78" i="18"/>
  <c r="O77" i="18"/>
  <c r="O76" i="18"/>
  <c r="O79" i="18"/>
  <c r="P105" i="18"/>
  <c r="P95" i="18"/>
  <c r="P96" i="18" s="1"/>
  <c r="N58" i="18"/>
  <c r="O57" i="18"/>
  <c r="V54" i="18"/>
  <c r="Q65" i="18"/>
  <c r="Q66" i="18" s="1"/>
  <c r="P34" i="18"/>
  <c r="O33" i="18"/>
  <c r="S38" i="18"/>
  <c r="R39" i="18"/>
  <c r="P47" i="18"/>
  <c r="P48" i="18" s="1"/>
  <c r="P7" i="18"/>
  <c r="P8" i="18" s="1"/>
  <c r="R15" i="18"/>
  <c r="R16" i="18" s="1"/>
  <c r="P401" i="16"/>
  <c r="P402" i="16" s="1"/>
  <c r="P393" i="16"/>
  <c r="P394" i="16" s="1"/>
  <c r="Q362" i="16"/>
  <c r="P363" i="16"/>
  <c r="P365" i="16" s="1"/>
  <c r="P366" i="16" s="1"/>
  <c r="P384" i="16"/>
  <c r="P385" i="16" s="1"/>
  <c r="P376" i="16"/>
  <c r="P377" i="16" s="1"/>
  <c r="P101" i="17"/>
  <c r="P100" i="17" s="1"/>
  <c r="O106" i="17"/>
  <c r="O173" i="16"/>
  <c r="O174" i="16" s="1"/>
  <c r="Q92" i="16"/>
  <c r="P93" i="16"/>
  <c r="M158" i="16"/>
  <c r="M159" i="16" s="1"/>
  <c r="M141" i="16"/>
  <c r="M142" i="16" s="1"/>
  <c r="M124" i="16"/>
  <c r="M125" i="16" s="1"/>
  <c r="M108" i="16"/>
  <c r="M109" i="16" s="1"/>
  <c r="P144" i="18" l="1"/>
  <c r="R137" i="18"/>
  <c r="Q138" i="18"/>
  <c r="Q142" i="18" s="1"/>
  <c r="Q143" i="18" s="1"/>
  <c r="P106" i="18"/>
  <c r="P107" i="18"/>
  <c r="P104" i="18"/>
  <c r="P109" i="18" s="1"/>
  <c r="P108" i="18"/>
  <c r="O110" i="18"/>
  <c r="Q126" i="18"/>
  <c r="P128" i="18"/>
  <c r="P129" i="18"/>
  <c r="P125" i="18"/>
  <c r="P130" i="18" s="1"/>
  <c r="O130" i="18"/>
  <c r="O131" i="18" s="1"/>
  <c r="P214" i="18"/>
  <c r="P213" i="18"/>
  <c r="P190" i="18"/>
  <c r="P191" i="18"/>
  <c r="O93" i="18"/>
  <c r="O80" i="18"/>
  <c r="L112" i="20"/>
  <c r="T130" i="20"/>
  <c r="L114" i="20"/>
  <c r="M132" i="20"/>
  <c r="N133" i="20"/>
  <c r="N131" i="20" s="1"/>
  <c r="R38" i="20"/>
  <c r="R40" i="20"/>
  <c r="R43" i="20" s="1"/>
  <c r="R44" i="20" s="1"/>
  <c r="M133" i="20"/>
  <c r="J137" i="20"/>
  <c r="K136" i="20"/>
  <c r="K135" i="20"/>
  <c r="AA69" i="20"/>
  <c r="AB68" i="20" s="1"/>
  <c r="AQ43" i="21"/>
  <c r="AR42" i="21"/>
  <c r="AR41" i="21" s="1"/>
  <c r="AR16" i="21"/>
  <c r="AS15" i="21"/>
  <c r="AS33" i="21"/>
  <c r="AS34" i="21" s="1"/>
  <c r="AQ25" i="21"/>
  <c r="AR24" i="21"/>
  <c r="R75" i="17"/>
  <c r="Q74" i="17"/>
  <c r="Q73" i="17"/>
  <c r="T65" i="17"/>
  <c r="U67" i="17"/>
  <c r="U66" i="17" s="1"/>
  <c r="W57" i="17"/>
  <c r="V58" i="17"/>
  <c r="S4" i="17"/>
  <c r="S70" i="17" s="1"/>
  <c r="T101" i="20"/>
  <c r="T108" i="20" s="1"/>
  <c r="U127" i="20"/>
  <c r="S162" i="20"/>
  <c r="R163" i="20"/>
  <c r="S171" i="20"/>
  <c r="R172" i="20"/>
  <c r="S80" i="20"/>
  <c r="T79" i="20" s="1"/>
  <c r="T56" i="20"/>
  <c r="U78" i="20"/>
  <c r="U36" i="20"/>
  <c r="S37" i="20"/>
  <c r="S42" i="20"/>
  <c r="V54" i="20"/>
  <c r="T20" i="20"/>
  <c r="T22" i="20" s="1"/>
  <c r="U13" i="20"/>
  <c r="U14" i="20"/>
  <c r="U34" i="20"/>
  <c r="T35" i="20"/>
  <c r="T42" i="20" s="1"/>
  <c r="V12" i="20"/>
  <c r="V17" i="20" s="1"/>
  <c r="Q233" i="18"/>
  <c r="Q234" i="18" s="1"/>
  <c r="T227" i="18"/>
  <c r="S229" i="18"/>
  <c r="S231" i="18"/>
  <c r="S230" i="18"/>
  <c r="Q212" i="18"/>
  <c r="Q199" i="18"/>
  <c r="Q200" i="18" s="1"/>
  <c r="Q189" i="18"/>
  <c r="Q175" i="18"/>
  <c r="Q176" i="18" s="1"/>
  <c r="Q166" i="18"/>
  <c r="Q167" i="18" s="1"/>
  <c r="Q153" i="18"/>
  <c r="Q154" i="18" s="1"/>
  <c r="P89" i="18"/>
  <c r="P92" i="18"/>
  <c r="P90" i="18"/>
  <c r="P91" i="18"/>
  <c r="Q88" i="18"/>
  <c r="Q75" i="18"/>
  <c r="P78" i="18"/>
  <c r="P77" i="18"/>
  <c r="P76" i="18"/>
  <c r="P79" i="18"/>
  <c r="Q105" i="18"/>
  <c r="Q95" i="18"/>
  <c r="Q96" i="18" s="1"/>
  <c r="O58" i="18"/>
  <c r="P57" i="18"/>
  <c r="W54" i="18"/>
  <c r="R65" i="18"/>
  <c r="R66" i="18" s="1"/>
  <c r="Q34" i="18"/>
  <c r="P33" i="18"/>
  <c r="T38" i="18"/>
  <c r="S39" i="18"/>
  <c r="Q47" i="18"/>
  <c r="Q48" i="18" s="1"/>
  <c r="Q7" i="18"/>
  <c r="Q8" i="18" s="1"/>
  <c r="S15" i="18"/>
  <c r="S16" i="18" s="1"/>
  <c r="Q401" i="16"/>
  <c r="Q402" i="16" s="1"/>
  <c r="Q393" i="16"/>
  <c r="Q394" i="16" s="1"/>
  <c r="R362" i="16"/>
  <c r="Q363" i="16"/>
  <c r="Q365" i="16" s="1"/>
  <c r="Q366" i="16" s="1"/>
  <c r="Q384" i="16"/>
  <c r="Q385" i="16" s="1"/>
  <c r="Q376" i="16"/>
  <c r="Q377" i="16" s="1"/>
  <c r="Q101" i="17"/>
  <c r="Q100" i="17" s="1"/>
  <c r="P106" i="17"/>
  <c r="P173" i="16"/>
  <c r="P174" i="16" s="1"/>
  <c r="R92" i="16"/>
  <c r="Q93" i="16"/>
  <c r="N158" i="16"/>
  <c r="N159" i="16" s="1"/>
  <c r="N141" i="16"/>
  <c r="N142" i="16" s="1"/>
  <c r="N124" i="16"/>
  <c r="N125" i="16" s="1"/>
  <c r="N108" i="16"/>
  <c r="N109" i="16" s="1"/>
  <c r="R142" i="18" l="1"/>
  <c r="R143" i="18" s="1"/>
  <c r="Q144" i="18"/>
  <c r="S137" i="18"/>
  <c r="R138" i="18"/>
  <c r="P110" i="18"/>
  <c r="P131" i="18"/>
  <c r="R126" i="18"/>
  <c r="Q129" i="18"/>
  <c r="Q128" i="18"/>
  <c r="Q125" i="18"/>
  <c r="Q106" i="18"/>
  <c r="Q104" i="18"/>
  <c r="Q109" i="18" s="1"/>
  <c r="Q108" i="18"/>
  <c r="Q107" i="18"/>
  <c r="Q191" i="18"/>
  <c r="Q190" i="18"/>
  <c r="Q214" i="18"/>
  <c r="Q213" i="18"/>
  <c r="P80" i="18"/>
  <c r="P93" i="18"/>
  <c r="U130" i="20"/>
  <c r="N132" i="20"/>
  <c r="O128" i="20" s="1"/>
  <c r="O133" i="20" s="1"/>
  <c r="O131" i="20" s="1"/>
  <c r="S38" i="20"/>
  <c r="S40" i="20"/>
  <c r="S43" i="20" s="1"/>
  <c r="S44" i="20" s="1"/>
  <c r="M103" i="20"/>
  <c r="M104" i="20"/>
  <c r="N105" i="20" s="1"/>
  <c r="K137" i="20"/>
  <c r="M102" i="20"/>
  <c r="M106" i="20" s="1"/>
  <c r="M109" i="20" s="1"/>
  <c r="AB69" i="20"/>
  <c r="AC68" i="20" s="1"/>
  <c r="U56" i="20"/>
  <c r="AS42" i="21"/>
  <c r="AS41" i="21" s="1"/>
  <c r="AR43" i="21"/>
  <c r="AS16" i="21"/>
  <c r="AT15" i="21"/>
  <c r="AT33" i="21"/>
  <c r="AT34" i="21" s="1"/>
  <c r="AR25" i="21"/>
  <c r="AS24" i="21"/>
  <c r="R74" i="17"/>
  <c r="S75" i="17"/>
  <c r="R73" i="17"/>
  <c r="V67" i="17"/>
  <c r="V66" i="17" s="1"/>
  <c r="U65" i="17"/>
  <c r="X57" i="17"/>
  <c r="W58" i="17"/>
  <c r="T4" i="17"/>
  <c r="T70" i="17" s="1"/>
  <c r="U101" i="20"/>
  <c r="U108" i="20" s="1"/>
  <c r="V127" i="20"/>
  <c r="T162" i="20"/>
  <c r="S163" i="20"/>
  <c r="S172" i="20"/>
  <c r="T171" i="20"/>
  <c r="T80" i="20"/>
  <c r="U79" i="20" s="1"/>
  <c r="V78" i="20"/>
  <c r="T37" i="20"/>
  <c r="V36" i="20"/>
  <c r="W54" i="20"/>
  <c r="V14" i="20"/>
  <c r="V13" i="20"/>
  <c r="U20" i="20"/>
  <c r="U22" i="20" s="1"/>
  <c r="V34" i="20"/>
  <c r="U35" i="20"/>
  <c r="U42" i="20" s="1"/>
  <c r="W12" i="20"/>
  <c r="W17" i="20" s="1"/>
  <c r="R233" i="18"/>
  <c r="R234" i="18" s="1"/>
  <c r="U227" i="18"/>
  <c r="T231" i="18"/>
  <c r="T229" i="18"/>
  <c r="T230" i="18"/>
  <c r="R212" i="18"/>
  <c r="R199" i="18"/>
  <c r="R200" i="18" s="1"/>
  <c r="R189" i="18"/>
  <c r="R175" i="18"/>
  <c r="R176" i="18" s="1"/>
  <c r="R166" i="18"/>
  <c r="R167" i="18" s="1"/>
  <c r="R153" i="18"/>
  <c r="R154" i="18" s="1"/>
  <c r="Q91" i="18"/>
  <c r="Q90" i="18"/>
  <c r="Q89" i="18"/>
  <c r="Q92" i="18"/>
  <c r="R88" i="18"/>
  <c r="R75" i="18"/>
  <c r="Q79" i="18"/>
  <c r="Q77" i="18"/>
  <c r="Q76" i="18"/>
  <c r="Q78" i="18"/>
  <c r="R105" i="18"/>
  <c r="R95" i="18"/>
  <c r="R96" i="18" s="1"/>
  <c r="P58" i="18"/>
  <c r="Q57" i="18"/>
  <c r="X54" i="18"/>
  <c r="S65" i="18"/>
  <c r="S66" i="18" s="1"/>
  <c r="R34" i="18"/>
  <c r="Q33" i="18"/>
  <c r="U38" i="18"/>
  <c r="T39" i="18"/>
  <c r="R47" i="18"/>
  <c r="R48" i="18" s="1"/>
  <c r="R7" i="18"/>
  <c r="R8" i="18" s="1"/>
  <c r="T15" i="18"/>
  <c r="T16" i="18" s="1"/>
  <c r="R401" i="16"/>
  <c r="R402" i="16" s="1"/>
  <c r="R393" i="16"/>
  <c r="R394" i="16" s="1"/>
  <c r="S362" i="16"/>
  <c r="R363" i="16"/>
  <c r="R365" i="16" s="1"/>
  <c r="R366" i="16" s="1"/>
  <c r="R384" i="16"/>
  <c r="R385" i="16" s="1"/>
  <c r="R376" i="16"/>
  <c r="R377" i="16" s="1"/>
  <c r="R101" i="17"/>
  <c r="R100" i="17" s="1"/>
  <c r="Q173" i="16"/>
  <c r="Q174" i="16" s="1"/>
  <c r="S92" i="16"/>
  <c r="R93" i="16"/>
  <c r="O158" i="16"/>
  <c r="O159" i="16" s="1"/>
  <c r="O141" i="16"/>
  <c r="O142" i="16" s="1"/>
  <c r="O124" i="16"/>
  <c r="O125" i="16" s="1"/>
  <c r="O108" i="16"/>
  <c r="O109" i="16" s="1"/>
  <c r="R144" i="18" l="1"/>
  <c r="T137" i="18"/>
  <c r="S138" i="18"/>
  <c r="S142" i="18" s="1"/>
  <c r="S143" i="18" s="1"/>
  <c r="R106" i="18"/>
  <c r="R104" i="18"/>
  <c r="R109" i="18" s="1"/>
  <c r="R108" i="18"/>
  <c r="R107" i="18"/>
  <c r="S126" i="18"/>
  <c r="R128" i="18"/>
  <c r="R129" i="18"/>
  <c r="R125" i="18"/>
  <c r="R130" i="18" s="1"/>
  <c r="Q110" i="18"/>
  <c r="Q130" i="18"/>
  <c r="Q131" i="18" s="1"/>
  <c r="R191" i="18"/>
  <c r="R190" i="18"/>
  <c r="R214" i="18"/>
  <c r="R213" i="18"/>
  <c r="Q93" i="18"/>
  <c r="Q80" i="18"/>
  <c r="M107" i="20"/>
  <c r="N110" i="20"/>
  <c r="M114" i="20"/>
  <c r="M112" i="20"/>
  <c r="V130" i="20"/>
  <c r="T38" i="20"/>
  <c r="T40" i="20"/>
  <c r="T43" i="20" s="1"/>
  <c r="T44" i="20" s="1"/>
  <c r="O132" i="20"/>
  <c r="P128" i="20" s="1"/>
  <c r="P133" i="20" s="1"/>
  <c r="P131" i="20" s="1"/>
  <c r="L136" i="20"/>
  <c r="L135" i="20"/>
  <c r="AD68" i="20"/>
  <c r="AD69" i="20" s="1"/>
  <c r="AE68" i="20" s="1"/>
  <c r="AE69" i="20" s="1"/>
  <c r="AF68" i="20" s="1"/>
  <c r="AF69" i="20" s="1"/>
  <c r="AG68" i="20" s="1"/>
  <c r="AG69" i="20" s="1"/>
  <c r="AH68" i="20" s="1"/>
  <c r="AH69" i="20" s="1"/>
  <c r="AI68" i="20" s="1"/>
  <c r="AI69" i="20" s="1"/>
  <c r="AJ68" i="20" s="1"/>
  <c r="AJ69" i="20" s="1"/>
  <c r="AC69" i="20"/>
  <c r="AS43" i="21"/>
  <c r="AT42" i="21"/>
  <c r="AT41" i="21" s="1"/>
  <c r="AT16" i="21"/>
  <c r="AU15" i="21"/>
  <c r="AU33" i="21"/>
  <c r="AU34" i="21" s="1"/>
  <c r="AS25" i="21"/>
  <c r="AT24" i="21"/>
  <c r="S73" i="17"/>
  <c r="S74" i="17"/>
  <c r="T75" i="17"/>
  <c r="W67" i="17"/>
  <c r="W66" i="17" s="1"/>
  <c r="V65" i="17"/>
  <c r="X58" i="17"/>
  <c r="Y57" i="17"/>
  <c r="U4" i="17"/>
  <c r="U70" i="17" s="1"/>
  <c r="V101" i="20"/>
  <c r="V108" i="20" s="1"/>
  <c r="W127" i="20"/>
  <c r="U162" i="20"/>
  <c r="T163" i="20"/>
  <c r="T172" i="20"/>
  <c r="U171" i="20"/>
  <c r="U80" i="20"/>
  <c r="V79" i="20" s="1"/>
  <c r="W78" i="20"/>
  <c r="V56" i="20"/>
  <c r="W36" i="20"/>
  <c r="U37" i="20"/>
  <c r="X54" i="20"/>
  <c r="V20" i="20"/>
  <c r="V22" i="20" s="1"/>
  <c r="W13" i="20"/>
  <c r="W14" i="20"/>
  <c r="W34" i="20"/>
  <c r="V35" i="20"/>
  <c r="X12" i="20"/>
  <c r="X17" i="20" s="1"/>
  <c r="S233" i="18"/>
  <c r="S234" i="18" s="1"/>
  <c r="V227" i="18"/>
  <c r="U229" i="18"/>
  <c r="U230" i="18"/>
  <c r="U231" i="18"/>
  <c r="S212" i="18"/>
  <c r="S199" i="18"/>
  <c r="S200" i="18" s="1"/>
  <c r="S189" i="18"/>
  <c r="S175" i="18"/>
  <c r="S176" i="18" s="1"/>
  <c r="S166" i="18"/>
  <c r="S167" i="18" s="1"/>
  <c r="S153" i="18"/>
  <c r="S154" i="18" s="1"/>
  <c r="R90" i="18"/>
  <c r="R91" i="18"/>
  <c r="R89" i="18"/>
  <c r="R92" i="18"/>
  <c r="S88" i="18"/>
  <c r="S75" i="18"/>
  <c r="R77" i="18"/>
  <c r="R76" i="18"/>
  <c r="R79" i="18"/>
  <c r="R78" i="18"/>
  <c r="S105" i="18"/>
  <c r="S95" i="18"/>
  <c r="S96" i="18" s="1"/>
  <c r="Q58" i="18"/>
  <c r="R57" i="18"/>
  <c r="Y54" i="18"/>
  <c r="T65" i="18"/>
  <c r="T66" i="18" s="1"/>
  <c r="S34" i="18"/>
  <c r="R33" i="18"/>
  <c r="V38" i="18"/>
  <c r="U39" i="18"/>
  <c r="S47" i="18"/>
  <c r="S48" i="18" s="1"/>
  <c r="S7" i="18"/>
  <c r="S8" i="18" s="1"/>
  <c r="U15" i="18"/>
  <c r="U16" i="18" s="1"/>
  <c r="S401" i="16"/>
  <c r="S402" i="16" s="1"/>
  <c r="S393" i="16"/>
  <c r="S394" i="16" s="1"/>
  <c r="T362" i="16"/>
  <c r="S363" i="16"/>
  <c r="S365" i="16" s="1"/>
  <c r="S366" i="16" s="1"/>
  <c r="S384" i="16"/>
  <c r="S385" i="16" s="1"/>
  <c r="S376" i="16"/>
  <c r="S377" i="16" s="1"/>
  <c r="S101" i="17"/>
  <c r="S100" i="17" s="1"/>
  <c r="R173" i="16"/>
  <c r="R174" i="16" s="1"/>
  <c r="T92" i="16"/>
  <c r="S93" i="16"/>
  <c r="P158" i="16"/>
  <c r="P159" i="16" s="1"/>
  <c r="P141" i="16"/>
  <c r="P142" i="16" s="1"/>
  <c r="P124" i="16"/>
  <c r="P125" i="16" s="1"/>
  <c r="P108" i="16"/>
  <c r="P109" i="16" s="1"/>
  <c r="S144" i="18" l="1"/>
  <c r="U137" i="18"/>
  <c r="T138" i="18"/>
  <c r="T142" i="18" s="1"/>
  <c r="T143" i="18" s="1"/>
  <c r="R131" i="18"/>
  <c r="R110" i="18"/>
  <c r="T126" i="18"/>
  <c r="S128" i="18"/>
  <c r="S129" i="18"/>
  <c r="S125" i="18"/>
  <c r="S130" i="18" s="1"/>
  <c r="S106" i="18"/>
  <c r="S108" i="18"/>
  <c r="S107" i="18"/>
  <c r="S104" i="18"/>
  <c r="S109" i="18" s="1"/>
  <c r="S191" i="18"/>
  <c r="S190" i="18"/>
  <c r="S214" i="18"/>
  <c r="S213" i="18"/>
  <c r="R93" i="18"/>
  <c r="R80" i="18"/>
  <c r="W130" i="20"/>
  <c r="P132" i="20"/>
  <c r="Q128" i="20" s="1"/>
  <c r="Q133" i="20" s="1"/>
  <c r="Q131" i="20" s="1"/>
  <c r="U40" i="20"/>
  <c r="U43" i="20" s="1"/>
  <c r="U44" i="20" s="1"/>
  <c r="U38" i="20"/>
  <c r="N103" i="20"/>
  <c r="L137" i="20"/>
  <c r="M136" i="20"/>
  <c r="N102" i="20"/>
  <c r="AU42" i="21"/>
  <c r="AU41" i="21" s="1"/>
  <c r="AT43" i="21"/>
  <c r="AU16" i="21"/>
  <c r="AV15" i="21"/>
  <c r="AV33" i="21"/>
  <c r="AV34" i="21" s="1"/>
  <c r="AU24" i="21"/>
  <c r="AT25" i="21"/>
  <c r="T74" i="17"/>
  <c r="T73" i="17"/>
  <c r="U75" i="17"/>
  <c r="W65" i="17"/>
  <c r="X67" i="17"/>
  <c r="X66" i="17" s="1"/>
  <c r="Z57" i="17"/>
  <c r="Y58" i="17"/>
  <c r="V4" i="17"/>
  <c r="V70" i="17" s="1"/>
  <c r="W101" i="20"/>
  <c r="W108" i="20" s="1"/>
  <c r="X127" i="20"/>
  <c r="V162" i="20"/>
  <c r="U163" i="20"/>
  <c r="U172" i="20"/>
  <c r="V171" i="20"/>
  <c r="V80" i="20"/>
  <c r="W79" i="20" s="1"/>
  <c r="W80" i="20" s="1"/>
  <c r="X78" i="20"/>
  <c r="AK68" i="20"/>
  <c r="AK69" i="20" s="1"/>
  <c r="W56" i="20"/>
  <c r="V37" i="20"/>
  <c r="V42" i="20"/>
  <c r="X36" i="20"/>
  <c r="Y54" i="20"/>
  <c r="W20" i="20"/>
  <c r="W22" i="20" s="1"/>
  <c r="X13" i="20"/>
  <c r="X14" i="20"/>
  <c r="X34" i="20"/>
  <c r="W35" i="20"/>
  <c r="Y12" i="20"/>
  <c r="Y17" i="20" s="1"/>
  <c r="T233" i="18"/>
  <c r="T234" i="18" s="1"/>
  <c r="W227" i="18"/>
  <c r="V231" i="18"/>
  <c r="V230" i="18"/>
  <c r="V229" i="18"/>
  <c r="T212" i="18"/>
  <c r="T199" i="18"/>
  <c r="T200" i="18" s="1"/>
  <c r="T189" i="18"/>
  <c r="T175" i="18"/>
  <c r="T176" i="18" s="1"/>
  <c r="T166" i="18"/>
  <c r="T167" i="18" s="1"/>
  <c r="T153" i="18"/>
  <c r="T154" i="18" s="1"/>
  <c r="S89" i="18"/>
  <c r="S91" i="18"/>
  <c r="S92" i="18"/>
  <c r="S90" i="18"/>
  <c r="T88" i="18"/>
  <c r="T75" i="18"/>
  <c r="S78" i="18"/>
  <c r="S77" i="18"/>
  <c r="S76" i="18"/>
  <c r="S79" i="18"/>
  <c r="T105" i="18"/>
  <c r="T95" i="18"/>
  <c r="T96" i="18" s="1"/>
  <c r="R58" i="18"/>
  <c r="S57" i="18"/>
  <c r="Z54" i="18"/>
  <c r="U65" i="18"/>
  <c r="U66" i="18" s="1"/>
  <c r="T34" i="18"/>
  <c r="S33" i="18"/>
  <c r="W38" i="18"/>
  <c r="V39" i="18"/>
  <c r="T47" i="18"/>
  <c r="T48" i="18" s="1"/>
  <c r="T7" i="18"/>
  <c r="T8" i="18" s="1"/>
  <c r="V15" i="18"/>
  <c r="V16" i="18" s="1"/>
  <c r="T401" i="16"/>
  <c r="T402" i="16" s="1"/>
  <c r="T393" i="16"/>
  <c r="T394" i="16" s="1"/>
  <c r="U362" i="16"/>
  <c r="T363" i="16"/>
  <c r="T365" i="16" s="1"/>
  <c r="T366" i="16" s="1"/>
  <c r="T384" i="16"/>
  <c r="T385" i="16" s="1"/>
  <c r="T376" i="16"/>
  <c r="T377" i="16" s="1"/>
  <c r="T101" i="17"/>
  <c r="T100" i="17" s="1"/>
  <c r="S173" i="16"/>
  <c r="S174" i="16" s="1"/>
  <c r="U92" i="16"/>
  <c r="T93" i="16"/>
  <c r="Q158" i="16"/>
  <c r="Q159" i="16" s="1"/>
  <c r="Q141" i="16"/>
  <c r="Q142" i="16" s="1"/>
  <c r="Q124" i="16"/>
  <c r="Q125" i="16" s="1"/>
  <c r="Q108" i="16"/>
  <c r="Q109" i="16" s="1"/>
  <c r="T144" i="18" l="1"/>
  <c r="V137" i="18"/>
  <c r="U138" i="18"/>
  <c r="U142" i="18" s="1"/>
  <c r="U143" i="18" s="1"/>
  <c r="T106" i="18"/>
  <c r="T107" i="18"/>
  <c r="T108" i="18"/>
  <c r="T104" i="18"/>
  <c r="T109" i="18" s="1"/>
  <c r="S110" i="18"/>
  <c r="S131" i="18"/>
  <c r="U126" i="18"/>
  <c r="T129" i="18"/>
  <c r="T125" i="18"/>
  <c r="T130" i="18" s="1"/>
  <c r="T214" i="18"/>
  <c r="T213" i="18"/>
  <c r="T190" i="18"/>
  <c r="T191" i="18"/>
  <c r="S93" i="18"/>
  <c r="S80" i="18"/>
  <c r="N106" i="20"/>
  <c r="N109" i="20" s="1"/>
  <c r="N112" i="20"/>
  <c r="X130" i="20"/>
  <c r="V40" i="20"/>
  <c r="V43" i="20" s="1"/>
  <c r="V38" i="20"/>
  <c r="Q132" i="20"/>
  <c r="R128" i="20" s="1"/>
  <c r="R133" i="20" s="1"/>
  <c r="R131" i="20" s="1"/>
  <c r="M135" i="20"/>
  <c r="M137" i="20" s="1"/>
  <c r="AU43" i="21"/>
  <c r="AV42" i="21"/>
  <c r="AV41" i="21" s="1"/>
  <c r="AV16" i="21"/>
  <c r="AW15" i="21"/>
  <c r="AW33" i="21"/>
  <c r="AW34" i="21" s="1"/>
  <c r="AU25" i="21"/>
  <c r="AV24" i="21"/>
  <c r="U74" i="17"/>
  <c r="U73" i="17"/>
  <c r="V75" i="17"/>
  <c r="X65" i="17"/>
  <c r="Y67" i="17"/>
  <c r="Y66" i="17" s="1"/>
  <c r="AA57" i="17"/>
  <c r="Z58" i="17"/>
  <c r="W4" i="17"/>
  <c r="W70" i="17" s="1"/>
  <c r="X101" i="20"/>
  <c r="X108" i="20" s="1"/>
  <c r="Y127" i="20"/>
  <c r="W162" i="20"/>
  <c r="V163" i="20"/>
  <c r="W171" i="20"/>
  <c r="V172" i="20"/>
  <c r="X79" i="20"/>
  <c r="X80" i="20" s="1"/>
  <c r="Y78" i="20"/>
  <c r="AL68" i="20"/>
  <c r="AL69" i="20" s="1"/>
  <c r="X56" i="20"/>
  <c r="W37" i="20"/>
  <c r="W42" i="20"/>
  <c r="V44" i="20"/>
  <c r="Y36" i="20"/>
  <c r="Z54" i="20"/>
  <c r="X20" i="20"/>
  <c r="X22" i="20" s="1"/>
  <c r="Y14" i="20"/>
  <c r="Y13" i="20"/>
  <c r="Y34" i="20"/>
  <c r="X35" i="20"/>
  <c r="Z12" i="20"/>
  <c r="Z17" i="20" s="1"/>
  <c r="U233" i="18"/>
  <c r="U234" i="18" s="1"/>
  <c r="X227" i="18"/>
  <c r="W229" i="18"/>
  <c r="W231" i="18"/>
  <c r="W230" i="18"/>
  <c r="U212" i="18"/>
  <c r="U199" i="18"/>
  <c r="U200" i="18" s="1"/>
  <c r="U189" i="18"/>
  <c r="U175" i="18"/>
  <c r="U176" i="18" s="1"/>
  <c r="U166" i="18"/>
  <c r="U167" i="18" s="1"/>
  <c r="U153" i="18"/>
  <c r="U154" i="18" s="1"/>
  <c r="T92" i="18"/>
  <c r="T89" i="18"/>
  <c r="T91" i="18"/>
  <c r="T90" i="18"/>
  <c r="U88" i="18"/>
  <c r="U75" i="18"/>
  <c r="T78" i="18"/>
  <c r="T79" i="18"/>
  <c r="T77" i="18"/>
  <c r="T76" i="18"/>
  <c r="U105" i="18"/>
  <c r="U95" i="18"/>
  <c r="U96" i="18" s="1"/>
  <c r="S58" i="18"/>
  <c r="T57" i="18"/>
  <c r="AA54" i="18"/>
  <c r="V65" i="18"/>
  <c r="V66" i="18" s="1"/>
  <c r="U34" i="18"/>
  <c r="T33" i="18"/>
  <c r="X38" i="18"/>
  <c r="U47" i="18"/>
  <c r="U48" i="18" s="1"/>
  <c r="U7" i="18"/>
  <c r="U8" i="18" s="1"/>
  <c r="W15" i="18"/>
  <c r="W16" i="18" s="1"/>
  <c r="U401" i="16"/>
  <c r="U402" i="16" s="1"/>
  <c r="U393" i="16"/>
  <c r="U394" i="16" s="1"/>
  <c r="V362" i="16"/>
  <c r="U363" i="16"/>
  <c r="U365" i="16" s="1"/>
  <c r="U366" i="16" s="1"/>
  <c r="U384" i="16"/>
  <c r="U385" i="16" s="1"/>
  <c r="U376" i="16"/>
  <c r="U377" i="16" s="1"/>
  <c r="U101" i="17"/>
  <c r="U100" i="17" s="1"/>
  <c r="T173" i="16"/>
  <c r="T174" i="16" s="1"/>
  <c r="V92" i="16"/>
  <c r="U93" i="16"/>
  <c r="R158" i="16"/>
  <c r="R159" i="16" s="1"/>
  <c r="R141" i="16"/>
  <c r="R142" i="16" s="1"/>
  <c r="R124" i="16"/>
  <c r="R125" i="16" s="1"/>
  <c r="R108" i="16"/>
  <c r="R109" i="16" s="1"/>
  <c r="U144" i="18" l="1"/>
  <c r="W137" i="18"/>
  <c r="V138" i="18"/>
  <c r="V142" i="18" s="1"/>
  <c r="V143" i="18" s="1"/>
  <c r="V126" i="18"/>
  <c r="U129" i="18"/>
  <c r="U125" i="18"/>
  <c r="U130" i="18" s="1"/>
  <c r="U128" i="18"/>
  <c r="T110" i="18"/>
  <c r="U106" i="18"/>
  <c r="U104" i="18"/>
  <c r="U109" i="18" s="1"/>
  <c r="U108" i="18"/>
  <c r="U107" i="18"/>
  <c r="U214" i="18"/>
  <c r="U213" i="18"/>
  <c r="U191" i="18"/>
  <c r="U190" i="18"/>
  <c r="T93" i="18"/>
  <c r="T80" i="18"/>
  <c r="Y130" i="20"/>
  <c r="W38" i="20"/>
  <c r="W40" i="20"/>
  <c r="W43" i="20" s="1"/>
  <c r="S133" i="20"/>
  <c r="S131" i="20" s="1"/>
  <c r="R132" i="20"/>
  <c r="S128" i="20" s="1"/>
  <c r="O103" i="20"/>
  <c r="O102" i="20"/>
  <c r="AV43" i="21"/>
  <c r="AW42" i="21"/>
  <c r="AW41" i="21" s="1"/>
  <c r="AW16" i="21"/>
  <c r="AX15" i="21"/>
  <c r="AX16" i="21" s="1"/>
  <c r="AX33" i="21"/>
  <c r="AX34" i="21" s="1"/>
  <c r="AV25" i="21"/>
  <c r="AW24" i="21"/>
  <c r="W75" i="17"/>
  <c r="V74" i="17"/>
  <c r="V73" i="17"/>
  <c r="Z67" i="17"/>
  <c r="Z66" i="17" s="1"/>
  <c r="Y65" i="17"/>
  <c r="AB57" i="17"/>
  <c r="AA58" i="17"/>
  <c r="X4" i="17"/>
  <c r="X70" i="17" s="1"/>
  <c r="Y101" i="20"/>
  <c r="Y108" i="20" s="1"/>
  <c r="Z127" i="20"/>
  <c r="X162" i="20"/>
  <c r="W163" i="20"/>
  <c r="X171" i="20"/>
  <c r="W172" i="20"/>
  <c r="Y79" i="20"/>
  <c r="Y80" i="20" s="1"/>
  <c r="Y56" i="20"/>
  <c r="Z78" i="20"/>
  <c r="AM68" i="20"/>
  <c r="W44" i="20"/>
  <c r="X37" i="20"/>
  <c r="X42" i="20"/>
  <c r="Z36" i="20"/>
  <c r="AA54" i="20"/>
  <c r="Z13" i="20"/>
  <c r="Z14" i="20"/>
  <c r="Y20" i="20"/>
  <c r="Y22" i="20" s="1"/>
  <c r="Z34" i="20"/>
  <c r="Y35" i="20"/>
  <c r="AA12" i="20"/>
  <c r="AA17" i="20" s="1"/>
  <c r="V233" i="18"/>
  <c r="V234" i="18" s="1"/>
  <c r="Y227" i="18"/>
  <c r="X229" i="18"/>
  <c r="X231" i="18"/>
  <c r="X230" i="18"/>
  <c r="V212" i="18"/>
  <c r="V199" i="18"/>
  <c r="V200" i="18" s="1"/>
  <c r="V189" i="18"/>
  <c r="V175" i="18"/>
  <c r="V176" i="18" s="1"/>
  <c r="V166" i="18"/>
  <c r="V167" i="18" s="1"/>
  <c r="V153" i="18"/>
  <c r="V154" i="18" s="1"/>
  <c r="U91" i="18"/>
  <c r="U89" i="18"/>
  <c r="U90" i="18"/>
  <c r="U92" i="18"/>
  <c r="V88" i="18"/>
  <c r="V75" i="18"/>
  <c r="U79" i="18"/>
  <c r="U78" i="18"/>
  <c r="U77" i="18"/>
  <c r="U76" i="18"/>
  <c r="V105" i="18"/>
  <c r="V95" i="18"/>
  <c r="V96" i="18" s="1"/>
  <c r="T58" i="18"/>
  <c r="U57" i="18"/>
  <c r="AB54" i="18"/>
  <c r="W65" i="18"/>
  <c r="W66" i="18" s="1"/>
  <c r="V34" i="18"/>
  <c r="U33" i="18"/>
  <c r="Y38" i="18"/>
  <c r="X39" i="18"/>
  <c r="V47" i="18"/>
  <c r="V48" i="18" s="1"/>
  <c r="V7" i="18"/>
  <c r="V8" i="18" s="1"/>
  <c r="X15" i="18"/>
  <c r="X16" i="18" s="1"/>
  <c r="V401" i="16"/>
  <c r="V402" i="16" s="1"/>
  <c r="V393" i="16"/>
  <c r="V394" i="16" s="1"/>
  <c r="W362" i="16"/>
  <c r="V363" i="16"/>
  <c r="V365" i="16" s="1"/>
  <c r="V366" i="16" s="1"/>
  <c r="V384" i="16"/>
  <c r="V385" i="16" s="1"/>
  <c r="V376" i="16"/>
  <c r="V377" i="16" s="1"/>
  <c r="V101" i="17"/>
  <c r="V100" i="17" s="1"/>
  <c r="U173" i="16"/>
  <c r="U174" i="16" s="1"/>
  <c r="W92" i="16"/>
  <c r="V93" i="16"/>
  <c r="S158" i="16"/>
  <c r="S159" i="16" s="1"/>
  <c r="S141" i="16"/>
  <c r="S142" i="16" s="1"/>
  <c r="S124" i="16"/>
  <c r="S125" i="16" s="1"/>
  <c r="S108" i="16"/>
  <c r="S109" i="16" s="1"/>
  <c r="V144" i="18" l="1"/>
  <c r="X137" i="18"/>
  <c r="W138" i="18"/>
  <c r="W142" i="18" s="1"/>
  <c r="W143" i="18" s="1"/>
  <c r="V106" i="18"/>
  <c r="V104" i="18"/>
  <c r="V109" i="18" s="1"/>
  <c r="V108" i="18"/>
  <c r="V107" i="18"/>
  <c r="U131" i="18"/>
  <c r="U110" i="18"/>
  <c r="W126" i="18"/>
  <c r="V128" i="18"/>
  <c r="V129" i="18"/>
  <c r="V125" i="18"/>
  <c r="V130" i="18" s="1"/>
  <c r="V214" i="18"/>
  <c r="V213" i="18"/>
  <c r="V191" i="18"/>
  <c r="V190" i="18"/>
  <c r="U93" i="18"/>
  <c r="U80" i="18"/>
  <c r="O106" i="20"/>
  <c r="O109" i="20" s="1"/>
  <c r="O112" i="20"/>
  <c r="Z130" i="20"/>
  <c r="X40" i="20"/>
  <c r="X43" i="20" s="1"/>
  <c r="X38" i="20"/>
  <c r="S132" i="20"/>
  <c r="T128" i="20" s="1"/>
  <c r="T133" i="20" s="1"/>
  <c r="T131" i="20" s="1"/>
  <c r="P103" i="20"/>
  <c r="DU69" i="20"/>
  <c r="DL69" i="20"/>
  <c r="DM69" i="20"/>
  <c r="CQ69" i="20"/>
  <c r="DC69" i="20"/>
  <c r="BM69" i="20"/>
  <c r="CF69" i="20"/>
  <c r="AU69" i="20"/>
  <c r="AQ69" i="20"/>
  <c r="BJ69" i="20"/>
  <c r="DN69" i="20"/>
  <c r="CK69" i="20"/>
  <c r="AS69" i="20"/>
  <c r="CE69" i="20"/>
  <c r="AX69" i="20"/>
  <c r="CX69" i="20"/>
  <c r="DZ69" i="20"/>
  <c r="DA69" i="20"/>
  <c r="CD69" i="20"/>
  <c r="DF69" i="20"/>
  <c r="BC69" i="20"/>
  <c r="CZ69" i="20"/>
  <c r="CO69" i="20"/>
  <c r="DR69" i="20"/>
  <c r="AY69" i="20"/>
  <c r="BT69" i="20"/>
  <c r="AN69" i="20"/>
  <c r="BZ69" i="20"/>
  <c r="BA69" i="20"/>
  <c r="DP69" i="20"/>
  <c r="BU69" i="20"/>
  <c r="BW69" i="20"/>
  <c r="BD69" i="20"/>
  <c r="DV69" i="20"/>
  <c r="BR69" i="20"/>
  <c r="CN69" i="20"/>
  <c r="BX69" i="20"/>
  <c r="CR69" i="20"/>
  <c r="CC69" i="20"/>
  <c r="BG69" i="20"/>
  <c r="CU69" i="20"/>
  <c r="CV69" i="20"/>
  <c r="CS69" i="20"/>
  <c r="DK69" i="20"/>
  <c r="CJ69" i="20"/>
  <c r="BN69" i="20"/>
  <c r="CL69" i="20"/>
  <c r="DE69" i="20"/>
  <c r="DT69" i="20"/>
  <c r="DW69" i="20"/>
  <c r="BF69" i="20"/>
  <c r="BS69" i="20"/>
  <c r="BE69" i="20"/>
  <c r="AM69" i="20"/>
  <c r="BP69" i="20"/>
  <c r="BI69" i="20"/>
  <c r="AZ69" i="20"/>
  <c r="DY69" i="20"/>
  <c r="DJ69" i="20"/>
  <c r="CT69" i="20"/>
  <c r="BO69" i="20"/>
  <c r="DQ69" i="20"/>
  <c r="CA69" i="20"/>
  <c r="CB69" i="20"/>
  <c r="AT69" i="20"/>
  <c r="CM69" i="20"/>
  <c r="BY69" i="20"/>
  <c r="DD69" i="20"/>
  <c r="BH69" i="20"/>
  <c r="BV69" i="20"/>
  <c r="AO69" i="20"/>
  <c r="DB69" i="20"/>
  <c r="AV69" i="20"/>
  <c r="DI69" i="20"/>
  <c r="CI69" i="20"/>
  <c r="AP69" i="20"/>
  <c r="CG69" i="20"/>
  <c r="CY69" i="20"/>
  <c r="DG69" i="20"/>
  <c r="BQ69" i="20"/>
  <c r="BK69" i="20"/>
  <c r="BL69" i="20"/>
  <c r="CP69" i="20"/>
  <c r="AR69" i="20"/>
  <c r="AW69" i="20"/>
  <c r="BB69" i="20"/>
  <c r="DX69" i="20"/>
  <c r="DS69" i="20"/>
  <c r="DH69" i="20"/>
  <c r="DO69" i="20"/>
  <c r="CH69" i="20"/>
  <c r="CW69" i="20"/>
  <c r="AW43" i="21"/>
  <c r="AX42" i="21"/>
  <c r="AX41" i="21" s="1"/>
  <c r="AY33" i="21"/>
  <c r="AY34" i="21" s="1"/>
  <c r="AW25" i="21"/>
  <c r="AX24" i="21"/>
  <c r="X75" i="17"/>
  <c r="W74" i="17"/>
  <c r="W73" i="17"/>
  <c r="AA67" i="17"/>
  <c r="AA66" i="17" s="1"/>
  <c r="Z65" i="17"/>
  <c r="AC57" i="17"/>
  <c r="AB58" i="17"/>
  <c r="Y4" i="17"/>
  <c r="Y70" i="17" s="1"/>
  <c r="Z101" i="20"/>
  <c r="Z108" i="20" s="1"/>
  <c r="AA127" i="20"/>
  <c r="Y162" i="20"/>
  <c r="X163" i="20"/>
  <c r="X172" i="20"/>
  <c r="Y171" i="20"/>
  <c r="Z79" i="20"/>
  <c r="Z80" i="20" s="1"/>
  <c r="AA78" i="20"/>
  <c r="Z56" i="20"/>
  <c r="X44" i="20"/>
  <c r="AA36" i="20"/>
  <c r="Y37" i="20"/>
  <c r="Y42" i="20"/>
  <c r="AB54" i="20"/>
  <c r="AA13" i="20"/>
  <c r="AA14" i="20"/>
  <c r="Z20" i="20"/>
  <c r="Z22" i="20" s="1"/>
  <c r="AA34" i="20"/>
  <c r="Z35" i="20"/>
  <c r="AB12" i="20"/>
  <c r="AB17" i="20" s="1"/>
  <c r="W233" i="18"/>
  <c r="W234" i="18" s="1"/>
  <c r="Z227" i="18"/>
  <c r="Y231" i="18"/>
  <c r="Y230" i="18"/>
  <c r="Y229" i="18"/>
  <c r="W212" i="18"/>
  <c r="W199" i="18"/>
  <c r="W200" i="18" s="1"/>
  <c r="W189" i="18"/>
  <c r="W175" i="18"/>
  <c r="W176" i="18" s="1"/>
  <c r="W166" i="18"/>
  <c r="W167" i="18" s="1"/>
  <c r="W153" i="18"/>
  <c r="W154" i="18" s="1"/>
  <c r="V90" i="18"/>
  <c r="V89" i="18"/>
  <c r="V92" i="18"/>
  <c r="V91" i="18"/>
  <c r="W88" i="18"/>
  <c r="W75" i="18"/>
  <c r="V77" i="18"/>
  <c r="V76" i="18"/>
  <c r="V79" i="18"/>
  <c r="V78" i="18"/>
  <c r="W105" i="18"/>
  <c r="W95" i="18"/>
  <c r="W96" i="18" s="1"/>
  <c r="U58" i="18"/>
  <c r="V57" i="18"/>
  <c r="AC54" i="18"/>
  <c r="X65" i="18"/>
  <c r="X66" i="18" s="1"/>
  <c r="W34" i="18"/>
  <c r="V33" i="18"/>
  <c r="Z38" i="18"/>
  <c r="Y39" i="18"/>
  <c r="W47" i="18"/>
  <c r="W48" i="18" s="1"/>
  <c r="W7" i="18"/>
  <c r="W8" i="18" s="1"/>
  <c r="Y15" i="18"/>
  <c r="Y16" i="18" s="1"/>
  <c r="W401" i="16"/>
  <c r="W402" i="16" s="1"/>
  <c r="W393" i="16"/>
  <c r="W394" i="16" s="1"/>
  <c r="X362" i="16"/>
  <c r="W363" i="16"/>
  <c r="W365" i="16" s="1"/>
  <c r="W366" i="16" s="1"/>
  <c r="W384" i="16"/>
  <c r="W385" i="16" s="1"/>
  <c r="W376" i="16"/>
  <c r="W377" i="16" s="1"/>
  <c r="W101" i="17"/>
  <c r="W100" i="17" s="1"/>
  <c r="V173" i="16"/>
  <c r="V174" i="16" s="1"/>
  <c r="X92" i="16"/>
  <c r="W93" i="16"/>
  <c r="T158" i="16"/>
  <c r="T159" i="16" s="1"/>
  <c r="T141" i="16"/>
  <c r="T142" i="16" s="1"/>
  <c r="T124" i="16"/>
  <c r="T125" i="16" s="1"/>
  <c r="T108" i="16"/>
  <c r="T109" i="16" s="1"/>
  <c r="W144" i="18" l="1"/>
  <c r="Y137" i="18"/>
  <c r="X138" i="18"/>
  <c r="X142" i="18" s="1"/>
  <c r="X143" i="18" s="1"/>
  <c r="V131" i="18"/>
  <c r="W106" i="18"/>
  <c r="W108" i="18"/>
  <c r="W107" i="18"/>
  <c r="W104" i="18"/>
  <c r="X126" i="18"/>
  <c r="W128" i="18"/>
  <c r="W129" i="18"/>
  <c r="W125" i="18"/>
  <c r="W130" i="18" s="1"/>
  <c r="V110" i="18"/>
  <c r="W214" i="18"/>
  <c r="W213" i="18"/>
  <c r="W191" i="18"/>
  <c r="W190" i="18"/>
  <c r="V93" i="18"/>
  <c r="V80" i="18"/>
  <c r="AA130" i="20"/>
  <c r="Y40" i="20"/>
  <c r="Y43" i="20" s="1"/>
  <c r="Y38" i="20"/>
  <c r="T132" i="20"/>
  <c r="U128" i="20" s="1"/>
  <c r="U133" i="20" s="1"/>
  <c r="U131" i="20" s="1"/>
  <c r="P102" i="20"/>
  <c r="AY42" i="21"/>
  <c r="AY41" i="21" s="1"/>
  <c r="AX43" i="21"/>
  <c r="AZ33" i="21"/>
  <c r="AZ34" i="21" s="1"/>
  <c r="AY24" i="21"/>
  <c r="AX25" i="21"/>
  <c r="X74" i="17"/>
  <c r="Y75" i="17"/>
  <c r="X73" i="17"/>
  <c r="AA65" i="17"/>
  <c r="AB67" i="17"/>
  <c r="AB66" i="17" s="1"/>
  <c r="AC58" i="17"/>
  <c r="AD57" i="17"/>
  <c r="Z4" i="17"/>
  <c r="Z70" i="17" s="1"/>
  <c r="AA101" i="20"/>
  <c r="AA108" i="20" s="1"/>
  <c r="AB127" i="20"/>
  <c r="AA79" i="20"/>
  <c r="AA80" i="20" s="1"/>
  <c r="Z162" i="20"/>
  <c r="Y163" i="20"/>
  <c r="Y172" i="20"/>
  <c r="Z171" i="20"/>
  <c r="AA56" i="20"/>
  <c r="AB78" i="20"/>
  <c r="Z42" i="20"/>
  <c r="Z37" i="20"/>
  <c r="Y44" i="20"/>
  <c r="AB36" i="20"/>
  <c r="AC54" i="20"/>
  <c r="AB13" i="20"/>
  <c r="AB14" i="20"/>
  <c r="AA20" i="20"/>
  <c r="AA22" i="20" s="1"/>
  <c r="AB34" i="20"/>
  <c r="AA35" i="20"/>
  <c r="AC12" i="20"/>
  <c r="AC17" i="20" s="1"/>
  <c r="X233" i="18"/>
  <c r="X234" i="18" s="1"/>
  <c r="AA227" i="18"/>
  <c r="Z231" i="18"/>
  <c r="Z230" i="18"/>
  <c r="Z229" i="18"/>
  <c r="X212" i="18"/>
  <c r="X199" i="18"/>
  <c r="X200" i="18" s="1"/>
  <c r="X189" i="18"/>
  <c r="X175" i="18"/>
  <c r="X176" i="18" s="1"/>
  <c r="X166" i="18"/>
  <c r="X167" i="18" s="1"/>
  <c r="X153" i="18"/>
  <c r="X154" i="18" s="1"/>
  <c r="W89" i="18"/>
  <c r="W90" i="18"/>
  <c r="W92" i="18"/>
  <c r="W91" i="18"/>
  <c r="X88" i="18"/>
  <c r="X75" i="18"/>
  <c r="W78" i="18"/>
  <c r="W77" i="18"/>
  <c r="W76" i="18"/>
  <c r="W79" i="18"/>
  <c r="X105" i="18"/>
  <c r="X95" i="18"/>
  <c r="X96" i="18" s="1"/>
  <c r="V58" i="18"/>
  <c r="W57" i="18"/>
  <c r="AD54" i="18"/>
  <c r="Y65" i="18"/>
  <c r="Y66" i="18" s="1"/>
  <c r="X34" i="18"/>
  <c r="W33" i="18"/>
  <c r="AA38" i="18"/>
  <c r="Z39" i="18"/>
  <c r="X47" i="18"/>
  <c r="X48" i="18" s="1"/>
  <c r="X7" i="18"/>
  <c r="X8" i="18" s="1"/>
  <c r="Z15" i="18"/>
  <c r="Z16" i="18" s="1"/>
  <c r="X401" i="16"/>
  <c r="X402" i="16" s="1"/>
  <c r="X393" i="16"/>
  <c r="X394" i="16" s="1"/>
  <c r="Y362" i="16"/>
  <c r="X363" i="16"/>
  <c r="X365" i="16" s="1"/>
  <c r="X366" i="16" s="1"/>
  <c r="X384" i="16"/>
  <c r="X385" i="16" s="1"/>
  <c r="X376" i="16"/>
  <c r="X377" i="16" s="1"/>
  <c r="X101" i="17"/>
  <c r="X100" i="17" s="1"/>
  <c r="W173" i="16"/>
  <c r="W174" i="16" s="1"/>
  <c r="Y92" i="16"/>
  <c r="X93" i="16"/>
  <c r="U158" i="16"/>
  <c r="U159" i="16" s="1"/>
  <c r="U141" i="16"/>
  <c r="U142" i="16" s="1"/>
  <c r="U124" i="16"/>
  <c r="U125" i="16" s="1"/>
  <c r="U108" i="16"/>
  <c r="U109" i="16" s="1"/>
  <c r="X144" i="18" l="1"/>
  <c r="Z137" i="18"/>
  <c r="Y138" i="18"/>
  <c r="Y142" i="18" s="1"/>
  <c r="Y143" i="18" s="1"/>
  <c r="X106" i="18"/>
  <c r="X107" i="18"/>
  <c r="X104" i="18"/>
  <c r="X109" i="18" s="1"/>
  <c r="X108" i="18"/>
  <c r="W131" i="18"/>
  <c r="Y126" i="18"/>
  <c r="X128" i="18"/>
  <c r="X129" i="18"/>
  <c r="X125" i="18"/>
  <c r="X130" i="18" s="1"/>
  <c r="X190" i="18"/>
  <c r="X191" i="18"/>
  <c r="X214" i="18"/>
  <c r="X213" i="18"/>
  <c r="W93" i="18"/>
  <c r="W80" i="18"/>
  <c r="P106" i="20"/>
  <c r="P109" i="20" s="1"/>
  <c r="P112" i="20"/>
  <c r="AB130" i="20"/>
  <c r="U132" i="20"/>
  <c r="V128" i="20" s="1"/>
  <c r="V133" i="20" s="1"/>
  <c r="V131" i="20" s="1"/>
  <c r="Z38" i="20"/>
  <c r="Z40" i="20"/>
  <c r="Z43" i="20" s="1"/>
  <c r="Z44" i="20" s="1"/>
  <c r="AY43" i="21"/>
  <c r="AZ42" i="21"/>
  <c r="AZ41" i="21" s="1"/>
  <c r="BA33" i="21"/>
  <c r="BA34" i="21" s="1"/>
  <c r="AY25" i="21"/>
  <c r="AZ24" i="21"/>
  <c r="Z75" i="17"/>
  <c r="Y74" i="17"/>
  <c r="Y73" i="17"/>
  <c r="AB65" i="17"/>
  <c r="AC67" i="17"/>
  <c r="AC66" i="17" s="1"/>
  <c r="AE57" i="17"/>
  <c r="AD58" i="17"/>
  <c r="AA4" i="17"/>
  <c r="AA70" i="17" s="1"/>
  <c r="AB101" i="20"/>
  <c r="AB108" i="20" s="1"/>
  <c r="AC127" i="20"/>
  <c r="AB79" i="20"/>
  <c r="AB80" i="20" s="1"/>
  <c r="AA162" i="20"/>
  <c r="Z163" i="20"/>
  <c r="AA171" i="20"/>
  <c r="Z172" i="20"/>
  <c r="AC78" i="20"/>
  <c r="AB56" i="20"/>
  <c r="AA37" i="20"/>
  <c r="AA42" i="20"/>
  <c r="AC36" i="20"/>
  <c r="AD54" i="20"/>
  <c r="AB20" i="20"/>
  <c r="AB22" i="20" s="1"/>
  <c r="AC13" i="20"/>
  <c r="AC14" i="20"/>
  <c r="AC34" i="20"/>
  <c r="AB35" i="20"/>
  <c r="AB42" i="20" s="1"/>
  <c r="AD12" i="20"/>
  <c r="AD17" i="20" s="1"/>
  <c r="Y233" i="18"/>
  <c r="Y234" i="18" s="1"/>
  <c r="AB227" i="18"/>
  <c r="AA229" i="18"/>
  <c r="AA231" i="18"/>
  <c r="AA230" i="18"/>
  <c r="Y212" i="18"/>
  <c r="Y199" i="18"/>
  <c r="Y200" i="18" s="1"/>
  <c r="Y189" i="18"/>
  <c r="Y175" i="18"/>
  <c r="Y176" i="18" s="1"/>
  <c r="Y166" i="18"/>
  <c r="Y167" i="18" s="1"/>
  <c r="Y153" i="18"/>
  <c r="Y154" i="18" s="1"/>
  <c r="X91" i="18"/>
  <c r="X92" i="18"/>
  <c r="X90" i="18"/>
  <c r="X89" i="18"/>
  <c r="Y88" i="18"/>
  <c r="Y75" i="18"/>
  <c r="X78" i="18"/>
  <c r="X77" i="18"/>
  <c r="X76" i="18"/>
  <c r="X79" i="18"/>
  <c r="Y105" i="18"/>
  <c r="Y95" i="18"/>
  <c r="Y96" i="18" s="1"/>
  <c r="W58" i="18"/>
  <c r="X57" i="18"/>
  <c r="AE54" i="18"/>
  <c r="Z65" i="18"/>
  <c r="Z66" i="18" s="1"/>
  <c r="Y34" i="18"/>
  <c r="X33" i="18"/>
  <c r="AB38" i="18"/>
  <c r="AA39" i="18"/>
  <c r="Y47" i="18"/>
  <c r="Y48" i="18" s="1"/>
  <c r="Y7" i="18"/>
  <c r="Y8" i="18" s="1"/>
  <c r="AA15" i="18"/>
  <c r="AA16" i="18" s="1"/>
  <c r="Y401" i="16"/>
  <c r="Y402" i="16" s="1"/>
  <c r="Y393" i="16"/>
  <c r="Y394" i="16" s="1"/>
  <c r="Z362" i="16"/>
  <c r="Y363" i="16"/>
  <c r="Y365" i="16" s="1"/>
  <c r="Y366" i="16" s="1"/>
  <c r="Y384" i="16"/>
  <c r="Y385" i="16" s="1"/>
  <c r="Y376" i="16"/>
  <c r="Y377" i="16" s="1"/>
  <c r="Y101" i="17"/>
  <c r="Y100" i="17" s="1"/>
  <c r="X173" i="16"/>
  <c r="X174" i="16" s="1"/>
  <c r="Z92" i="16"/>
  <c r="Y93" i="16"/>
  <c r="V158" i="16"/>
  <c r="V159" i="16" s="1"/>
  <c r="V141" i="16"/>
  <c r="V142" i="16" s="1"/>
  <c r="V124" i="16"/>
  <c r="V125" i="16" s="1"/>
  <c r="V108" i="16"/>
  <c r="V109" i="16" s="1"/>
  <c r="AA137" i="18" l="1"/>
  <c r="Z138" i="18"/>
  <c r="Z142" i="18"/>
  <c r="Z143" i="18" s="1"/>
  <c r="Y144" i="18"/>
  <c r="X110" i="18"/>
  <c r="Y106" i="18"/>
  <c r="Y104" i="18"/>
  <c r="Y109" i="18" s="1"/>
  <c r="Y108" i="18"/>
  <c r="Y107" i="18"/>
  <c r="X131" i="18"/>
  <c r="Z126" i="18"/>
  <c r="Y129" i="18"/>
  <c r="Y128" i="18"/>
  <c r="Y125" i="18"/>
  <c r="Y130" i="18" s="1"/>
  <c r="Y191" i="18"/>
  <c r="Y190" i="18"/>
  <c r="Y214" i="18"/>
  <c r="Y213" i="18"/>
  <c r="X93" i="18"/>
  <c r="X80" i="18"/>
  <c r="AC130" i="20"/>
  <c r="V132" i="20"/>
  <c r="W128" i="20" s="1"/>
  <c r="W133" i="20" s="1"/>
  <c r="W131" i="20" s="1"/>
  <c r="AA38" i="20"/>
  <c r="AA40" i="20"/>
  <c r="AA43" i="20" s="1"/>
  <c r="AA44" i="20" s="1"/>
  <c r="Q103" i="20"/>
  <c r="Q102" i="20"/>
  <c r="BA42" i="21"/>
  <c r="BA41" i="21" s="1"/>
  <c r="AZ43" i="21"/>
  <c r="BB33" i="21"/>
  <c r="BB34" i="21" s="1"/>
  <c r="AZ25" i="21"/>
  <c r="BA24" i="21"/>
  <c r="Z74" i="17"/>
  <c r="Z73" i="17"/>
  <c r="AA75" i="17"/>
  <c r="AD67" i="17"/>
  <c r="AD66" i="17" s="1"/>
  <c r="AC65" i="17"/>
  <c r="AE58" i="17"/>
  <c r="AF57" i="17"/>
  <c r="AB4" i="17"/>
  <c r="AB70" i="17" s="1"/>
  <c r="AC79" i="20"/>
  <c r="AC80" i="20" s="1"/>
  <c r="AC101" i="20"/>
  <c r="AC108" i="20" s="1"/>
  <c r="AD127" i="20"/>
  <c r="AB162" i="20"/>
  <c r="AA163" i="20"/>
  <c r="AA172" i="20"/>
  <c r="AB171" i="20"/>
  <c r="AD78" i="20"/>
  <c r="AC56" i="20"/>
  <c r="AD36" i="20"/>
  <c r="AB37" i="20"/>
  <c r="AE54" i="20"/>
  <c r="AC20" i="20"/>
  <c r="AC22" i="20" s="1"/>
  <c r="AD14" i="20"/>
  <c r="AD13" i="20"/>
  <c r="AD34" i="20"/>
  <c r="AC35" i="20"/>
  <c r="AC42" i="20" s="1"/>
  <c r="AE12" i="20"/>
  <c r="AE17" i="20" s="1"/>
  <c r="Z233" i="18"/>
  <c r="Z234" i="18" s="1"/>
  <c r="AC227" i="18"/>
  <c r="AB231" i="18"/>
  <c r="AB229" i="18"/>
  <c r="AB230" i="18"/>
  <c r="Z212" i="18"/>
  <c r="Z199" i="18"/>
  <c r="Z200" i="18" s="1"/>
  <c r="Z189" i="18"/>
  <c r="Z175" i="18"/>
  <c r="Z176" i="18" s="1"/>
  <c r="Z166" i="18"/>
  <c r="Z167" i="18" s="1"/>
  <c r="Z153" i="18"/>
  <c r="Z154" i="18" s="1"/>
  <c r="Y91" i="18"/>
  <c r="Y92" i="18"/>
  <c r="Y89" i="18"/>
  <c r="Y90" i="18"/>
  <c r="Z88" i="18"/>
  <c r="Z75" i="18"/>
  <c r="Y79" i="18"/>
  <c r="Y77" i="18"/>
  <c r="Y76" i="18"/>
  <c r="Y78" i="18"/>
  <c r="Z105" i="18"/>
  <c r="Z95" i="18"/>
  <c r="Z96" i="18" s="1"/>
  <c r="X58" i="18"/>
  <c r="Y57" i="18"/>
  <c r="AF54" i="18"/>
  <c r="AA65" i="18"/>
  <c r="AA66" i="18" s="1"/>
  <c r="Z34" i="18"/>
  <c r="Y33" i="18"/>
  <c r="AC38" i="18"/>
  <c r="AB39" i="18"/>
  <c r="Z47" i="18"/>
  <c r="Z48" i="18" s="1"/>
  <c r="Z7" i="18"/>
  <c r="Z8" i="18" s="1"/>
  <c r="AB15" i="18"/>
  <c r="AB16" i="18" s="1"/>
  <c r="Z401" i="16"/>
  <c r="Z402" i="16" s="1"/>
  <c r="Z393" i="16"/>
  <c r="Z394" i="16" s="1"/>
  <c r="AA362" i="16"/>
  <c r="Z363" i="16"/>
  <c r="Z365" i="16" s="1"/>
  <c r="Z366" i="16" s="1"/>
  <c r="Z384" i="16"/>
  <c r="Z385" i="16" s="1"/>
  <c r="Z376" i="16"/>
  <c r="Z377" i="16" s="1"/>
  <c r="Z101" i="17"/>
  <c r="Z100" i="17" s="1"/>
  <c r="Y173" i="16"/>
  <c r="Y174" i="16" s="1"/>
  <c r="AA92" i="16"/>
  <c r="Z93" i="16"/>
  <c r="W158" i="16"/>
  <c r="W159" i="16" s="1"/>
  <c r="W141" i="16"/>
  <c r="W142" i="16" s="1"/>
  <c r="W124" i="16"/>
  <c r="W125" i="16" s="1"/>
  <c r="W108" i="16"/>
  <c r="W109" i="16" s="1"/>
  <c r="AB137" i="18" l="1"/>
  <c r="AA138" i="18"/>
  <c r="AA142" i="18" s="1"/>
  <c r="AA143" i="18" s="1"/>
  <c r="Z144" i="18"/>
  <c r="Y131" i="18"/>
  <c r="Y110" i="18"/>
  <c r="Z106" i="18"/>
  <c r="Z104" i="18"/>
  <c r="Z109" i="18" s="1"/>
  <c r="Z108" i="18"/>
  <c r="Z107" i="18"/>
  <c r="AA126" i="18"/>
  <c r="Z128" i="18"/>
  <c r="Z129" i="18"/>
  <c r="Z125" i="18"/>
  <c r="Z130" i="18" s="1"/>
  <c r="Z191" i="18"/>
  <c r="Z190" i="18"/>
  <c r="Z214" i="18"/>
  <c r="Z213" i="18"/>
  <c r="Y93" i="18"/>
  <c r="Y80" i="18"/>
  <c r="Q106" i="20"/>
  <c r="Q109" i="20" s="1"/>
  <c r="Q112" i="20"/>
  <c r="AD79" i="20"/>
  <c r="AD80" i="20" s="1"/>
  <c r="AD130" i="20"/>
  <c r="AB40" i="20"/>
  <c r="AB43" i="20" s="1"/>
  <c r="AB44" i="20" s="1"/>
  <c r="AB38" i="20"/>
  <c r="W132" i="20"/>
  <c r="X128" i="20" s="1"/>
  <c r="X131" i="20" s="1"/>
  <c r="BA43" i="21"/>
  <c r="BB42" i="21"/>
  <c r="BB41" i="21" s="1"/>
  <c r="BC33" i="21"/>
  <c r="BC34" i="21" s="1"/>
  <c r="BA25" i="21"/>
  <c r="BB24" i="21"/>
  <c r="AB75" i="17"/>
  <c r="AA73" i="17"/>
  <c r="AA74" i="17"/>
  <c r="AE67" i="17"/>
  <c r="AE66" i="17" s="1"/>
  <c r="AD65" i="17"/>
  <c r="AF58" i="17"/>
  <c r="AG57" i="17"/>
  <c r="AC4" i="17"/>
  <c r="AC70" i="17" s="1"/>
  <c r="AD101" i="20"/>
  <c r="AD108" i="20" s="1"/>
  <c r="AE127" i="20"/>
  <c r="AC162" i="20"/>
  <c r="AB163" i="20"/>
  <c r="AB172" i="20"/>
  <c r="AC171" i="20"/>
  <c r="AE78" i="20"/>
  <c r="AE36" i="20"/>
  <c r="AC37" i="20"/>
  <c r="AF54" i="20"/>
  <c r="AE13" i="20"/>
  <c r="AE14" i="20"/>
  <c r="AD20" i="20"/>
  <c r="AD22" i="20" s="1"/>
  <c r="AE34" i="20"/>
  <c r="AD35" i="20"/>
  <c r="AF12" i="20"/>
  <c r="AF17" i="20" s="1"/>
  <c r="AA233" i="18"/>
  <c r="AA234" i="18" s="1"/>
  <c r="AD227" i="18"/>
  <c r="AC229" i="18"/>
  <c r="AC230" i="18"/>
  <c r="AC231" i="18"/>
  <c r="AA212" i="18"/>
  <c r="AA199" i="18"/>
  <c r="AA200" i="18" s="1"/>
  <c r="AA189" i="18"/>
  <c r="AA175" i="18"/>
  <c r="AA176" i="18" s="1"/>
  <c r="AA166" i="18"/>
  <c r="AA167" i="18" s="1"/>
  <c r="AA153" i="18"/>
  <c r="AA154" i="18" s="1"/>
  <c r="Z90" i="18"/>
  <c r="Z89" i="18"/>
  <c r="Z92" i="18"/>
  <c r="Z91" i="18"/>
  <c r="AA88" i="18"/>
  <c r="AA75" i="18"/>
  <c r="Z77" i="18"/>
  <c r="Z76" i="18"/>
  <c r="Z79" i="18"/>
  <c r="Z78" i="18"/>
  <c r="AA105" i="18"/>
  <c r="AA95" i="18"/>
  <c r="AA96" i="18" s="1"/>
  <c r="Y58" i="18"/>
  <c r="Z57" i="18"/>
  <c r="AG54" i="18"/>
  <c r="AB65" i="18"/>
  <c r="AB66" i="18" s="1"/>
  <c r="AA34" i="18"/>
  <c r="Z33" i="18"/>
  <c r="AD38" i="18"/>
  <c r="AC39" i="18"/>
  <c r="AA47" i="18"/>
  <c r="AA48" i="18" s="1"/>
  <c r="AA7" i="18"/>
  <c r="AA8" i="18" s="1"/>
  <c r="AC15" i="18"/>
  <c r="AC16" i="18" s="1"/>
  <c r="AA401" i="16"/>
  <c r="AA402" i="16" s="1"/>
  <c r="AA393" i="16"/>
  <c r="AA394" i="16" s="1"/>
  <c r="AB362" i="16"/>
  <c r="AA363" i="16"/>
  <c r="AA365" i="16" s="1"/>
  <c r="AA366" i="16" s="1"/>
  <c r="AA384" i="16"/>
  <c r="AA385" i="16" s="1"/>
  <c r="AA376" i="16"/>
  <c r="AA377" i="16" s="1"/>
  <c r="AA101" i="17"/>
  <c r="AA100" i="17" s="1"/>
  <c r="Z173" i="16"/>
  <c r="Z174" i="16" s="1"/>
  <c r="AB92" i="16"/>
  <c r="AA93" i="16"/>
  <c r="X158" i="16"/>
  <c r="X159" i="16" s="1"/>
  <c r="X141" i="16"/>
  <c r="X142" i="16" s="1"/>
  <c r="X124" i="16"/>
  <c r="X125" i="16" s="1"/>
  <c r="X108" i="16"/>
  <c r="X109" i="16" s="1"/>
  <c r="AA144" i="18" l="1"/>
  <c r="AC137" i="18"/>
  <c r="AB138" i="18"/>
  <c r="AB142" i="18" s="1"/>
  <c r="AB143" i="18" s="1"/>
  <c r="Z131" i="18"/>
  <c r="Z110" i="18"/>
  <c r="AA106" i="18"/>
  <c r="AA108" i="18"/>
  <c r="AA107" i="18"/>
  <c r="AA104" i="18"/>
  <c r="AA109" i="18" s="1"/>
  <c r="AB126" i="18"/>
  <c r="AA128" i="18"/>
  <c r="AA129" i="18"/>
  <c r="AA125" i="18"/>
  <c r="AA130" i="18" s="1"/>
  <c r="AA214" i="18"/>
  <c r="AA213" i="18"/>
  <c r="AA191" i="18"/>
  <c r="AA190" i="18"/>
  <c r="Z93" i="18"/>
  <c r="Z80" i="18"/>
  <c r="X133" i="20"/>
  <c r="R103" i="20"/>
  <c r="AE79" i="20"/>
  <c r="AE80" i="20" s="1"/>
  <c r="AE130" i="20"/>
  <c r="X132" i="20"/>
  <c r="Y128" i="20" s="1"/>
  <c r="Y131" i="20" s="1"/>
  <c r="AC40" i="20"/>
  <c r="AC43" i="20" s="1"/>
  <c r="AC44" i="20" s="1"/>
  <c r="AC38" i="20"/>
  <c r="R102" i="20"/>
  <c r="BC42" i="21"/>
  <c r="BC41" i="21" s="1"/>
  <c r="BB43" i="21"/>
  <c r="BD33" i="21"/>
  <c r="BD34" i="21" s="1"/>
  <c r="BC24" i="21"/>
  <c r="BB25" i="21"/>
  <c r="AB74" i="17"/>
  <c r="AB73" i="17"/>
  <c r="AC75" i="17"/>
  <c r="AE65" i="17"/>
  <c r="AF67" i="17"/>
  <c r="AF66" i="17" s="1"/>
  <c r="AG58" i="17"/>
  <c r="AH57" i="17"/>
  <c r="AD4" i="17"/>
  <c r="AD70" i="17" s="1"/>
  <c r="AE101" i="20"/>
  <c r="AE108" i="20" s="1"/>
  <c r="AF127" i="20"/>
  <c r="AD162" i="20"/>
  <c r="AC163" i="20"/>
  <c r="AC172" i="20"/>
  <c r="AD171" i="20"/>
  <c r="AF78" i="20"/>
  <c r="AF79" i="20" s="1"/>
  <c r="AF80" i="20" s="1"/>
  <c r="AE56" i="20"/>
  <c r="AF36" i="20"/>
  <c r="AD37" i="20"/>
  <c r="AD42" i="20"/>
  <c r="AG54" i="20"/>
  <c r="AF13" i="20"/>
  <c r="AF14" i="20"/>
  <c r="AE20" i="20"/>
  <c r="AE22" i="20" s="1"/>
  <c r="AF34" i="20"/>
  <c r="AE35" i="20"/>
  <c r="AE42" i="20" s="1"/>
  <c r="AG12" i="20"/>
  <c r="AG17" i="20" s="1"/>
  <c r="AB233" i="18"/>
  <c r="AB234" i="18" s="1"/>
  <c r="AE227" i="18"/>
  <c r="AD231" i="18"/>
  <c r="AD230" i="18"/>
  <c r="AD229" i="18"/>
  <c r="AB212" i="18"/>
  <c r="AB199" i="18"/>
  <c r="AB200" i="18" s="1"/>
  <c r="AB189" i="18"/>
  <c r="AB175" i="18"/>
  <c r="AB176" i="18" s="1"/>
  <c r="AB166" i="18"/>
  <c r="AB167" i="18" s="1"/>
  <c r="AB153" i="18"/>
  <c r="AB154" i="18" s="1"/>
  <c r="AA89" i="18"/>
  <c r="AA91" i="18"/>
  <c r="AA90" i="18"/>
  <c r="AA92" i="18"/>
  <c r="AB88" i="18"/>
  <c r="AB75" i="18"/>
  <c r="AA78" i="18"/>
  <c r="AA77" i="18"/>
  <c r="AA76" i="18"/>
  <c r="AA79" i="18"/>
  <c r="AB105" i="18"/>
  <c r="AB95" i="18"/>
  <c r="AB96" i="18" s="1"/>
  <c r="Z58" i="18"/>
  <c r="AA57" i="18"/>
  <c r="AH54" i="18"/>
  <c r="AC65" i="18"/>
  <c r="AC66" i="18" s="1"/>
  <c r="AB34" i="18"/>
  <c r="AA33" i="18"/>
  <c r="AE38" i="18"/>
  <c r="AD39" i="18"/>
  <c r="AB47" i="18"/>
  <c r="AB48" i="18" s="1"/>
  <c r="AB7" i="18"/>
  <c r="AB8" i="18" s="1"/>
  <c r="AD15" i="18"/>
  <c r="AD16" i="18" s="1"/>
  <c r="AB401" i="16"/>
  <c r="AB402" i="16" s="1"/>
  <c r="AB393" i="16"/>
  <c r="AB394" i="16" s="1"/>
  <c r="AC362" i="16"/>
  <c r="AB363" i="16"/>
  <c r="AB365" i="16" s="1"/>
  <c r="AB366" i="16" s="1"/>
  <c r="AB384" i="16"/>
  <c r="AB385" i="16" s="1"/>
  <c r="AB376" i="16"/>
  <c r="AB377" i="16" s="1"/>
  <c r="AB101" i="17"/>
  <c r="AB100" i="17" s="1"/>
  <c r="AA173" i="16"/>
  <c r="AA174" i="16" s="1"/>
  <c r="AC92" i="16"/>
  <c r="AB93" i="16"/>
  <c r="Y158" i="16"/>
  <c r="Y159" i="16" s="1"/>
  <c r="Y141" i="16"/>
  <c r="Y142" i="16" s="1"/>
  <c r="Y124" i="16"/>
  <c r="Y125" i="16" s="1"/>
  <c r="Y108" i="16"/>
  <c r="Y109" i="16" s="1"/>
  <c r="AB144" i="18" l="1"/>
  <c r="AD137" i="18"/>
  <c r="AC138" i="18"/>
  <c r="AC142" i="18" s="1"/>
  <c r="AC143" i="18" s="1"/>
  <c r="AA131" i="18"/>
  <c r="AC126" i="18"/>
  <c r="AB128" i="18"/>
  <c r="AB125" i="18"/>
  <c r="AB130" i="18" s="1"/>
  <c r="AB129" i="18"/>
  <c r="AB106" i="18"/>
  <c r="AB107" i="18"/>
  <c r="AB104" i="18"/>
  <c r="AB109" i="18" s="1"/>
  <c r="AB108" i="18"/>
  <c r="AA110" i="18"/>
  <c r="AB214" i="18"/>
  <c r="AB213" i="18"/>
  <c r="AB190" i="18"/>
  <c r="AB191" i="18"/>
  <c r="AA93" i="18"/>
  <c r="AA80" i="18"/>
  <c r="R106" i="20"/>
  <c r="R109" i="20" s="1"/>
  <c r="S103" i="20"/>
  <c r="R112" i="20"/>
  <c r="AF130" i="20"/>
  <c r="Y132" i="20"/>
  <c r="Z128" i="20" s="1"/>
  <c r="Z131" i="20" s="1"/>
  <c r="Y133" i="20"/>
  <c r="AD38" i="20"/>
  <c r="AD40" i="20"/>
  <c r="AD43" i="20" s="1"/>
  <c r="AD44" i="20" s="1"/>
  <c r="BC43" i="21"/>
  <c r="BD42" i="21"/>
  <c r="BD41" i="21" s="1"/>
  <c r="BE33" i="21"/>
  <c r="BE34" i="21" s="1"/>
  <c r="BC25" i="21"/>
  <c r="BD24" i="21"/>
  <c r="AC74" i="17"/>
  <c r="AC73" i="17"/>
  <c r="AD75" i="17"/>
  <c r="AF65" i="17"/>
  <c r="AG67" i="17"/>
  <c r="AG66" i="17" s="1"/>
  <c r="AI57" i="17"/>
  <c r="AH58" i="17"/>
  <c r="AE4" i="17"/>
  <c r="AE70" i="17" s="1"/>
  <c r="AF101" i="20"/>
  <c r="AF108" i="20" s="1"/>
  <c r="AG127" i="20"/>
  <c r="AE162" i="20"/>
  <c r="AD163" i="20"/>
  <c r="AE171" i="20"/>
  <c r="AD172" i="20"/>
  <c r="AG78" i="20"/>
  <c r="AG79" i="20" s="1"/>
  <c r="AG80" i="20" s="1"/>
  <c r="AG36" i="20"/>
  <c r="AE37" i="20"/>
  <c r="AF56" i="20"/>
  <c r="AH54" i="20"/>
  <c r="AF20" i="20"/>
  <c r="AF22" i="20" s="1"/>
  <c r="AG14" i="20"/>
  <c r="AG13" i="20"/>
  <c r="AG34" i="20"/>
  <c r="AF35" i="20"/>
  <c r="AH12" i="20"/>
  <c r="AH17" i="20" s="1"/>
  <c r="AC233" i="18"/>
  <c r="AC234" i="18" s="1"/>
  <c r="AF227" i="18"/>
  <c r="AE229" i="18"/>
  <c r="AE230" i="18"/>
  <c r="AE231" i="18"/>
  <c r="AC212" i="18"/>
  <c r="AC199" i="18"/>
  <c r="AC200" i="18" s="1"/>
  <c r="AC189" i="18"/>
  <c r="AC175" i="18"/>
  <c r="AC176" i="18" s="1"/>
  <c r="AC166" i="18"/>
  <c r="AC167" i="18" s="1"/>
  <c r="AC153" i="18"/>
  <c r="AC154" i="18" s="1"/>
  <c r="AB90" i="18"/>
  <c r="AB92" i="18"/>
  <c r="AB89" i="18"/>
  <c r="AB91" i="18"/>
  <c r="AC88" i="18"/>
  <c r="AC75" i="18"/>
  <c r="AB78" i="18"/>
  <c r="AB79" i="18"/>
  <c r="AB77" i="18"/>
  <c r="AB76" i="18"/>
  <c r="AC105" i="18"/>
  <c r="AC95" i="18"/>
  <c r="AC96" i="18" s="1"/>
  <c r="AA58" i="18"/>
  <c r="AB57" i="18"/>
  <c r="AI54" i="18"/>
  <c r="AD65" i="18"/>
  <c r="AD66" i="18" s="1"/>
  <c r="AC34" i="18"/>
  <c r="AB33" i="18"/>
  <c r="AF38" i="18"/>
  <c r="AE39" i="18"/>
  <c r="AC47" i="18"/>
  <c r="AC48" i="18" s="1"/>
  <c r="AC7" i="18"/>
  <c r="AC8" i="18" s="1"/>
  <c r="AE15" i="18"/>
  <c r="AE16" i="18" s="1"/>
  <c r="AC401" i="16"/>
  <c r="AC402" i="16" s="1"/>
  <c r="AC393" i="16"/>
  <c r="AC394" i="16" s="1"/>
  <c r="AD362" i="16"/>
  <c r="AC363" i="16"/>
  <c r="AC365" i="16" s="1"/>
  <c r="AC366" i="16" s="1"/>
  <c r="AC384" i="16"/>
  <c r="AC385" i="16" s="1"/>
  <c r="AC376" i="16"/>
  <c r="AC377" i="16" s="1"/>
  <c r="AC101" i="17"/>
  <c r="AC100" i="17" s="1"/>
  <c r="AB173" i="16"/>
  <c r="AB174" i="16" s="1"/>
  <c r="AC93" i="16"/>
  <c r="AD92" i="16"/>
  <c r="Z158" i="16"/>
  <c r="Z159" i="16" s="1"/>
  <c r="Z141" i="16"/>
  <c r="Z142" i="16" s="1"/>
  <c r="Z124" i="16"/>
  <c r="Z125" i="16" s="1"/>
  <c r="Z108" i="16"/>
  <c r="Z109" i="16" s="1"/>
  <c r="AC144" i="18" l="1"/>
  <c r="AE137" i="18"/>
  <c r="AD138" i="18"/>
  <c r="AD142" i="18" s="1"/>
  <c r="AD143" i="18" s="1"/>
  <c r="AB110" i="18"/>
  <c r="AB131" i="18"/>
  <c r="AD126" i="18"/>
  <c r="AC129" i="18"/>
  <c r="AC125" i="18"/>
  <c r="AC130" i="18" s="1"/>
  <c r="AC128" i="18"/>
  <c r="AC106" i="18"/>
  <c r="AC104" i="18"/>
  <c r="AC109" i="18" s="1"/>
  <c r="AC108" i="18"/>
  <c r="AC107" i="18"/>
  <c r="AC191" i="18"/>
  <c r="AC190" i="18"/>
  <c r="AC214" i="18"/>
  <c r="AC213" i="18"/>
  <c r="AB93" i="18"/>
  <c r="AB80" i="18"/>
  <c r="Z133" i="20"/>
  <c r="AG130" i="20"/>
  <c r="AE38" i="20"/>
  <c r="AE40" i="20"/>
  <c r="AE43" i="20" s="1"/>
  <c r="AE44" i="20" s="1"/>
  <c r="Z132" i="20"/>
  <c r="AA128" i="20" s="1"/>
  <c r="AA131" i="20" s="1"/>
  <c r="S102" i="20"/>
  <c r="BD43" i="21"/>
  <c r="BE42" i="21"/>
  <c r="BE41" i="21" s="1"/>
  <c r="BF33" i="21"/>
  <c r="BF34" i="21" s="1"/>
  <c r="BD25" i="21"/>
  <c r="BE24" i="21"/>
  <c r="AE75" i="17"/>
  <c r="AD74" i="17"/>
  <c r="AD73" i="17"/>
  <c r="AH67" i="17"/>
  <c r="AH66" i="17" s="1"/>
  <c r="AG65" i="17"/>
  <c r="AJ57" i="17"/>
  <c r="AI58" i="17"/>
  <c r="AF4" i="17"/>
  <c r="AF70" i="17" s="1"/>
  <c r="AG101" i="20"/>
  <c r="AG108" i="20" s="1"/>
  <c r="AH127" i="20"/>
  <c r="AF162" i="20"/>
  <c r="AE163" i="20"/>
  <c r="AF171" i="20"/>
  <c r="AE172" i="20"/>
  <c r="AH78" i="20"/>
  <c r="AH79" i="20" s="1"/>
  <c r="AH80" i="20" s="1"/>
  <c r="AF37" i="20"/>
  <c r="AF42" i="20"/>
  <c r="AH36" i="20"/>
  <c r="AI54" i="20"/>
  <c r="AG20" i="20"/>
  <c r="AG22" i="20" s="1"/>
  <c r="AH13" i="20"/>
  <c r="AH14" i="20"/>
  <c r="AH34" i="20"/>
  <c r="AG35" i="20"/>
  <c r="AI12" i="20"/>
  <c r="AI17" i="20" s="1"/>
  <c r="AD233" i="18"/>
  <c r="AD234" i="18" s="1"/>
  <c r="AG227" i="18"/>
  <c r="AF231" i="18"/>
  <c r="AF229" i="18"/>
  <c r="AF230" i="18"/>
  <c r="AD212" i="18"/>
  <c r="AD199" i="18"/>
  <c r="AD200" i="18" s="1"/>
  <c r="AD189" i="18"/>
  <c r="AD175" i="18"/>
  <c r="AD176" i="18" s="1"/>
  <c r="AD166" i="18"/>
  <c r="AD167" i="18" s="1"/>
  <c r="AD153" i="18"/>
  <c r="AD154" i="18" s="1"/>
  <c r="AC91" i="18"/>
  <c r="AC89" i="18"/>
  <c r="AC92" i="18"/>
  <c r="AC90" i="18"/>
  <c r="AD88" i="18"/>
  <c r="AD75" i="18"/>
  <c r="AC79" i="18"/>
  <c r="AC78" i="18"/>
  <c r="AC77" i="18"/>
  <c r="AC76" i="18"/>
  <c r="AD105" i="18"/>
  <c r="AD95" i="18"/>
  <c r="AD96" i="18" s="1"/>
  <c r="AB58" i="18"/>
  <c r="AC57" i="18"/>
  <c r="AJ54" i="18"/>
  <c r="AE65" i="18"/>
  <c r="AE66" i="18" s="1"/>
  <c r="AD34" i="18"/>
  <c r="AC33" i="18"/>
  <c r="AG38" i="18"/>
  <c r="AD47" i="18"/>
  <c r="AD48" i="18" s="1"/>
  <c r="AD7" i="18"/>
  <c r="AD8" i="18" s="1"/>
  <c r="AF15" i="18"/>
  <c r="AF16" i="18" s="1"/>
  <c r="AD401" i="16"/>
  <c r="AD402" i="16" s="1"/>
  <c r="AD393" i="16"/>
  <c r="AD394" i="16" s="1"/>
  <c r="AE362" i="16"/>
  <c r="AD363" i="16"/>
  <c r="AD365" i="16" s="1"/>
  <c r="AD366" i="16" s="1"/>
  <c r="AD384" i="16"/>
  <c r="AD385" i="16" s="1"/>
  <c r="AD376" i="16"/>
  <c r="AD377" i="16" s="1"/>
  <c r="AD101" i="17"/>
  <c r="AD100" i="17" s="1"/>
  <c r="AC173" i="16"/>
  <c r="AC174" i="16" s="1"/>
  <c r="AD93" i="16"/>
  <c r="AE92" i="16"/>
  <c r="AA158" i="16"/>
  <c r="AA159" i="16" s="1"/>
  <c r="AA141" i="16"/>
  <c r="AA142" i="16" s="1"/>
  <c r="AA124" i="16"/>
  <c r="AA125" i="16" s="1"/>
  <c r="AA108" i="16"/>
  <c r="AA109" i="16" s="1"/>
  <c r="AD144" i="18" l="1"/>
  <c r="AF137" i="18"/>
  <c r="AE138" i="18"/>
  <c r="AE142" i="18" s="1"/>
  <c r="AE143" i="18" s="1"/>
  <c r="AE126" i="18"/>
  <c r="AD128" i="18"/>
  <c r="AD129" i="18"/>
  <c r="AD125" i="18"/>
  <c r="AD130" i="18" s="1"/>
  <c r="AD106" i="18"/>
  <c r="AD104" i="18"/>
  <c r="AD109" i="18" s="1"/>
  <c r="AD108" i="18"/>
  <c r="AD107" i="18"/>
  <c r="AC110" i="18"/>
  <c r="AC131" i="18"/>
  <c r="AD214" i="18"/>
  <c r="AD213" i="18"/>
  <c r="AD191" i="18"/>
  <c r="AD190" i="18"/>
  <c r="AC93" i="18"/>
  <c r="AC80" i="18"/>
  <c r="S106" i="20"/>
  <c r="S109" i="20" s="1"/>
  <c r="AH130" i="20"/>
  <c r="T103" i="20"/>
  <c r="S112" i="20"/>
  <c r="AA133" i="20"/>
  <c r="AA132" i="20"/>
  <c r="AB128" i="20" s="1"/>
  <c r="AB131" i="20" s="1"/>
  <c r="AF40" i="20"/>
  <c r="AF43" i="20" s="1"/>
  <c r="AF44" i="20" s="1"/>
  <c r="AF38" i="20"/>
  <c r="BE43" i="21"/>
  <c r="BF42" i="21"/>
  <c r="BF41" i="21" s="1"/>
  <c r="BG33" i="21"/>
  <c r="BG34" i="21" s="1"/>
  <c r="BE25" i="21"/>
  <c r="BF24" i="21"/>
  <c r="AE74" i="17"/>
  <c r="AF75" i="17"/>
  <c r="AE73" i="17"/>
  <c r="AI67" i="17"/>
  <c r="AI66" i="17" s="1"/>
  <c r="AH65" i="17"/>
  <c r="AK57" i="17"/>
  <c r="AJ58" i="17"/>
  <c r="AG4" i="17"/>
  <c r="AG70" i="17" s="1"/>
  <c r="AH101" i="20"/>
  <c r="AH108" i="20" s="1"/>
  <c r="AI127" i="20"/>
  <c r="AG162" i="20"/>
  <c r="AF163" i="20"/>
  <c r="AF172" i="20"/>
  <c r="AG171" i="20"/>
  <c r="AI78" i="20"/>
  <c r="AI79" i="20" s="1"/>
  <c r="AI80" i="20" s="1"/>
  <c r="AH56" i="20"/>
  <c r="AG37" i="20"/>
  <c r="AI36" i="20"/>
  <c r="AG42" i="20"/>
  <c r="AJ54" i="20"/>
  <c r="AI13" i="20"/>
  <c r="AI14" i="20"/>
  <c r="AH20" i="20"/>
  <c r="AH22" i="20" s="1"/>
  <c r="AI34" i="20"/>
  <c r="AH35" i="20"/>
  <c r="AJ12" i="20"/>
  <c r="AJ17" i="20" s="1"/>
  <c r="AE233" i="18"/>
  <c r="AE234" i="18" s="1"/>
  <c r="AH227" i="18"/>
  <c r="AG231" i="18"/>
  <c r="AG230" i="18"/>
  <c r="AG229" i="18"/>
  <c r="AE212" i="18"/>
  <c r="AE199" i="18"/>
  <c r="AE200" i="18" s="1"/>
  <c r="AE189" i="18"/>
  <c r="AE175" i="18"/>
  <c r="AE176" i="18" s="1"/>
  <c r="AE166" i="18"/>
  <c r="AE167" i="18" s="1"/>
  <c r="AE153" i="18"/>
  <c r="AE154" i="18" s="1"/>
  <c r="AD90" i="18"/>
  <c r="AD91" i="18"/>
  <c r="AD92" i="18"/>
  <c r="AD89" i="18"/>
  <c r="AE88" i="18"/>
  <c r="AE75" i="18"/>
  <c r="AD77" i="18"/>
  <c r="AD76" i="18"/>
  <c r="AD79" i="18"/>
  <c r="AD78" i="18"/>
  <c r="AE105" i="18"/>
  <c r="AE95" i="18"/>
  <c r="AE96" i="18" s="1"/>
  <c r="AC58" i="18"/>
  <c r="AD57" i="18"/>
  <c r="AK54" i="18"/>
  <c r="AF65" i="18"/>
  <c r="AF66" i="18" s="1"/>
  <c r="AE34" i="18"/>
  <c r="AD33" i="18"/>
  <c r="AH38" i="18"/>
  <c r="AG39" i="18"/>
  <c r="AE47" i="18"/>
  <c r="AE48" i="18" s="1"/>
  <c r="AE7" i="18"/>
  <c r="AE8" i="18" s="1"/>
  <c r="AG15" i="18"/>
  <c r="AG16" i="18" s="1"/>
  <c r="AE401" i="16"/>
  <c r="AE402" i="16" s="1"/>
  <c r="AE393" i="16"/>
  <c r="AE394" i="16" s="1"/>
  <c r="AF362" i="16"/>
  <c r="AE363" i="16"/>
  <c r="AE365" i="16" s="1"/>
  <c r="AE366" i="16" s="1"/>
  <c r="AE384" i="16"/>
  <c r="AE385" i="16" s="1"/>
  <c r="AE376" i="16"/>
  <c r="AE377" i="16" s="1"/>
  <c r="AE101" i="17"/>
  <c r="AE100" i="17" s="1"/>
  <c r="AD173" i="16"/>
  <c r="AD174" i="16" s="1"/>
  <c r="AE93" i="16"/>
  <c r="AF92" i="16"/>
  <c r="AB158" i="16"/>
  <c r="AB159" i="16" s="1"/>
  <c r="AB141" i="16"/>
  <c r="AB142" i="16" s="1"/>
  <c r="AB124" i="16"/>
  <c r="AB125" i="16" s="1"/>
  <c r="AB108" i="16"/>
  <c r="AB109" i="16" s="1"/>
  <c r="AE144" i="18" l="1"/>
  <c r="AG137" i="18"/>
  <c r="AF138" i="18"/>
  <c r="AF142" i="18" s="1"/>
  <c r="AF143" i="18" s="1"/>
  <c r="AD110" i="18"/>
  <c r="AD131" i="18"/>
  <c r="AE106" i="18"/>
  <c r="AE108" i="18"/>
  <c r="AE107" i="18"/>
  <c r="AE104" i="18"/>
  <c r="AE109" i="18" s="1"/>
  <c r="AF126" i="18"/>
  <c r="AE128" i="18"/>
  <c r="AE129" i="18"/>
  <c r="AE125" i="18"/>
  <c r="AE130" i="18" s="1"/>
  <c r="AE214" i="18"/>
  <c r="AE213" i="18"/>
  <c r="AE191" i="18"/>
  <c r="AE190" i="18"/>
  <c r="AD93" i="18"/>
  <c r="AD80" i="18"/>
  <c r="AI130" i="20"/>
  <c r="AB132" i="20"/>
  <c r="AC128" i="20" s="1"/>
  <c r="AC131" i="20" s="1"/>
  <c r="AD129" i="20" s="1"/>
  <c r="AB133" i="20"/>
  <c r="AG40" i="20"/>
  <c r="AG43" i="20" s="1"/>
  <c r="AG44" i="20" s="1"/>
  <c r="AG38" i="20"/>
  <c r="T102" i="20"/>
  <c r="BG42" i="21"/>
  <c r="BG41" i="21" s="1"/>
  <c r="BF43" i="21"/>
  <c r="BH33" i="21"/>
  <c r="BH34" i="21" s="1"/>
  <c r="BG24" i="21"/>
  <c r="BF25" i="21"/>
  <c r="AG75" i="17"/>
  <c r="AF73" i="17"/>
  <c r="AF74" i="17"/>
  <c r="AI65" i="17"/>
  <c r="AJ67" i="17"/>
  <c r="AJ66" i="17" s="1"/>
  <c r="AL57" i="17"/>
  <c r="AK58" i="17"/>
  <c r="AH4" i="17"/>
  <c r="AH70" i="17" s="1"/>
  <c r="AI101" i="20"/>
  <c r="AI108" i="20" s="1"/>
  <c r="AJ127" i="20"/>
  <c r="AH162" i="20"/>
  <c r="AG163" i="20"/>
  <c r="AG172" i="20"/>
  <c r="AH171" i="20"/>
  <c r="AJ78" i="20"/>
  <c r="AJ79" i="20" s="1"/>
  <c r="AJ80" i="20" s="1"/>
  <c r="AJ36" i="20"/>
  <c r="AH37" i="20"/>
  <c r="AH42" i="20"/>
  <c r="AK54" i="20"/>
  <c r="AJ13" i="20"/>
  <c r="AJ14" i="20"/>
  <c r="AI20" i="20"/>
  <c r="AI22" i="20" s="1"/>
  <c r="AJ34" i="20"/>
  <c r="AI35" i="20"/>
  <c r="AI42" i="20" s="1"/>
  <c r="AK12" i="20"/>
  <c r="AK17" i="20" s="1"/>
  <c r="AF233" i="18"/>
  <c r="AF234" i="18" s="1"/>
  <c r="AI227" i="18"/>
  <c r="AH231" i="18"/>
  <c r="AH229" i="18"/>
  <c r="AH230" i="18"/>
  <c r="AF212" i="18"/>
  <c r="AF199" i="18"/>
  <c r="AF200" i="18" s="1"/>
  <c r="AF189" i="18"/>
  <c r="AF175" i="18"/>
  <c r="AF176" i="18" s="1"/>
  <c r="AF166" i="18"/>
  <c r="AF167" i="18" s="1"/>
  <c r="AF153" i="18"/>
  <c r="AF154" i="18" s="1"/>
  <c r="AE89" i="18"/>
  <c r="AE90" i="18"/>
  <c r="AE91" i="18"/>
  <c r="AE92" i="18"/>
  <c r="AF88" i="18"/>
  <c r="AF75" i="18"/>
  <c r="AE78" i="18"/>
  <c r="AE77" i="18"/>
  <c r="AE76" i="18"/>
  <c r="AE79" i="18"/>
  <c r="AF105" i="18"/>
  <c r="AF95" i="18"/>
  <c r="AF96" i="18" s="1"/>
  <c r="AD58" i="18"/>
  <c r="AE57" i="18"/>
  <c r="AL54" i="18"/>
  <c r="AG65" i="18"/>
  <c r="AG66" i="18" s="1"/>
  <c r="AF34" i="18"/>
  <c r="AE33" i="18"/>
  <c r="AI38" i="18"/>
  <c r="AH39" i="18"/>
  <c r="AF47" i="18"/>
  <c r="AF48" i="18" s="1"/>
  <c r="AF7" i="18"/>
  <c r="AF8" i="18" s="1"/>
  <c r="AH15" i="18"/>
  <c r="AH16" i="18" s="1"/>
  <c r="AF401" i="16"/>
  <c r="AF402" i="16" s="1"/>
  <c r="AF393" i="16"/>
  <c r="AF394" i="16" s="1"/>
  <c r="AG362" i="16"/>
  <c r="AF363" i="16"/>
  <c r="AF365" i="16" s="1"/>
  <c r="AF366" i="16" s="1"/>
  <c r="AF384" i="16"/>
  <c r="AF385" i="16" s="1"/>
  <c r="AF376" i="16"/>
  <c r="AF377" i="16" s="1"/>
  <c r="AF101" i="17"/>
  <c r="AF100" i="17" s="1"/>
  <c r="AE173" i="16"/>
  <c r="AE174" i="16" s="1"/>
  <c r="AF93" i="16"/>
  <c r="AG92" i="16"/>
  <c r="AC158" i="16"/>
  <c r="AC159" i="16" s="1"/>
  <c r="AC141" i="16"/>
  <c r="AC142" i="16" s="1"/>
  <c r="AC124" i="16"/>
  <c r="AC125" i="16" s="1"/>
  <c r="AC108" i="16"/>
  <c r="AC109" i="16" s="1"/>
  <c r="AF144" i="18" l="1"/>
  <c r="AH137" i="18"/>
  <c r="AG138" i="18"/>
  <c r="AG142" i="18" s="1"/>
  <c r="AG143" i="18" s="1"/>
  <c r="AE110" i="18"/>
  <c r="AE131" i="18"/>
  <c r="AG126" i="18"/>
  <c r="AF128" i="18"/>
  <c r="AF129" i="18"/>
  <c r="AF125" i="18"/>
  <c r="AF130" i="18" s="1"/>
  <c r="AF106" i="18"/>
  <c r="AF104" i="18"/>
  <c r="AF109" i="18" s="1"/>
  <c r="AF108" i="18"/>
  <c r="AF214" i="18"/>
  <c r="AF213" i="18"/>
  <c r="AF190" i="18"/>
  <c r="AF191" i="18"/>
  <c r="AE93" i="18"/>
  <c r="AE80" i="18"/>
  <c r="T106" i="20"/>
  <c r="T109" i="20" s="1"/>
  <c r="T112" i="20"/>
  <c r="AJ130" i="20"/>
  <c r="AC132" i="20"/>
  <c r="AD128" i="20" s="1"/>
  <c r="AD133" i="20" s="1"/>
  <c r="AH40" i="20"/>
  <c r="AH43" i="20" s="1"/>
  <c r="AH44" i="20" s="1"/>
  <c r="AH38" i="20"/>
  <c r="AC133" i="20"/>
  <c r="U103" i="20"/>
  <c r="BG43" i="21"/>
  <c r="BH42" i="21"/>
  <c r="BH41" i="21" s="1"/>
  <c r="BI33" i="21"/>
  <c r="BI34" i="21" s="1"/>
  <c r="BG25" i="21"/>
  <c r="BH24" i="21"/>
  <c r="AH75" i="17"/>
  <c r="AG74" i="17"/>
  <c r="AG73" i="17"/>
  <c r="AJ65" i="17"/>
  <c r="AK67" i="17"/>
  <c r="AK66" i="17" s="1"/>
  <c r="AL58" i="17"/>
  <c r="AM57" i="17"/>
  <c r="AI4" i="17"/>
  <c r="AI70" i="17" s="1"/>
  <c r="AJ101" i="20"/>
  <c r="AJ108" i="20" s="1"/>
  <c r="AK127" i="20"/>
  <c r="AI162" i="20"/>
  <c r="AH163" i="20"/>
  <c r="AI171" i="20"/>
  <c r="AH172" i="20"/>
  <c r="AJ56" i="20"/>
  <c r="AK78" i="20"/>
  <c r="AK79" i="20" s="1"/>
  <c r="AK80" i="20" s="1"/>
  <c r="AK36" i="20"/>
  <c r="AI37" i="20"/>
  <c r="AL54" i="20"/>
  <c r="AJ20" i="20"/>
  <c r="AJ22" i="20" s="1"/>
  <c r="AK13" i="20"/>
  <c r="AK14" i="20"/>
  <c r="AK34" i="20"/>
  <c r="AJ35" i="20"/>
  <c r="AL12" i="20"/>
  <c r="AL17" i="20" s="1"/>
  <c r="AG233" i="18"/>
  <c r="AG234" i="18" s="1"/>
  <c r="AJ227" i="18"/>
  <c r="AI231" i="18"/>
  <c r="AI230" i="18"/>
  <c r="AI229" i="18"/>
  <c r="AG212" i="18"/>
  <c r="AG199" i="18"/>
  <c r="AG200" i="18" s="1"/>
  <c r="AG189" i="18"/>
  <c r="AG175" i="18"/>
  <c r="AG176" i="18" s="1"/>
  <c r="AG166" i="18"/>
  <c r="AG167" i="18" s="1"/>
  <c r="AG153" i="18"/>
  <c r="AG154" i="18" s="1"/>
  <c r="AF89" i="18"/>
  <c r="AF92" i="18"/>
  <c r="AF90" i="18"/>
  <c r="AF91" i="18"/>
  <c r="AG88" i="18"/>
  <c r="AG75" i="18"/>
  <c r="AF78" i="18"/>
  <c r="AF77" i="18"/>
  <c r="AF76" i="18"/>
  <c r="AF79" i="18"/>
  <c r="AG105" i="18"/>
  <c r="AG95" i="18"/>
  <c r="AG96" i="18" s="1"/>
  <c r="AE58" i="18"/>
  <c r="AF57" i="18"/>
  <c r="AM54" i="18"/>
  <c r="AH65" i="18"/>
  <c r="AH66" i="18" s="1"/>
  <c r="AG34" i="18"/>
  <c r="AF33" i="18"/>
  <c r="AJ38" i="18"/>
  <c r="AI39" i="18"/>
  <c r="AG47" i="18"/>
  <c r="AG48" i="18" s="1"/>
  <c r="AG7" i="18"/>
  <c r="AG8" i="18" s="1"/>
  <c r="AI15" i="18"/>
  <c r="AI16" i="18" s="1"/>
  <c r="AG401" i="16"/>
  <c r="AG402" i="16" s="1"/>
  <c r="AG393" i="16"/>
  <c r="AG394" i="16" s="1"/>
  <c r="AH362" i="16"/>
  <c r="AG363" i="16"/>
  <c r="AG365" i="16" s="1"/>
  <c r="AG366" i="16" s="1"/>
  <c r="AG384" i="16"/>
  <c r="AG385" i="16" s="1"/>
  <c r="AG376" i="16"/>
  <c r="AG377" i="16" s="1"/>
  <c r="AG101" i="17"/>
  <c r="AG100" i="17" s="1"/>
  <c r="AF173" i="16"/>
  <c r="AF174" i="16" s="1"/>
  <c r="AG93" i="16"/>
  <c r="AH92" i="16"/>
  <c r="AD158" i="16"/>
  <c r="AD159" i="16" s="1"/>
  <c r="AD141" i="16"/>
  <c r="AD142" i="16" s="1"/>
  <c r="AD124" i="16"/>
  <c r="AD125" i="16" s="1"/>
  <c r="AD108" i="16"/>
  <c r="AD109" i="16" s="1"/>
  <c r="AG144" i="18" l="1"/>
  <c r="AI137" i="18"/>
  <c r="AH138" i="18"/>
  <c r="AH142" i="18" s="1"/>
  <c r="AH143" i="18" s="1"/>
  <c r="AF131" i="18"/>
  <c r="AG106" i="18"/>
  <c r="AG104" i="18"/>
  <c r="AG109" i="18" s="1"/>
  <c r="AG107" i="18"/>
  <c r="AG108" i="18"/>
  <c r="AH126" i="18"/>
  <c r="AG129" i="18"/>
  <c r="AG128" i="18"/>
  <c r="AG125" i="18"/>
  <c r="AG130" i="18" s="1"/>
  <c r="AG191" i="18"/>
  <c r="AG190" i="18"/>
  <c r="AG214" i="18"/>
  <c r="AG213" i="18"/>
  <c r="AF93" i="18"/>
  <c r="AF80" i="18"/>
  <c r="AK130" i="20"/>
  <c r="AD131" i="20"/>
  <c r="AE129" i="20" s="1"/>
  <c r="AI38" i="20"/>
  <c r="AI40" i="20"/>
  <c r="AI43" i="20" s="1"/>
  <c r="AI44" i="20" s="1"/>
  <c r="U102" i="20"/>
  <c r="BH43" i="21"/>
  <c r="BI42" i="21"/>
  <c r="BI41" i="21" s="1"/>
  <c r="BJ33" i="21"/>
  <c r="BJ34" i="21" s="1"/>
  <c r="BH25" i="21"/>
  <c r="BI24" i="21"/>
  <c r="AH74" i="17"/>
  <c r="AH73" i="17"/>
  <c r="AI75" i="17"/>
  <c r="AL67" i="17"/>
  <c r="AL66" i="17" s="1"/>
  <c r="AK65" i="17"/>
  <c r="AN57" i="17"/>
  <c r="AM58" i="17"/>
  <c r="AJ4" i="17"/>
  <c r="AJ70" i="17" s="1"/>
  <c r="AK101" i="20"/>
  <c r="AK108" i="20" s="1"/>
  <c r="AL127" i="20"/>
  <c r="AJ162" i="20"/>
  <c r="AI163" i="20"/>
  <c r="AI172" i="20"/>
  <c r="AJ171" i="20"/>
  <c r="AL78" i="20"/>
  <c r="AL79" i="20" s="1"/>
  <c r="AL80" i="20" s="1"/>
  <c r="AK56" i="20"/>
  <c r="AL36" i="20"/>
  <c r="AJ37" i="20"/>
  <c r="AJ42" i="20"/>
  <c r="AM54" i="20"/>
  <c r="AK20" i="20"/>
  <c r="AK22" i="20" s="1"/>
  <c r="AL14" i="20"/>
  <c r="AL13" i="20"/>
  <c r="AL34" i="20"/>
  <c r="AK35" i="20"/>
  <c r="AM12" i="20"/>
  <c r="AH233" i="18"/>
  <c r="AH234" i="18" s="1"/>
  <c r="AK227" i="18"/>
  <c r="AJ231" i="18"/>
  <c r="AJ230" i="18"/>
  <c r="AJ229" i="18"/>
  <c r="AH212" i="18"/>
  <c r="AH199" i="18"/>
  <c r="AH200" i="18" s="1"/>
  <c r="AH189" i="18"/>
  <c r="AH175" i="18"/>
  <c r="AH176" i="18" s="1"/>
  <c r="AH166" i="18"/>
  <c r="AH167" i="18" s="1"/>
  <c r="AH153" i="18"/>
  <c r="AH154" i="18" s="1"/>
  <c r="AG91" i="18"/>
  <c r="AG90" i="18"/>
  <c r="AG89" i="18"/>
  <c r="AG92" i="18"/>
  <c r="AH88" i="18"/>
  <c r="AH75" i="18"/>
  <c r="AG79" i="18"/>
  <c r="AG77" i="18"/>
  <c r="AG76" i="18"/>
  <c r="AG78" i="18"/>
  <c r="AH105" i="18"/>
  <c r="AH95" i="18"/>
  <c r="AH96" i="18" s="1"/>
  <c r="AF58" i="18"/>
  <c r="AG57" i="18"/>
  <c r="AN54" i="18"/>
  <c r="AI65" i="18"/>
  <c r="AI66" i="18" s="1"/>
  <c r="AH34" i="18"/>
  <c r="AG33" i="18"/>
  <c r="AK38" i="18"/>
  <c r="AJ39" i="18"/>
  <c r="AH47" i="18"/>
  <c r="AH48" i="18" s="1"/>
  <c r="AH7" i="18"/>
  <c r="AH8" i="18" s="1"/>
  <c r="AJ15" i="18"/>
  <c r="AJ16" i="18" s="1"/>
  <c r="AH401" i="16"/>
  <c r="AH402" i="16" s="1"/>
  <c r="AH393" i="16"/>
  <c r="AH394" i="16" s="1"/>
  <c r="AI362" i="16"/>
  <c r="AH363" i="16"/>
  <c r="AH365" i="16" s="1"/>
  <c r="AH366" i="16" s="1"/>
  <c r="AH384" i="16"/>
  <c r="AH385" i="16" s="1"/>
  <c r="AH376" i="16"/>
  <c r="AH377" i="16" s="1"/>
  <c r="AH101" i="17"/>
  <c r="AH100" i="17" s="1"/>
  <c r="AG173" i="16"/>
  <c r="AG174" i="16" s="1"/>
  <c r="AH93" i="16"/>
  <c r="AI92" i="16"/>
  <c r="AE158" i="16"/>
  <c r="AE159" i="16" s="1"/>
  <c r="AE141" i="16"/>
  <c r="AE142" i="16" s="1"/>
  <c r="AE124" i="16"/>
  <c r="AE125" i="16" s="1"/>
  <c r="AE108" i="16"/>
  <c r="AE109" i="16" s="1"/>
  <c r="AH144" i="18" l="1"/>
  <c r="AJ137" i="18"/>
  <c r="AI138" i="18"/>
  <c r="AI142" i="18" s="1"/>
  <c r="AI143" i="18" s="1"/>
  <c r="AG110" i="18"/>
  <c r="AH106" i="18"/>
  <c r="AH104" i="18"/>
  <c r="AH109" i="18" s="1"/>
  <c r="AH108" i="18"/>
  <c r="AH107" i="18"/>
  <c r="AG131" i="18"/>
  <c r="AI126" i="18"/>
  <c r="AH128" i="18"/>
  <c r="AH129" i="18"/>
  <c r="AH125" i="18"/>
  <c r="AH130" i="18" s="1"/>
  <c r="AH214" i="18"/>
  <c r="AH213" i="18"/>
  <c r="AH191" i="18"/>
  <c r="AH190" i="18"/>
  <c r="AG93" i="18"/>
  <c r="AG80" i="18"/>
  <c r="AD132" i="20"/>
  <c r="AE128" i="20" s="1"/>
  <c r="U106" i="20"/>
  <c r="U109" i="20" s="1"/>
  <c r="U112" i="20"/>
  <c r="AL130" i="20"/>
  <c r="AE133" i="20"/>
  <c r="AJ40" i="20"/>
  <c r="AJ43" i="20" s="1"/>
  <c r="AJ44" i="20" s="1"/>
  <c r="AJ38" i="20"/>
  <c r="BI43" i="21"/>
  <c r="BJ42" i="21"/>
  <c r="BJ41" i="21" s="1"/>
  <c r="BK33" i="21"/>
  <c r="BK34" i="21" s="1"/>
  <c r="BI25" i="21"/>
  <c r="BJ24" i="21"/>
  <c r="AI73" i="17"/>
  <c r="AJ75" i="17"/>
  <c r="AI74" i="17"/>
  <c r="AM67" i="17"/>
  <c r="AM66" i="17" s="1"/>
  <c r="AL65" i="17"/>
  <c r="AN58" i="17"/>
  <c r="AO57" i="17"/>
  <c r="AK4" i="17"/>
  <c r="AK70" i="17" s="1"/>
  <c r="AL101" i="20"/>
  <c r="AL108" i="20" s="1"/>
  <c r="AM127" i="20"/>
  <c r="AK162" i="20"/>
  <c r="AK163" i="20" s="1"/>
  <c r="AJ163" i="20"/>
  <c r="AJ172" i="20"/>
  <c r="AK171" i="20"/>
  <c r="AK172" i="20" s="1"/>
  <c r="AM78" i="20"/>
  <c r="AM79" i="20" s="1"/>
  <c r="AL56" i="20"/>
  <c r="AK37" i="20"/>
  <c r="AK42" i="20"/>
  <c r="AM36" i="20"/>
  <c r="AN54" i="20"/>
  <c r="AN56" i="20" s="1"/>
  <c r="AL20" i="20"/>
  <c r="AL22" i="20" s="1"/>
  <c r="AM13" i="20"/>
  <c r="AM14" i="20"/>
  <c r="AM34" i="20"/>
  <c r="AL35" i="20"/>
  <c r="AN12" i="20"/>
  <c r="AN17" i="20" s="1"/>
  <c r="AI233" i="18"/>
  <c r="AI234" i="18" s="1"/>
  <c r="AL227" i="18"/>
  <c r="AK230" i="18"/>
  <c r="AK231" i="18"/>
  <c r="AK229" i="18"/>
  <c r="AI212" i="18"/>
  <c r="AI199" i="18"/>
  <c r="AI200" i="18" s="1"/>
  <c r="AI189" i="18"/>
  <c r="AI175" i="18"/>
  <c r="AI176" i="18" s="1"/>
  <c r="AI166" i="18"/>
  <c r="AI167" i="18" s="1"/>
  <c r="AI153" i="18"/>
  <c r="AI154" i="18" s="1"/>
  <c r="AH90" i="18"/>
  <c r="AH89" i="18"/>
  <c r="AH91" i="18"/>
  <c r="AH92" i="18"/>
  <c r="AI88" i="18"/>
  <c r="AI75" i="18"/>
  <c r="AH77" i="18"/>
  <c r="AH76" i="18"/>
  <c r="AH79" i="18"/>
  <c r="AH78" i="18"/>
  <c r="AI105" i="18"/>
  <c r="AI95" i="18"/>
  <c r="AI96" i="18" s="1"/>
  <c r="AG58" i="18"/>
  <c r="AH57" i="18"/>
  <c r="AO54" i="18"/>
  <c r="AJ65" i="18"/>
  <c r="AJ66" i="18" s="1"/>
  <c r="AI34" i="18"/>
  <c r="AH33" i="18"/>
  <c r="AL38" i="18"/>
  <c r="AK39" i="18"/>
  <c r="AI47" i="18"/>
  <c r="AI48" i="18" s="1"/>
  <c r="AI7" i="18"/>
  <c r="AI8" i="18" s="1"/>
  <c r="AK15" i="18"/>
  <c r="AK16" i="18" s="1"/>
  <c r="AI401" i="16"/>
  <c r="AI402" i="16" s="1"/>
  <c r="AI393" i="16"/>
  <c r="AI394" i="16" s="1"/>
  <c r="AJ362" i="16"/>
  <c r="AI363" i="16"/>
  <c r="AI365" i="16" s="1"/>
  <c r="AI366" i="16" s="1"/>
  <c r="AI384" i="16"/>
  <c r="AI385" i="16" s="1"/>
  <c r="AI376" i="16"/>
  <c r="AI377" i="16" s="1"/>
  <c r="AI101" i="17"/>
  <c r="AI100" i="17" s="1"/>
  <c r="AH173" i="16"/>
  <c r="AH174" i="16" s="1"/>
  <c r="AI93" i="16"/>
  <c r="AJ92" i="16"/>
  <c r="AF158" i="16"/>
  <c r="AF159" i="16" s="1"/>
  <c r="AF141" i="16"/>
  <c r="AF142" i="16" s="1"/>
  <c r="AF124" i="16"/>
  <c r="AF125" i="16" s="1"/>
  <c r="AF108" i="16"/>
  <c r="AF109" i="16" s="1"/>
  <c r="AI144" i="18" l="1"/>
  <c r="AK137" i="18"/>
  <c r="AJ138" i="18"/>
  <c r="AJ142" i="18" s="1"/>
  <c r="AJ143" i="18" s="1"/>
  <c r="AH131" i="18"/>
  <c r="AI106" i="18"/>
  <c r="AI108" i="18"/>
  <c r="AI107" i="18"/>
  <c r="AI104" i="18"/>
  <c r="AH110" i="18"/>
  <c r="AJ126" i="18"/>
  <c r="AI128" i="18"/>
  <c r="AI129" i="18"/>
  <c r="AI125" i="18"/>
  <c r="AI130" i="18" s="1"/>
  <c r="AI191" i="18"/>
  <c r="AI190" i="18"/>
  <c r="AI214" i="18"/>
  <c r="AI213" i="18"/>
  <c r="AH93" i="18"/>
  <c r="AH80" i="18"/>
  <c r="AE131" i="20"/>
  <c r="AE132" i="20" s="1"/>
  <c r="AF128" i="20" s="1"/>
  <c r="AF131" i="20" s="1"/>
  <c r="AG129" i="20" s="1"/>
  <c r="AF133" i="20"/>
  <c r="AM130" i="20"/>
  <c r="AK40" i="20"/>
  <c r="AK43" i="20" s="1"/>
  <c r="AK38" i="20"/>
  <c r="AF132" i="20"/>
  <c r="AG128" i="20" s="1"/>
  <c r="V103" i="20"/>
  <c r="V102" i="20"/>
  <c r="BK42" i="21"/>
  <c r="BK41" i="21" s="1"/>
  <c r="BJ43" i="21"/>
  <c r="BL33" i="21"/>
  <c r="BL34" i="21" s="1"/>
  <c r="BK24" i="21"/>
  <c r="BJ25" i="21"/>
  <c r="AJ74" i="17"/>
  <c r="AJ73" i="17"/>
  <c r="AK75" i="17"/>
  <c r="AM65" i="17"/>
  <c r="AN67" i="17"/>
  <c r="AN66" i="17" s="1"/>
  <c r="AO58" i="17"/>
  <c r="AP57" i="17"/>
  <c r="AL4" i="17"/>
  <c r="AL70" i="17" s="1"/>
  <c r="AM101" i="20"/>
  <c r="AM108" i="20" s="1"/>
  <c r="AN127" i="20"/>
  <c r="AM80" i="20"/>
  <c r="AN78" i="20"/>
  <c r="AN79" i="20" s="1"/>
  <c r="AN80" i="20" s="1"/>
  <c r="AL37" i="20"/>
  <c r="AL42" i="20"/>
  <c r="AM56" i="20"/>
  <c r="AK44" i="20"/>
  <c r="AN36" i="20"/>
  <c r="AO54" i="20"/>
  <c r="AO56" i="20" s="1"/>
  <c r="AN13" i="20"/>
  <c r="AN14" i="20"/>
  <c r="AM20" i="20"/>
  <c r="AN34" i="20"/>
  <c r="AM35" i="20"/>
  <c r="AM42" i="20" s="1"/>
  <c r="AO12" i="20"/>
  <c r="AO17" i="20" s="1"/>
  <c r="AJ233" i="18"/>
  <c r="AJ234" i="18" s="1"/>
  <c r="AM227" i="18"/>
  <c r="AL231" i="18"/>
  <c r="AL230" i="18"/>
  <c r="AL229" i="18"/>
  <c r="AJ212" i="18"/>
  <c r="AJ199" i="18"/>
  <c r="AJ200" i="18" s="1"/>
  <c r="AJ189" i="18"/>
  <c r="AJ175" i="18"/>
  <c r="AJ176" i="18" s="1"/>
  <c r="AJ166" i="18"/>
  <c r="AJ167" i="18" s="1"/>
  <c r="AJ153" i="18"/>
  <c r="AJ154" i="18" s="1"/>
  <c r="AI89" i="18"/>
  <c r="AI91" i="18"/>
  <c r="AI92" i="18"/>
  <c r="AI90" i="18"/>
  <c r="AJ88" i="18"/>
  <c r="AJ75" i="18"/>
  <c r="AI78" i="18"/>
  <c r="AI77" i="18"/>
  <c r="AI76" i="18"/>
  <c r="AI79" i="18"/>
  <c r="AJ105" i="18"/>
  <c r="AJ95" i="18"/>
  <c r="AJ96" i="18" s="1"/>
  <c r="AH58" i="18"/>
  <c r="AI57" i="18"/>
  <c r="AP54" i="18"/>
  <c r="AK65" i="18"/>
  <c r="AK66" i="18" s="1"/>
  <c r="AJ34" i="18"/>
  <c r="AI33" i="18"/>
  <c r="AM38" i="18"/>
  <c r="AL39" i="18"/>
  <c r="AJ47" i="18"/>
  <c r="AJ48" i="18" s="1"/>
  <c r="AJ7" i="18"/>
  <c r="AJ8" i="18" s="1"/>
  <c r="AL15" i="18"/>
  <c r="AL16" i="18" s="1"/>
  <c r="AJ401" i="16"/>
  <c r="AJ402" i="16" s="1"/>
  <c r="AJ393" i="16"/>
  <c r="AJ394" i="16" s="1"/>
  <c r="AK362" i="16"/>
  <c r="AJ363" i="16"/>
  <c r="AJ365" i="16" s="1"/>
  <c r="AJ366" i="16" s="1"/>
  <c r="AJ384" i="16"/>
  <c r="AJ385" i="16" s="1"/>
  <c r="AJ376" i="16"/>
  <c r="AJ377" i="16" s="1"/>
  <c r="AJ101" i="17"/>
  <c r="AJ100" i="17" s="1"/>
  <c r="AI173" i="16"/>
  <c r="AI174" i="16" s="1"/>
  <c r="AJ93" i="16"/>
  <c r="AK92" i="16"/>
  <c r="AG158" i="16"/>
  <c r="AG159" i="16" s="1"/>
  <c r="AG141" i="16"/>
  <c r="AG142" i="16" s="1"/>
  <c r="AG124" i="16"/>
  <c r="AG125" i="16" s="1"/>
  <c r="AG108" i="16"/>
  <c r="AG109" i="16" s="1"/>
  <c r="AJ144" i="18" l="1"/>
  <c r="AL137" i="18"/>
  <c r="AK138" i="18"/>
  <c r="AK142" i="18" s="1"/>
  <c r="AK143" i="18" s="1"/>
  <c r="AI109" i="18"/>
  <c r="AI110" i="18" s="1"/>
  <c r="AI131" i="18"/>
  <c r="AK126" i="18"/>
  <c r="AJ128" i="18"/>
  <c r="AJ125" i="18"/>
  <c r="AJ130" i="18" s="1"/>
  <c r="AJ129" i="18"/>
  <c r="AJ106" i="18"/>
  <c r="AJ107" i="18"/>
  <c r="AJ108" i="18"/>
  <c r="AJ104" i="18"/>
  <c r="AJ109" i="18" s="1"/>
  <c r="AJ190" i="18"/>
  <c r="AJ191" i="18"/>
  <c r="AJ214" i="18"/>
  <c r="AJ213" i="18"/>
  <c r="AI93" i="18"/>
  <c r="AI80" i="18"/>
  <c r="V106" i="20"/>
  <c r="V109" i="20" s="1"/>
  <c r="AN130" i="20"/>
  <c r="V112" i="20"/>
  <c r="AG133" i="20"/>
  <c r="AG131" i="20" s="1"/>
  <c r="AH129" i="20" s="1"/>
  <c r="AL40" i="20"/>
  <c r="AL43" i="20" s="1"/>
  <c r="AL38" i="20"/>
  <c r="BK43" i="21"/>
  <c r="BL42" i="21"/>
  <c r="BL41" i="21" s="1"/>
  <c r="BM33" i="21"/>
  <c r="BM34" i="21" s="1"/>
  <c r="BK25" i="21"/>
  <c r="BL24" i="21"/>
  <c r="AL75" i="17"/>
  <c r="AK74" i="17"/>
  <c r="AK73" i="17"/>
  <c r="AN65" i="17"/>
  <c r="AO67" i="17"/>
  <c r="AO66" i="17" s="1"/>
  <c r="AQ57" i="17"/>
  <c r="AP58" i="17"/>
  <c r="AM4" i="17"/>
  <c r="AM70" i="17" s="1"/>
  <c r="AN101" i="20"/>
  <c r="AN108" i="20" s="1"/>
  <c r="AO127" i="20"/>
  <c r="AO78" i="20"/>
  <c r="AO79" i="20" s="1"/>
  <c r="AO80" i="20" s="1"/>
  <c r="AL44" i="20"/>
  <c r="AO36" i="20"/>
  <c r="AM37" i="20"/>
  <c r="AN35" i="20"/>
  <c r="AP54" i="20"/>
  <c r="AP56" i="20" s="1"/>
  <c r="AN20" i="20"/>
  <c r="AN22" i="20" s="1"/>
  <c r="AO14" i="20"/>
  <c r="AO13" i="20"/>
  <c r="AO34" i="20"/>
  <c r="AP12" i="20"/>
  <c r="AP17" i="20" s="1"/>
  <c r="AK233" i="18"/>
  <c r="AK234" i="18" s="1"/>
  <c r="AN227" i="18"/>
  <c r="AM231" i="18"/>
  <c r="AM230" i="18"/>
  <c r="AM229" i="18"/>
  <c r="AK212" i="18"/>
  <c r="AK199" i="18"/>
  <c r="AK200" i="18" s="1"/>
  <c r="AK189" i="18"/>
  <c r="AK175" i="18"/>
  <c r="AK176" i="18" s="1"/>
  <c r="AK166" i="18"/>
  <c r="AK167" i="18" s="1"/>
  <c r="AK153" i="18"/>
  <c r="AK154" i="18" s="1"/>
  <c r="AJ92" i="18"/>
  <c r="AJ89" i="18"/>
  <c r="AJ90" i="18"/>
  <c r="AJ91" i="18"/>
  <c r="AK88" i="18"/>
  <c r="AK75" i="18"/>
  <c r="AJ78" i="18"/>
  <c r="AJ79" i="18"/>
  <c r="AJ77" i="18"/>
  <c r="AJ76" i="18"/>
  <c r="AK105" i="18"/>
  <c r="AK95" i="18"/>
  <c r="AK96" i="18" s="1"/>
  <c r="AI58" i="18"/>
  <c r="AJ57" i="18"/>
  <c r="AQ54" i="18"/>
  <c r="AL65" i="18"/>
  <c r="AL66" i="18" s="1"/>
  <c r="AK34" i="18"/>
  <c r="AJ33" i="18"/>
  <c r="AN38" i="18"/>
  <c r="AM39" i="18"/>
  <c r="AK47" i="18"/>
  <c r="AK48" i="18" s="1"/>
  <c r="AK7" i="18"/>
  <c r="AK8" i="18" s="1"/>
  <c r="AM15" i="18"/>
  <c r="AM16" i="18" s="1"/>
  <c r="AK401" i="16"/>
  <c r="AK402" i="16" s="1"/>
  <c r="AK393" i="16"/>
  <c r="AK394" i="16" s="1"/>
  <c r="AL362" i="16"/>
  <c r="AK363" i="16"/>
  <c r="AK365" i="16" s="1"/>
  <c r="AK366" i="16" s="1"/>
  <c r="AK384" i="16"/>
  <c r="AK385" i="16" s="1"/>
  <c r="AK376" i="16"/>
  <c r="AK377" i="16" s="1"/>
  <c r="AK101" i="17"/>
  <c r="AK100" i="17" s="1"/>
  <c r="AJ173" i="16"/>
  <c r="AJ174" i="16" s="1"/>
  <c r="AK93" i="16"/>
  <c r="AL92" i="16"/>
  <c r="AH158" i="16"/>
  <c r="AH159" i="16" s="1"/>
  <c r="AH141" i="16"/>
  <c r="AH142" i="16" s="1"/>
  <c r="AH124" i="16"/>
  <c r="AH125" i="16" s="1"/>
  <c r="AH108" i="16"/>
  <c r="AH109" i="16" s="1"/>
  <c r="AK144" i="18" l="1"/>
  <c r="AM137" i="18"/>
  <c r="AL138" i="18"/>
  <c r="AL142" i="18" s="1"/>
  <c r="AL143" i="18" s="1"/>
  <c r="AJ110" i="18"/>
  <c r="AJ131" i="18"/>
  <c r="AK106" i="18"/>
  <c r="AK104" i="18"/>
  <c r="AK109" i="18" s="1"/>
  <c r="AK107" i="18"/>
  <c r="AK108" i="18"/>
  <c r="AL126" i="18"/>
  <c r="AK129" i="18"/>
  <c r="AK128" i="18"/>
  <c r="AK125" i="18"/>
  <c r="AK130" i="18" s="1"/>
  <c r="AK214" i="18"/>
  <c r="AK213" i="18"/>
  <c r="AK191" i="18"/>
  <c r="AK190" i="18"/>
  <c r="AJ93" i="18"/>
  <c r="AJ80" i="18"/>
  <c r="AG132" i="20"/>
  <c r="AH128" i="20" s="1"/>
  <c r="AH133" i="20" s="1"/>
  <c r="AO130" i="20"/>
  <c r="AM38" i="20"/>
  <c r="AM40" i="20"/>
  <c r="AM43" i="20" s="1"/>
  <c r="AM44" i="20" s="1"/>
  <c r="W103" i="20"/>
  <c r="W102" i="20"/>
  <c r="BL43" i="21"/>
  <c r="BM42" i="21"/>
  <c r="BM41" i="21" s="1"/>
  <c r="BN33" i="21"/>
  <c r="BN34" i="21" s="1"/>
  <c r="BL25" i="21"/>
  <c r="BM24" i="21"/>
  <c r="AL74" i="17"/>
  <c r="AL73" i="17"/>
  <c r="AM75" i="17"/>
  <c r="AP67" i="17"/>
  <c r="AP66" i="17" s="1"/>
  <c r="AO65" i="17"/>
  <c r="AQ58" i="17"/>
  <c r="AR57" i="17"/>
  <c r="AN4" i="17"/>
  <c r="AN70" i="17" s="1"/>
  <c r="AO101" i="20"/>
  <c r="AO108" i="20" s="1"/>
  <c r="AP127" i="20"/>
  <c r="AP78" i="20"/>
  <c r="AP79" i="20" s="1"/>
  <c r="AP80" i="20" s="1"/>
  <c r="AP36" i="20"/>
  <c r="AO35" i="20"/>
  <c r="AN42" i="20"/>
  <c r="AN37" i="20"/>
  <c r="AQ54" i="20"/>
  <c r="AQ56" i="20" s="1"/>
  <c r="AO20" i="20"/>
  <c r="AO22" i="20" s="1"/>
  <c r="AP13" i="20"/>
  <c r="AP14" i="20"/>
  <c r="AP34" i="20"/>
  <c r="AQ12" i="20"/>
  <c r="AQ17" i="20" s="1"/>
  <c r="AL233" i="18"/>
  <c r="AL234" i="18" s="1"/>
  <c r="AO227" i="18"/>
  <c r="AN231" i="18"/>
  <c r="AN230" i="18"/>
  <c r="AN229" i="18"/>
  <c r="AL212" i="18"/>
  <c r="AL199" i="18"/>
  <c r="AL200" i="18" s="1"/>
  <c r="AL189" i="18"/>
  <c r="AL175" i="18"/>
  <c r="AL176" i="18" s="1"/>
  <c r="AL166" i="18"/>
  <c r="AL167" i="18" s="1"/>
  <c r="AL153" i="18"/>
  <c r="AL154" i="18" s="1"/>
  <c r="AK91" i="18"/>
  <c r="AK89" i="18"/>
  <c r="AK90" i="18"/>
  <c r="AK92" i="18"/>
  <c r="AL88" i="18"/>
  <c r="AL75" i="18"/>
  <c r="AK79" i="18"/>
  <c r="AK78" i="18"/>
  <c r="AK77" i="18"/>
  <c r="AK76" i="18"/>
  <c r="AL105" i="18"/>
  <c r="AL95" i="18"/>
  <c r="AL96" i="18" s="1"/>
  <c r="AJ58" i="18"/>
  <c r="AK57" i="18"/>
  <c r="AR54" i="18"/>
  <c r="AM65" i="18"/>
  <c r="AM66" i="18" s="1"/>
  <c r="AK33" i="18"/>
  <c r="AL34" i="18"/>
  <c r="AO38" i="18"/>
  <c r="AN39" i="18"/>
  <c r="AL47" i="18"/>
  <c r="AL48" i="18" s="1"/>
  <c r="AL7" i="18"/>
  <c r="AL8" i="18" s="1"/>
  <c r="AN15" i="18"/>
  <c r="AN16" i="18" s="1"/>
  <c r="AL401" i="16"/>
  <c r="AL402" i="16" s="1"/>
  <c r="AL393" i="16"/>
  <c r="AL394" i="16" s="1"/>
  <c r="AM362" i="16"/>
  <c r="AL363" i="16"/>
  <c r="AL365" i="16" s="1"/>
  <c r="AL366" i="16" s="1"/>
  <c r="AL384" i="16"/>
  <c r="AL385" i="16" s="1"/>
  <c r="AL376" i="16"/>
  <c r="AL377" i="16" s="1"/>
  <c r="AL101" i="17"/>
  <c r="AL100" i="17" s="1"/>
  <c r="AK173" i="16"/>
  <c r="AK174" i="16" s="1"/>
  <c r="AL93" i="16"/>
  <c r="AM92" i="16"/>
  <c r="AI158" i="16"/>
  <c r="AI159" i="16" s="1"/>
  <c r="AI141" i="16"/>
  <c r="AI142" i="16" s="1"/>
  <c r="AI124" i="16"/>
  <c r="AI125" i="16" s="1"/>
  <c r="AI108" i="16"/>
  <c r="AI109" i="16" s="1"/>
  <c r="AL144" i="18" l="1"/>
  <c r="AN137" i="18"/>
  <c r="AM138" i="18"/>
  <c r="AM142" i="18" s="1"/>
  <c r="AM143" i="18" s="1"/>
  <c r="AK131" i="18"/>
  <c r="AK110" i="18"/>
  <c r="AL106" i="18"/>
  <c r="AL104" i="18"/>
  <c r="AL109" i="18" s="1"/>
  <c r="AL108" i="18"/>
  <c r="AL107" i="18"/>
  <c r="AM126" i="18"/>
  <c r="AL128" i="18"/>
  <c r="AL125" i="18"/>
  <c r="AL130" i="18" s="1"/>
  <c r="AL129" i="18"/>
  <c r="AL214" i="18"/>
  <c r="AL213" i="18"/>
  <c r="AL191" i="18"/>
  <c r="AL190" i="18"/>
  <c r="AK93" i="18"/>
  <c r="AK80" i="18"/>
  <c r="AH131" i="20"/>
  <c r="AI129" i="20" s="1"/>
  <c r="W106" i="20"/>
  <c r="W109" i="20" s="1"/>
  <c r="AP130" i="20"/>
  <c r="W112" i="20"/>
  <c r="AN40" i="20"/>
  <c r="AN43" i="20" s="1"/>
  <c r="AN38" i="20"/>
  <c r="BM43" i="21"/>
  <c r="BN42" i="21"/>
  <c r="BN41" i="21" s="1"/>
  <c r="BO33" i="21"/>
  <c r="BO34" i="21" s="1"/>
  <c r="BM25" i="21"/>
  <c r="BN24" i="21"/>
  <c r="AM74" i="17"/>
  <c r="AM73" i="17"/>
  <c r="AN75" i="17"/>
  <c r="AQ67" i="17"/>
  <c r="AQ66" i="17" s="1"/>
  <c r="AP65" i="17"/>
  <c r="AR58" i="17"/>
  <c r="AS57" i="17"/>
  <c r="AO4" i="17"/>
  <c r="AO70" i="17" s="1"/>
  <c r="AP101" i="20"/>
  <c r="AP108" i="20" s="1"/>
  <c r="AQ127" i="20"/>
  <c r="AN44" i="20"/>
  <c r="AQ78" i="20"/>
  <c r="AQ79" i="20" s="1"/>
  <c r="AQ80" i="20" s="1"/>
  <c r="AQ36" i="20"/>
  <c r="AP35" i="20"/>
  <c r="AO42" i="20"/>
  <c r="AO37" i="20"/>
  <c r="AR54" i="20"/>
  <c r="AR56" i="20" s="1"/>
  <c r="AQ13" i="20"/>
  <c r="AQ14" i="20"/>
  <c r="AP20" i="20"/>
  <c r="AP22" i="20" s="1"/>
  <c r="AQ34" i="20"/>
  <c r="AR12" i="20"/>
  <c r="AR17" i="20" s="1"/>
  <c r="AM233" i="18"/>
  <c r="AM234" i="18" s="1"/>
  <c r="AP227" i="18"/>
  <c r="AO231" i="18"/>
  <c r="AO230" i="18"/>
  <c r="AO229" i="18"/>
  <c r="AM212" i="18"/>
  <c r="AM199" i="18"/>
  <c r="AM200" i="18" s="1"/>
  <c r="AM189" i="18"/>
  <c r="AM175" i="18"/>
  <c r="AM176" i="18" s="1"/>
  <c r="AM166" i="18"/>
  <c r="AM167" i="18" s="1"/>
  <c r="AM153" i="18"/>
  <c r="AM154" i="18" s="1"/>
  <c r="AL90" i="18"/>
  <c r="AL91" i="18"/>
  <c r="AL92" i="18"/>
  <c r="AL89" i="18"/>
  <c r="AM88" i="18"/>
  <c r="AM75" i="18"/>
  <c r="AL77" i="18"/>
  <c r="AL76" i="18"/>
  <c r="AL79" i="18"/>
  <c r="AL78" i="18"/>
  <c r="AM105" i="18"/>
  <c r="AM95" i="18"/>
  <c r="AM96" i="18" s="1"/>
  <c r="AK58" i="18"/>
  <c r="AL57" i="18"/>
  <c r="AS54" i="18"/>
  <c r="AN65" i="18"/>
  <c r="AN66" i="18" s="1"/>
  <c r="AM34" i="18"/>
  <c r="AL33" i="18"/>
  <c r="AP38" i="18"/>
  <c r="AO39" i="18"/>
  <c r="AM47" i="18"/>
  <c r="AM48" i="18" s="1"/>
  <c r="AM7" i="18"/>
  <c r="AM8" i="18" s="1"/>
  <c r="AO15" i="18"/>
  <c r="AO16" i="18" s="1"/>
  <c r="AM401" i="16"/>
  <c r="AM402" i="16" s="1"/>
  <c r="AM393" i="16"/>
  <c r="AM394" i="16" s="1"/>
  <c r="AN362" i="16"/>
  <c r="AM363" i="16"/>
  <c r="AM365" i="16" s="1"/>
  <c r="AM366" i="16" s="1"/>
  <c r="AM384" i="16"/>
  <c r="AM385" i="16" s="1"/>
  <c r="AM376" i="16"/>
  <c r="AM377" i="16" s="1"/>
  <c r="AM101" i="17"/>
  <c r="AM100" i="17" s="1"/>
  <c r="AL173" i="16"/>
  <c r="AL174" i="16" s="1"/>
  <c r="AM93" i="16"/>
  <c r="AN92" i="16"/>
  <c r="AN93" i="16" s="1"/>
  <c r="AJ158" i="16"/>
  <c r="AJ159" i="16" s="1"/>
  <c r="AJ141" i="16"/>
  <c r="AJ142" i="16" s="1"/>
  <c r="AJ124" i="16"/>
  <c r="AJ125" i="16" s="1"/>
  <c r="AJ108" i="16"/>
  <c r="AJ109" i="16" s="1"/>
  <c r="AM144" i="18" l="1"/>
  <c r="AO137" i="18"/>
  <c r="AN138" i="18"/>
  <c r="AN142" i="18" s="1"/>
  <c r="AN143" i="18" s="1"/>
  <c r="AL131" i="18"/>
  <c r="AL110" i="18"/>
  <c r="AM106" i="18"/>
  <c r="AM108" i="18"/>
  <c r="AM104" i="18"/>
  <c r="AM109" i="18" s="1"/>
  <c r="AM107" i="18"/>
  <c r="AN126" i="18"/>
  <c r="AM128" i="18"/>
  <c r="AM129" i="18"/>
  <c r="AM125" i="18"/>
  <c r="AM130" i="18" s="1"/>
  <c r="AM191" i="18"/>
  <c r="AM190" i="18"/>
  <c r="AM214" i="18"/>
  <c r="AM213" i="18"/>
  <c r="AL93" i="18"/>
  <c r="AL80" i="18"/>
  <c r="AH132" i="20"/>
  <c r="AI128" i="20" s="1"/>
  <c r="AQ130" i="20"/>
  <c r="AO40" i="20"/>
  <c r="AO43" i="20" s="1"/>
  <c r="AO44" i="20" s="1"/>
  <c r="AO38" i="20"/>
  <c r="X103" i="20"/>
  <c r="X102" i="20"/>
  <c r="BO42" i="21"/>
  <c r="BO41" i="21" s="1"/>
  <c r="BN43" i="21"/>
  <c r="BP33" i="21"/>
  <c r="BP34" i="21" s="1"/>
  <c r="BO24" i="21"/>
  <c r="BN25" i="21"/>
  <c r="AO75" i="17"/>
  <c r="AN74" i="17"/>
  <c r="AN73" i="17"/>
  <c r="AQ65" i="17"/>
  <c r="AR67" i="17"/>
  <c r="AR66" i="17" s="1"/>
  <c r="AT57" i="17"/>
  <c r="AS58" i="17"/>
  <c r="AP4" i="17"/>
  <c r="AP70" i="17" s="1"/>
  <c r="AQ101" i="20"/>
  <c r="AQ108" i="20" s="1"/>
  <c r="AR127" i="20"/>
  <c r="AR78" i="20"/>
  <c r="AR79" i="20" s="1"/>
  <c r="AR36" i="20"/>
  <c r="AQ35" i="20"/>
  <c r="AP42" i="20"/>
  <c r="AP37" i="20"/>
  <c r="AS54" i="20"/>
  <c r="AS56" i="20" s="1"/>
  <c r="AR13" i="20"/>
  <c r="AR14" i="20"/>
  <c r="AQ20" i="20"/>
  <c r="AQ22" i="20" s="1"/>
  <c r="AR34" i="20"/>
  <c r="AS12" i="20"/>
  <c r="AS17" i="20" s="1"/>
  <c r="AN233" i="18"/>
  <c r="AN234" i="18" s="1"/>
  <c r="AQ227" i="18"/>
  <c r="AP230" i="18"/>
  <c r="AP229" i="18"/>
  <c r="AP231" i="18"/>
  <c r="AN212" i="18"/>
  <c r="AN199" i="18"/>
  <c r="AN200" i="18" s="1"/>
  <c r="AN189" i="18"/>
  <c r="AN175" i="18"/>
  <c r="AN176" i="18" s="1"/>
  <c r="AN166" i="18"/>
  <c r="AN167" i="18" s="1"/>
  <c r="AN153" i="18"/>
  <c r="AN154" i="18" s="1"/>
  <c r="AM89" i="18"/>
  <c r="AM90" i="18"/>
  <c r="AM91" i="18"/>
  <c r="AM92" i="18"/>
  <c r="AN88" i="18"/>
  <c r="AN75" i="18"/>
  <c r="AM78" i="18"/>
  <c r="AM77" i="18"/>
  <c r="AM76" i="18"/>
  <c r="AM79" i="18"/>
  <c r="AN105" i="18"/>
  <c r="AN95" i="18"/>
  <c r="AN96" i="18" s="1"/>
  <c r="AL58" i="18"/>
  <c r="AM57" i="18"/>
  <c r="AT54" i="18"/>
  <c r="AO65" i="18"/>
  <c r="AO66" i="18" s="1"/>
  <c r="AN34" i="18"/>
  <c r="AM33" i="18"/>
  <c r="AQ38" i="18"/>
  <c r="AP39" i="18"/>
  <c r="AN47" i="18"/>
  <c r="AN48" i="18" s="1"/>
  <c r="AN7" i="18"/>
  <c r="AN8" i="18" s="1"/>
  <c r="AP15" i="18"/>
  <c r="AP16" i="18" s="1"/>
  <c r="AN401" i="16"/>
  <c r="AN402" i="16" s="1"/>
  <c r="AN393" i="16"/>
  <c r="AN394" i="16" s="1"/>
  <c r="AO362" i="16"/>
  <c r="AN363" i="16"/>
  <c r="AN365" i="16" s="1"/>
  <c r="AN366" i="16" s="1"/>
  <c r="AN384" i="16"/>
  <c r="AN385" i="16" s="1"/>
  <c r="AN376" i="16"/>
  <c r="AN377" i="16" s="1"/>
  <c r="AN101" i="17"/>
  <c r="AN100" i="17" s="1"/>
  <c r="AM173" i="16"/>
  <c r="AM174" i="16" s="1"/>
  <c r="AK158" i="16"/>
  <c r="AK159" i="16" s="1"/>
  <c r="AK141" i="16"/>
  <c r="AK142" i="16" s="1"/>
  <c r="AK124" i="16"/>
  <c r="AK125" i="16" s="1"/>
  <c r="AK108" i="16"/>
  <c r="AK109" i="16" s="1"/>
  <c r="AN144" i="18" l="1"/>
  <c r="AP137" i="18"/>
  <c r="AO138" i="18"/>
  <c r="AO142" i="18" s="1"/>
  <c r="AO143" i="18" s="1"/>
  <c r="AM110" i="18"/>
  <c r="AM131" i="18"/>
  <c r="AO126" i="18"/>
  <c r="AN128" i="18"/>
  <c r="AN129" i="18"/>
  <c r="AN125" i="18"/>
  <c r="AN130" i="18" s="1"/>
  <c r="AN106" i="18"/>
  <c r="AN107" i="18"/>
  <c r="AN104" i="18"/>
  <c r="AN109" i="18" s="1"/>
  <c r="AN108" i="18"/>
  <c r="AN214" i="18"/>
  <c r="AN213" i="18"/>
  <c r="AN190" i="18"/>
  <c r="AN191" i="18"/>
  <c r="AM93" i="18"/>
  <c r="AM80" i="18"/>
  <c r="AI133" i="20"/>
  <c r="AI131" i="20" s="1"/>
  <c r="AJ129" i="20" s="1"/>
  <c r="X106" i="20"/>
  <c r="X109" i="20" s="1"/>
  <c r="AR130" i="20"/>
  <c r="X112" i="20"/>
  <c r="AP40" i="20"/>
  <c r="AP43" i="20" s="1"/>
  <c r="AP38" i="20"/>
  <c r="Y103" i="20"/>
  <c r="BO43" i="21"/>
  <c r="BP42" i="21"/>
  <c r="BP41" i="21" s="1"/>
  <c r="BQ33" i="21"/>
  <c r="BQ34" i="21" s="1"/>
  <c r="BO25" i="21"/>
  <c r="BP24" i="21"/>
  <c r="AP75" i="17"/>
  <c r="AO74" i="17"/>
  <c r="AO73" i="17"/>
  <c r="AR65" i="17"/>
  <c r="AS67" i="17"/>
  <c r="AS66" i="17" s="1"/>
  <c r="AT58" i="17"/>
  <c r="AU57" i="17"/>
  <c r="AQ4" i="17"/>
  <c r="AQ70" i="17" s="1"/>
  <c r="AR101" i="20"/>
  <c r="AR108" i="20" s="1"/>
  <c r="AS127" i="20"/>
  <c r="AR80" i="20"/>
  <c r="AS78" i="20"/>
  <c r="AS79" i="20" s="1"/>
  <c r="AS80" i="20" s="1"/>
  <c r="AP44" i="20"/>
  <c r="AR35" i="20"/>
  <c r="AQ42" i="20"/>
  <c r="AQ37" i="20"/>
  <c r="AS36" i="20"/>
  <c r="AT54" i="20"/>
  <c r="AT56" i="20" s="1"/>
  <c r="AS13" i="20"/>
  <c r="AS14" i="20"/>
  <c r="AR20" i="20"/>
  <c r="AR22" i="20" s="1"/>
  <c r="AS34" i="20"/>
  <c r="AT12" i="20"/>
  <c r="AT17" i="20" s="1"/>
  <c r="AO233" i="18"/>
  <c r="AO234" i="18" s="1"/>
  <c r="AR227" i="18"/>
  <c r="AQ231" i="18"/>
  <c r="AQ230" i="18"/>
  <c r="AQ229" i="18"/>
  <c r="AO212" i="18"/>
  <c r="AO199" i="18"/>
  <c r="AO200" i="18" s="1"/>
  <c r="AO189" i="18"/>
  <c r="AO175" i="18"/>
  <c r="AO176" i="18" s="1"/>
  <c r="AO166" i="18"/>
  <c r="AO167" i="18" s="1"/>
  <c r="AO153" i="18"/>
  <c r="AO154" i="18" s="1"/>
  <c r="AN91" i="18"/>
  <c r="AN92" i="18"/>
  <c r="AN89" i="18"/>
  <c r="AN90" i="18"/>
  <c r="AO88" i="18"/>
  <c r="AO75" i="18"/>
  <c r="AN78" i="18"/>
  <c r="AN77" i="18"/>
  <c r="AN76" i="18"/>
  <c r="AN79" i="18"/>
  <c r="AO105" i="18"/>
  <c r="AO95" i="18"/>
  <c r="AO96" i="18" s="1"/>
  <c r="AM58" i="18"/>
  <c r="AN57" i="18"/>
  <c r="AU54" i="18"/>
  <c r="AP65" i="18"/>
  <c r="AP66" i="18" s="1"/>
  <c r="AO34" i="18"/>
  <c r="AN33" i="18"/>
  <c r="AR38" i="18"/>
  <c r="AQ39" i="18"/>
  <c r="AO47" i="18"/>
  <c r="AO48" i="18" s="1"/>
  <c r="AO7" i="18"/>
  <c r="AO8" i="18" s="1"/>
  <c r="AQ15" i="18"/>
  <c r="AQ16" i="18" s="1"/>
  <c r="AO401" i="16"/>
  <c r="AO402" i="16" s="1"/>
  <c r="AO393" i="16"/>
  <c r="AO394" i="16" s="1"/>
  <c r="AP362" i="16"/>
  <c r="AO363" i="16"/>
  <c r="AO365" i="16" s="1"/>
  <c r="AO366" i="16" s="1"/>
  <c r="AO384" i="16"/>
  <c r="AO385" i="16" s="1"/>
  <c r="AO376" i="16"/>
  <c r="AO377" i="16" s="1"/>
  <c r="AO101" i="17"/>
  <c r="AO100" i="17" s="1"/>
  <c r="AN173" i="16"/>
  <c r="AN174" i="16" s="1"/>
  <c r="AL158" i="16"/>
  <c r="AL159" i="16" s="1"/>
  <c r="AL141" i="16"/>
  <c r="AL142" i="16" s="1"/>
  <c r="AL124" i="16"/>
  <c r="AL125" i="16" s="1"/>
  <c r="AL108" i="16"/>
  <c r="AL109" i="16" s="1"/>
  <c r="AO144" i="18" l="1"/>
  <c r="AQ137" i="18"/>
  <c r="AP138" i="18"/>
  <c r="AP142" i="18" s="1"/>
  <c r="AP143" i="18" s="1"/>
  <c r="AO106" i="18"/>
  <c r="AO104" i="18"/>
  <c r="AO109" i="18" s="1"/>
  <c r="AO107" i="18"/>
  <c r="AO108" i="18"/>
  <c r="AN110" i="18"/>
  <c r="AN131" i="18"/>
  <c r="AP126" i="18"/>
  <c r="AO129" i="18"/>
  <c r="AO128" i="18"/>
  <c r="AO125" i="18"/>
  <c r="AO130" i="18" s="1"/>
  <c r="AO214" i="18"/>
  <c r="AO213" i="18"/>
  <c r="AO191" i="18"/>
  <c r="AO190" i="18"/>
  <c r="AN93" i="18"/>
  <c r="AN80" i="18"/>
  <c r="AI132" i="20"/>
  <c r="AJ128" i="20" s="1"/>
  <c r="AJ133" i="20" s="1"/>
  <c r="AS130" i="20"/>
  <c r="AQ38" i="20"/>
  <c r="AQ40" i="20"/>
  <c r="AQ43" i="20" s="1"/>
  <c r="Y102" i="20"/>
  <c r="BP43" i="21"/>
  <c r="BQ42" i="21"/>
  <c r="BQ41" i="21" s="1"/>
  <c r="BR33" i="21"/>
  <c r="BR34" i="21" s="1"/>
  <c r="BP25" i="21"/>
  <c r="BQ24" i="21"/>
  <c r="AP74" i="17"/>
  <c r="AP73" i="17"/>
  <c r="AQ75" i="17"/>
  <c r="AT67" i="17"/>
  <c r="AT66" i="17" s="1"/>
  <c r="AS65" i="17"/>
  <c r="AV57" i="17"/>
  <c r="AU58" i="17"/>
  <c r="AR4" i="17"/>
  <c r="AR70" i="17" s="1"/>
  <c r="AS101" i="20"/>
  <c r="AS108" i="20" s="1"/>
  <c r="AT127" i="20"/>
  <c r="AT78" i="20"/>
  <c r="AT79" i="20" s="1"/>
  <c r="AT36" i="20"/>
  <c r="AS35" i="20"/>
  <c r="AQ44" i="20"/>
  <c r="AR42" i="20"/>
  <c r="AR37" i="20"/>
  <c r="AU54" i="20"/>
  <c r="AU56" i="20" s="1"/>
  <c r="AS20" i="20"/>
  <c r="AS22" i="20" s="1"/>
  <c r="AT14" i="20"/>
  <c r="AT13" i="20"/>
  <c r="AT34" i="20"/>
  <c r="AU12" i="20"/>
  <c r="AU17" i="20" s="1"/>
  <c r="AP233" i="18"/>
  <c r="AP234" i="18" s="1"/>
  <c r="AS227" i="18"/>
  <c r="AR231" i="18"/>
  <c r="AR230" i="18"/>
  <c r="AR229" i="18"/>
  <c r="AP212" i="18"/>
  <c r="AP199" i="18"/>
  <c r="AP200" i="18" s="1"/>
  <c r="AP189" i="18"/>
  <c r="AP175" i="18"/>
  <c r="AP176" i="18" s="1"/>
  <c r="AP166" i="18"/>
  <c r="AP167" i="18" s="1"/>
  <c r="AP153" i="18"/>
  <c r="AP154" i="18" s="1"/>
  <c r="AO91" i="18"/>
  <c r="AO89" i="18"/>
  <c r="AO92" i="18"/>
  <c r="AO90" i="18"/>
  <c r="AP88" i="18"/>
  <c r="AP75" i="18"/>
  <c r="AO79" i="18"/>
  <c r="AO77" i="18"/>
  <c r="AO76" i="18"/>
  <c r="AO78" i="18"/>
  <c r="AP105" i="18"/>
  <c r="AP95" i="18"/>
  <c r="AP96" i="18" s="1"/>
  <c r="AN58" i="18"/>
  <c r="AO57" i="18"/>
  <c r="AV54" i="18"/>
  <c r="AQ65" i="18"/>
  <c r="AQ66" i="18" s="1"/>
  <c r="AP34" i="18"/>
  <c r="AO33" i="18"/>
  <c r="AS38" i="18"/>
  <c r="AR39" i="18"/>
  <c r="AP47" i="18"/>
  <c r="AP48" i="18" s="1"/>
  <c r="AP7" i="18"/>
  <c r="AP8" i="18" s="1"/>
  <c r="AR15" i="18"/>
  <c r="AR16" i="18" s="1"/>
  <c r="AP401" i="16"/>
  <c r="AP402" i="16" s="1"/>
  <c r="AP393" i="16"/>
  <c r="AP394" i="16" s="1"/>
  <c r="AQ362" i="16"/>
  <c r="AP363" i="16"/>
  <c r="AP365" i="16" s="1"/>
  <c r="AP366" i="16" s="1"/>
  <c r="AP384" i="16"/>
  <c r="AP385" i="16" s="1"/>
  <c r="AP376" i="16"/>
  <c r="AP377" i="16" s="1"/>
  <c r="AP101" i="17"/>
  <c r="AP100" i="17" s="1"/>
  <c r="AM158" i="16"/>
  <c r="AM159" i="16" s="1"/>
  <c r="AM141" i="16"/>
  <c r="AM142" i="16" s="1"/>
  <c r="AM124" i="16"/>
  <c r="AM125" i="16" s="1"/>
  <c r="AM108" i="16"/>
  <c r="AM109" i="16" s="1"/>
  <c r="AP144" i="18" l="1"/>
  <c r="AR137" i="18"/>
  <c r="AQ138" i="18"/>
  <c r="AQ142" i="18" s="1"/>
  <c r="AQ143" i="18" s="1"/>
  <c r="AQ126" i="18"/>
  <c r="AP128" i="18"/>
  <c r="AP129" i="18"/>
  <c r="AP125" i="18"/>
  <c r="AP130" i="18" s="1"/>
  <c r="AO110" i="18"/>
  <c r="AP106" i="18"/>
  <c r="AP104" i="18"/>
  <c r="AP109" i="18" s="1"/>
  <c r="AP108" i="18"/>
  <c r="AP107" i="18"/>
  <c r="AO131" i="18"/>
  <c r="AP214" i="18"/>
  <c r="AP213" i="18"/>
  <c r="AP191" i="18"/>
  <c r="AP190" i="18"/>
  <c r="AO93" i="18"/>
  <c r="AO80" i="18"/>
  <c r="AJ131" i="20"/>
  <c r="AK129" i="20" s="1"/>
  <c r="Y106" i="20"/>
  <c r="Y109" i="20" s="1"/>
  <c r="AT130" i="20"/>
  <c r="Y112" i="20"/>
  <c r="AR40" i="20"/>
  <c r="AR43" i="20" s="1"/>
  <c r="AR44" i="20" s="1"/>
  <c r="AR38" i="20"/>
  <c r="BQ43" i="21"/>
  <c r="BR42" i="21"/>
  <c r="BR41" i="21" s="1"/>
  <c r="BS33" i="21"/>
  <c r="BS34" i="21" s="1"/>
  <c r="BQ25" i="21"/>
  <c r="BR24" i="21"/>
  <c r="AR75" i="17"/>
  <c r="AQ74" i="17"/>
  <c r="AQ73" i="17"/>
  <c r="AU67" i="17"/>
  <c r="AU66" i="17" s="1"/>
  <c r="AT65" i="17"/>
  <c r="AV58" i="17"/>
  <c r="AW57" i="17"/>
  <c r="AW58" i="17" s="1"/>
  <c r="AS4" i="17"/>
  <c r="AS70" i="17" s="1"/>
  <c r="AT101" i="20"/>
  <c r="AT108" i="20" s="1"/>
  <c r="AU127" i="20"/>
  <c r="AT80" i="20"/>
  <c r="AU78" i="20"/>
  <c r="AU79" i="20" s="1"/>
  <c r="AU80" i="20" s="1"/>
  <c r="AS42" i="20"/>
  <c r="AS37" i="20"/>
  <c r="AU36" i="20"/>
  <c r="AT35" i="20"/>
  <c r="AV54" i="20"/>
  <c r="AV56" i="20" s="1"/>
  <c r="AU13" i="20"/>
  <c r="AU14" i="20"/>
  <c r="AT20" i="20"/>
  <c r="AT22" i="20" s="1"/>
  <c r="AU34" i="20"/>
  <c r="AV12" i="20"/>
  <c r="AV17" i="20" s="1"/>
  <c r="AQ233" i="18"/>
  <c r="AQ234" i="18" s="1"/>
  <c r="AT227" i="18"/>
  <c r="AS230" i="18"/>
  <c r="AS231" i="18"/>
  <c r="AS229" i="18"/>
  <c r="AQ212" i="18"/>
  <c r="AQ199" i="18"/>
  <c r="AQ200" i="18" s="1"/>
  <c r="AQ189" i="18"/>
  <c r="AQ175" i="18"/>
  <c r="AQ176" i="18" s="1"/>
  <c r="AQ166" i="18"/>
  <c r="AQ167" i="18" s="1"/>
  <c r="AQ153" i="18"/>
  <c r="AQ154" i="18" s="1"/>
  <c r="AP90" i="18"/>
  <c r="AP89" i="18"/>
  <c r="AP91" i="18"/>
  <c r="AP92" i="18"/>
  <c r="AQ88" i="18"/>
  <c r="AQ75" i="18"/>
  <c r="AP77" i="18"/>
  <c r="AP76" i="18"/>
  <c r="AP79" i="18"/>
  <c r="AP78" i="18"/>
  <c r="AQ105" i="18"/>
  <c r="AQ95" i="18"/>
  <c r="AQ96" i="18" s="1"/>
  <c r="AO58" i="18"/>
  <c r="AP57" i="18"/>
  <c r="AW54" i="18"/>
  <c r="AR65" i="18"/>
  <c r="AR66" i="18" s="1"/>
  <c r="AQ34" i="18"/>
  <c r="AP33" i="18"/>
  <c r="AT38" i="18"/>
  <c r="AS39" i="18"/>
  <c r="AQ47" i="18"/>
  <c r="AQ48" i="18" s="1"/>
  <c r="AQ7" i="18"/>
  <c r="AQ8" i="18" s="1"/>
  <c r="AS15" i="18"/>
  <c r="AS16" i="18" s="1"/>
  <c r="AQ401" i="16"/>
  <c r="AQ402" i="16" s="1"/>
  <c r="AQ393" i="16"/>
  <c r="AQ394" i="16" s="1"/>
  <c r="AR362" i="16"/>
  <c r="AQ363" i="16"/>
  <c r="AQ365" i="16" s="1"/>
  <c r="AQ366" i="16" s="1"/>
  <c r="AQ384" i="16"/>
  <c r="AQ385" i="16" s="1"/>
  <c r="AQ376" i="16"/>
  <c r="AQ377" i="16" s="1"/>
  <c r="AQ101" i="17"/>
  <c r="AQ100" i="17" s="1"/>
  <c r="AN158" i="16"/>
  <c r="AN159" i="16" s="1"/>
  <c r="AN141" i="16"/>
  <c r="AN142" i="16" s="1"/>
  <c r="AN124" i="16"/>
  <c r="AN125" i="16" s="1"/>
  <c r="AN108" i="16"/>
  <c r="AN109" i="16" s="1"/>
  <c r="AS137" i="18" l="1"/>
  <c r="AR138" i="18"/>
  <c r="AR142" i="18"/>
  <c r="AR143" i="18" s="1"/>
  <c r="AQ144" i="18"/>
  <c r="AP110" i="18"/>
  <c r="AQ106" i="18"/>
  <c r="AQ108" i="18"/>
  <c r="AQ107" i="18"/>
  <c r="AQ104" i="18"/>
  <c r="AQ109" i="18" s="1"/>
  <c r="AP131" i="18"/>
  <c r="AR126" i="18"/>
  <c r="AQ128" i="18"/>
  <c r="AQ129" i="18"/>
  <c r="AQ125" i="18"/>
  <c r="AQ130" i="18" s="1"/>
  <c r="AQ191" i="18"/>
  <c r="AQ190" i="18"/>
  <c r="AQ214" i="18"/>
  <c r="AQ213" i="18"/>
  <c r="AP80" i="18"/>
  <c r="AP93" i="18"/>
  <c r="AJ132" i="20"/>
  <c r="AK128" i="20" s="1"/>
  <c r="AU130" i="20"/>
  <c r="AS40" i="20"/>
  <c r="AS43" i="20" s="1"/>
  <c r="AS44" i="20" s="1"/>
  <c r="AS38" i="20"/>
  <c r="Z103" i="20"/>
  <c r="Z102" i="20"/>
  <c r="BS42" i="21"/>
  <c r="BS41" i="21" s="1"/>
  <c r="BR43" i="21"/>
  <c r="BT33" i="21"/>
  <c r="BT34" i="21" s="1"/>
  <c r="BS24" i="21"/>
  <c r="BR25" i="21"/>
  <c r="AR73" i="17"/>
  <c r="AS75" i="17"/>
  <c r="AR74" i="17"/>
  <c r="AU65" i="17"/>
  <c r="AV67" i="17"/>
  <c r="AV66" i="17" s="1"/>
  <c r="AT4" i="17"/>
  <c r="AT70" i="17" s="1"/>
  <c r="AU101" i="20"/>
  <c r="AU108" i="20" s="1"/>
  <c r="AV127" i="20"/>
  <c r="AV78" i="20"/>
  <c r="AV79" i="20" s="1"/>
  <c r="AV80" i="20" s="1"/>
  <c r="AV36" i="20"/>
  <c r="AT42" i="20"/>
  <c r="AT37" i="20"/>
  <c r="AU35" i="20"/>
  <c r="AW54" i="20"/>
  <c r="AW56" i="20" s="1"/>
  <c r="AU20" i="20"/>
  <c r="AU22" i="20" s="1"/>
  <c r="AV13" i="20"/>
  <c r="AV14" i="20"/>
  <c r="AV34" i="20"/>
  <c r="AW12" i="20"/>
  <c r="AW17" i="20" s="1"/>
  <c r="AR233" i="18"/>
  <c r="AR234" i="18" s="1"/>
  <c r="AU227" i="18"/>
  <c r="AT229" i="18"/>
  <c r="AT230" i="18"/>
  <c r="AT231" i="18"/>
  <c r="AR212" i="18"/>
  <c r="AR199" i="18"/>
  <c r="AR200" i="18" s="1"/>
  <c r="AR189" i="18"/>
  <c r="AR175" i="18"/>
  <c r="AR176" i="18" s="1"/>
  <c r="AR166" i="18"/>
  <c r="AR167" i="18" s="1"/>
  <c r="AR153" i="18"/>
  <c r="AR154" i="18" s="1"/>
  <c r="AQ89" i="18"/>
  <c r="AQ92" i="18"/>
  <c r="AQ90" i="18"/>
  <c r="AQ91" i="18"/>
  <c r="AR88" i="18"/>
  <c r="AR75" i="18"/>
  <c r="AQ78" i="18"/>
  <c r="AQ77" i="18"/>
  <c r="AQ76" i="18"/>
  <c r="AQ79" i="18"/>
  <c r="AR105" i="18"/>
  <c r="AR95" i="18"/>
  <c r="AR96" i="18" s="1"/>
  <c r="AP58" i="18"/>
  <c r="AQ57" i="18"/>
  <c r="AX54" i="18"/>
  <c r="AS65" i="18"/>
  <c r="AS66" i="18" s="1"/>
  <c r="AR34" i="18"/>
  <c r="AQ33" i="18"/>
  <c r="AU38" i="18"/>
  <c r="AT39" i="18"/>
  <c r="AR47" i="18"/>
  <c r="AR48" i="18" s="1"/>
  <c r="AR7" i="18"/>
  <c r="AR8" i="18" s="1"/>
  <c r="AT15" i="18"/>
  <c r="AT16" i="18" s="1"/>
  <c r="AR401" i="16"/>
  <c r="AR402" i="16" s="1"/>
  <c r="AR393" i="16"/>
  <c r="AR394" i="16" s="1"/>
  <c r="AS362" i="16"/>
  <c r="AR363" i="16"/>
  <c r="AR365" i="16" s="1"/>
  <c r="AR366" i="16" s="1"/>
  <c r="AR384" i="16"/>
  <c r="AR385" i="16" s="1"/>
  <c r="AR376" i="16"/>
  <c r="AR377" i="16" s="1"/>
  <c r="AR101" i="17"/>
  <c r="AR100" i="17" s="1"/>
  <c r="AR144" i="18" l="1"/>
  <c r="AT137" i="18"/>
  <c r="AS138" i="18"/>
  <c r="AS142" i="18" s="1"/>
  <c r="AS143" i="18" s="1"/>
  <c r="AR106" i="18"/>
  <c r="AR107" i="18"/>
  <c r="AR104" i="18"/>
  <c r="AR109" i="18" s="1"/>
  <c r="AR108" i="18"/>
  <c r="AQ131" i="18"/>
  <c r="AQ110" i="18"/>
  <c r="AS126" i="18"/>
  <c r="AR128" i="18"/>
  <c r="AR129" i="18"/>
  <c r="AR125" i="18"/>
  <c r="AR130" i="18" s="1"/>
  <c r="AR190" i="18"/>
  <c r="AR191" i="18"/>
  <c r="AR214" i="18"/>
  <c r="AR213" i="18"/>
  <c r="AQ93" i="18"/>
  <c r="AQ80" i="18"/>
  <c r="AK133" i="20"/>
  <c r="AK131" i="20" s="1"/>
  <c r="AL129" i="20" s="1"/>
  <c r="Z106" i="20"/>
  <c r="Z109" i="20" s="1"/>
  <c r="AV130" i="20"/>
  <c r="Z112" i="20"/>
  <c r="AT40" i="20"/>
  <c r="AT43" i="20" s="1"/>
  <c r="AT38" i="20"/>
  <c r="BS43" i="21"/>
  <c r="BT42" i="21"/>
  <c r="BT41" i="21" s="1"/>
  <c r="BU33" i="21"/>
  <c r="BU34" i="21" s="1"/>
  <c r="BS25" i="21"/>
  <c r="BT24" i="21"/>
  <c r="AS74" i="17"/>
  <c r="AS73" i="17"/>
  <c r="AT75" i="17"/>
  <c r="AV65" i="17"/>
  <c r="AW67" i="17"/>
  <c r="AW66" i="17" s="1"/>
  <c r="AU4" i="17"/>
  <c r="AU70" i="17" s="1"/>
  <c r="AV101" i="20"/>
  <c r="AV108" i="20" s="1"/>
  <c r="AW127" i="20"/>
  <c r="AT44" i="20"/>
  <c r="AW78" i="20"/>
  <c r="AW79" i="20" s="1"/>
  <c r="AW80" i="20" s="1"/>
  <c r="AU42" i="20"/>
  <c r="AU37" i="20"/>
  <c r="AV35" i="20"/>
  <c r="AW36" i="20"/>
  <c r="AX54" i="20"/>
  <c r="AX56" i="20" s="1"/>
  <c r="AW14" i="20"/>
  <c r="AW13" i="20"/>
  <c r="AV20" i="20"/>
  <c r="AV22" i="20" s="1"/>
  <c r="AW34" i="20"/>
  <c r="AX12" i="20"/>
  <c r="AX17" i="20" s="1"/>
  <c r="AS233" i="18"/>
  <c r="AS234" i="18" s="1"/>
  <c r="AV227" i="18"/>
  <c r="AU231" i="18"/>
  <c r="AU230" i="18"/>
  <c r="AU229" i="18"/>
  <c r="AS212" i="18"/>
  <c r="AS199" i="18"/>
  <c r="AS200" i="18" s="1"/>
  <c r="AS189" i="18"/>
  <c r="AS175" i="18"/>
  <c r="AS176" i="18" s="1"/>
  <c r="AS166" i="18"/>
  <c r="AS167" i="18" s="1"/>
  <c r="AS153" i="18"/>
  <c r="AS154" i="18" s="1"/>
  <c r="AR90" i="18"/>
  <c r="AR92" i="18"/>
  <c r="AR89" i="18"/>
  <c r="AR91" i="18"/>
  <c r="AS88" i="18"/>
  <c r="AS75" i="18"/>
  <c r="AR78" i="18"/>
  <c r="AR79" i="18"/>
  <c r="AR77" i="18"/>
  <c r="AR76" i="18"/>
  <c r="AS105" i="18"/>
  <c r="AS95" i="18"/>
  <c r="AS96" i="18" s="1"/>
  <c r="AQ58" i="18"/>
  <c r="AR57" i="18"/>
  <c r="AY54" i="18"/>
  <c r="AT65" i="18"/>
  <c r="AT66" i="18" s="1"/>
  <c r="AS34" i="18"/>
  <c r="AR33" i="18"/>
  <c r="AV38" i="18"/>
  <c r="AU39" i="18"/>
  <c r="AS47" i="18"/>
  <c r="AS48" i="18" s="1"/>
  <c r="AS7" i="18"/>
  <c r="AS8" i="18" s="1"/>
  <c r="AU15" i="18"/>
  <c r="AU16" i="18" s="1"/>
  <c r="AS401" i="16"/>
  <c r="AS402" i="16" s="1"/>
  <c r="AS393" i="16"/>
  <c r="AS394" i="16" s="1"/>
  <c r="AT362" i="16"/>
  <c r="AS363" i="16"/>
  <c r="AS365" i="16" s="1"/>
  <c r="AS366" i="16" s="1"/>
  <c r="AS384" i="16"/>
  <c r="AS385" i="16" s="1"/>
  <c r="AS376" i="16"/>
  <c r="AS377" i="16" s="1"/>
  <c r="AS101" i="17"/>
  <c r="AS100" i="17" s="1"/>
  <c r="AS144" i="18" l="1"/>
  <c r="AU137" i="18"/>
  <c r="AT138" i="18"/>
  <c r="AT142" i="18" s="1"/>
  <c r="AT143" i="18" s="1"/>
  <c r="AR110" i="18"/>
  <c r="AR131" i="18"/>
  <c r="AT126" i="18"/>
  <c r="AS129" i="18"/>
  <c r="AS128" i="18"/>
  <c r="AS125" i="18"/>
  <c r="AS130" i="18" s="1"/>
  <c r="AS106" i="18"/>
  <c r="AS104" i="18"/>
  <c r="AS109" i="18" s="1"/>
  <c r="AS107" i="18"/>
  <c r="AS108" i="18"/>
  <c r="AS214" i="18"/>
  <c r="AS213" i="18"/>
  <c r="AS191" i="18"/>
  <c r="AS190" i="18"/>
  <c r="AR93" i="18"/>
  <c r="AR80" i="18"/>
  <c r="AK132" i="20"/>
  <c r="AL128" i="20" s="1"/>
  <c r="AL133" i="20" s="1"/>
  <c r="AW130" i="20"/>
  <c r="AU38" i="20"/>
  <c r="AU40" i="20"/>
  <c r="AU43" i="20" s="1"/>
  <c r="AU44" i="20" s="1"/>
  <c r="AA103" i="20"/>
  <c r="AA102" i="20"/>
  <c r="BU42" i="21"/>
  <c r="BU41" i="21" s="1"/>
  <c r="BT43" i="21"/>
  <c r="BV33" i="21"/>
  <c r="BV34" i="21" s="1"/>
  <c r="BT25" i="21"/>
  <c r="BU24" i="21"/>
  <c r="AU75" i="17"/>
  <c r="AT74" i="17"/>
  <c r="AT73" i="17"/>
  <c r="AX67" i="17"/>
  <c r="AX66" i="17" s="1"/>
  <c r="AW65" i="17"/>
  <c r="AV4" i="17"/>
  <c r="AV70" i="17" s="1"/>
  <c r="AW101" i="20"/>
  <c r="AW108" i="20" s="1"/>
  <c r="AX127" i="20"/>
  <c r="AX78" i="20"/>
  <c r="AX79" i="20" s="1"/>
  <c r="AX80" i="20" s="1"/>
  <c r="AX36" i="20"/>
  <c r="AW35" i="20"/>
  <c r="AV42" i="20"/>
  <c r="AV37" i="20"/>
  <c r="AY54" i="20"/>
  <c r="AY56" i="20" s="1"/>
  <c r="AW20" i="20"/>
  <c r="AW22" i="20" s="1"/>
  <c r="AX13" i="20"/>
  <c r="AX14" i="20"/>
  <c r="AX34" i="20"/>
  <c r="AY12" i="20"/>
  <c r="AY17" i="20" s="1"/>
  <c r="AT233" i="18"/>
  <c r="AT234" i="18" s="1"/>
  <c r="AW227" i="18"/>
  <c r="AV231" i="18"/>
  <c r="AV230" i="18"/>
  <c r="AV229" i="18"/>
  <c r="AT212" i="18"/>
  <c r="AT199" i="18"/>
  <c r="AT200" i="18" s="1"/>
  <c r="AT189" i="18"/>
  <c r="AT175" i="18"/>
  <c r="AT176" i="18" s="1"/>
  <c r="AT166" i="18"/>
  <c r="AT167" i="18" s="1"/>
  <c r="AT153" i="18"/>
  <c r="AT154" i="18" s="1"/>
  <c r="AS91" i="18"/>
  <c r="AS90" i="18"/>
  <c r="AS89" i="18"/>
  <c r="AS92" i="18"/>
  <c r="AT88" i="18"/>
  <c r="AT75" i="18"/>
  <c r="AS79" i="18"/>
  <c r="AS78" i="18"/>
  <c r="AS77" i="18"/>
  <c r="AS76" i="18"/>
  <c r="AT105" i="18"/>
  <c r="AT95" i="18"/>
  <c r="AT96" i="18" s="1"/>
  <c r="AR58" i="18"/>
  <c r="AS57" i="18"/>
  <c r="AZ54" i="18"/>
  <c r="AU65" i="18"/>
  <c r="AU66" i="18" s="1"/>
  <c r="AT34" i="18"/>
  <c r="AS33" i="18"/>
  <c r="AW38" i="18"/>
  <c r="AV39" i="18"/>
  <c r="AT47" i="18"/>
  <c r="AT48" i="18" s="1"/>
  <c r="AT7" i="18"/>
  <c r="AT8" i="18" s="1"/>
  <c r="AV15" i="18"/>
  <c r="AV16" i="18" s="1"/>
  <c r="AT401" i="16"/>
  <c r="AT402" i="16" s="1"/>
  <c r="AT393" i="16"/>
  <c r="AT394" i="16" s="1"/>
  <c r="AU362" i="16"/>
  <c r="AT363" i="16"/>
  <c r="AT365" i="16" s="1"/>
  <c r="AT366" i="16" s="1"/>
  <c r="AT384" i="16"/>
  <c r="AT385" i="16" s="1"/>
  <c r="AT376" i="16"/>
  <c r="AT377" i="16" s="1"/>
  <c r="AT101" i="17"/>
  <c r="AT100" i="17" s="1"/>
  <c r="AT144" i="18" l="1"/>
  <c r="AV137" i="18"/>
  <c r="AU138" i="18"/>
  <c r="AU142" i="18" s="1"/>
  <c r="AU143" i="18" s="1"/>
  <c r="AS131" i="18"/>
  <c r="AS110" i="18"/>
  <c r="AT106" i="18"/>
  <c r="AT104" i="18"/>
  <c r="AT109" i="18" s="1"/>
  <c r="AT108" i="18"/>
  <c r="AT107" i="18"/>
  <c r="AU126" i="18"/>
  <c r="AT128" i="18"/>
  <c r="AT129" i="18"/>
  <c r="AT125" i="18"/>
  <c r="AT130" i="18" s="1"/>
  <c r="AT191" i="18"/>
  <c r="AT190" i="18"/>
  <c r="AT214" i="18"/>
  <c r="AT213" i="18"/>
  <c r="AS93" i="18"/>
  <c r="AS80" i="18"/>
  <c r="AL131" i="20"/>
  <c r="AM129" i="20" s="1"/>
  <c r="AA106" i="20"/>
  <c r="AA109" i="20" s="1"/>
  <c r="AA112" i="20"/>
  <c r="AX130" i="20"/>
  <c r="AV40" i="20"/>
  <c r="AV43" i="20" s="1"/>
  <c r="AV44" i="20" s="1"/>
  <c r="AV38" i="20"/>
  <c r="BU43" i="21"/>
  <c r="BV42" i="21"/>
  <c r="BV41" i="21" s="1"/>
  <c r="BW33" i="21"/>
  <c r="BW34" i="21" s="1"/>
  <c r="BU25" i="21"/>
  <c r="BV24" i="21"/>
  <c r="AU74" i="17"/>
  <c r="AU73" i="17"/>
  <c r="AV75" i="17"/>
  <c r="AY67" i="17"/>
  <c r="AY66" i="17" s="1"/>
  <c r="AX65" i="17"/>
  <c r="AW4" i="17"/>
  <c r="AW70" i="17" s="1"/>
  <c r="AX101" i="20"/>
  <c r="AX108" i="20" s="1"/>
  <c r="AY127" i="20"/>
  <c r="AY78" i="20"/>
  <c r="AY79" i="20" s="1"/>
  <c r="AY80" i="20" s="1"/>
  <c r="AW42" i="20"/>
  <c r="AW37" i="20"/>
  <c r="AY36" i="20"/>
  <c r="AX35" i="20"/>
  <c r="AZ54" i="20"/>
  <c r="AZ56" i="20" s="1"/>
  <c r="AX20" i="20"/>
  <c r="AX22" i="20" s="1"/>
  <c r="AY13" i="20"/>
  <c r="AY14" i="20"/>
  <c r="AY34" i="20"/>
  <c r="AZ12" i="20"/>
  <c r="AZ17" i="20" s="1"/>
  <c r="AU233" i="18"/>
  <c r="AU234" i="18" s="1"/>
  <c r="AX227" i="18"/>
  <c r="AW231" i="18"/>
  <c r="AW230" i="18"/>
  <c r="AW229" i="18"/>
  <c r="AU212" i="18"/>
  <c r="AU199" i="18"/>
  <c r="AU200" i="18" s="1"/>
  <c r="AU189" i="18"/>
  <c r="AU175" i="18"/>
  <c r="AU176" i="18" s="1"/>
  <c r="AU166" i="18"/>
  <c r="AU167" i="18" s="1"/>
  <c r="AU153" i="18"/>
  <c r="AU154" i="18" s="1"/>
  <c r="AT90" i="18"/>
  <c r="AT91" i="18"/>
  <c r="AT92" i="18"/>
  <c r="AT89" i="18"/>
  <c r="AU88" i="18"/>
  <c r="AU75" i="18"/>
  <c r="AT77" i="18"/>
  <c r="AT76" i="18"/>
  <c r="AT79" i="18"/>
  <c r="AT78" i="18"/>
  <c r="AU105" i="18"/>
  <c r="AU95" i="18"/>
  <c r="AU96" i="18" s="1"/>
  <c r="AS58" i="18"/>
  <c r="AT57" i="18"/>
  <c r="BA54" i="18"/>
  <c r="AV65" i="18"/>
  <c r="AV66" i="18" s="1"/>
  <c r="AU34" i="18"/>
  <c r="AT33" i="18"/>
  <c r="AX38" i="18"/>
  <c r="AW39" i="18"/>
  <c r="AU47" i="18"/>
  <c r="AU48" i="18" s="1"/>
  <c r="AU7" i="18"/>
  <c r="AU8" i="18" s="1"/>
  <c r="AW15" i="18"/>
  <c r="AW16" i="18" s="1"/>
  <c r="AU401" i="16"/>
  <c r="AU402" i="16" s="1"/>
  <c r="AU393" i="16"/>
  <c r="AU394" i="16" s="1"/>
  <c r="AV362" i="16"/>
  <c r="AU363" i="16"/>
  <c r="AU365" i="16" s="1"/>
  <c r="AU366" i="16" s="1"/>
  <c r="AU384" i="16"/>
  <c r="AU385" i="16" s="1"/>
  <c r="AU376" i="16"/>
  <c r="AU377" i="16" s="1"/>
  <c r="AU101" i="17"/>
  <c r="AU100" i="17" s="1"/>
  <c r="AU144" i="18" l="1"/>
  <c r="AW137" i="18"/>
  <c r="AV138" i="18"/>
  <c r="AV142" i="18" s="1"/>
  <c r="AV143" i="18" s="1"/>
  <c r="AT131" i="18"/>
  <c r="AT110" i="18"/>
  <c r="AU106" i="18"/>
  <c r="AU108" i="18"/>
  <c r="AU104" i="18"/>
  <c r="AU109" i="18" s="1"/>
  <c r="AU107" i="18"/>
  <c r="AV126" i="18"/>
  <c r="AU128" i="18"/>
  <c r="AU129" i="18"/>
  <c r="AU125" i="18"/>
  <c r="AU130" i="18" s="1"/>
  <c r="AU191" i="18"/>
  <c r="AU190" i="18"/>
  <c r="AU214" i="18"/>
  <c r="AU213" i="18"/>
  <c r="AT93" i="18"/>
  <c r="AT80" i="18"/>
  <c r="AL132" i="20"/>
  <c r="AM128" i="20" s="1"/>
  <c r="AM133" i="20" s="1"/>
  <c r="AY130" i="20"/>
  <c r="AW40" i="20"/>
  <c r="AW43" i="20" s="1"/>
  <c r="AW44" i="20" s="1"/>
  <c r="AW38" i="20"/>
  <c r="AB103" i="20"/>
  <c r="AB102" i="20"/>
  <c r="BW42" i="21"/>
  <c r="BW41" i="21" s="1"/>
  <c r="BV43" i="21"/>
  <c r="BX33" i="21"/>
  <c r="BX34" i="21" s="1"/>
  <c r="BW24" i="21"/>
  <c r="BV25" i="21"/>
  <c r="AV74" i="17"/>
  <c r="AV73" i="17"/>
  <c r="AW75" i="17"/>
  <c r="AY65" i="17"/>
  <c r="AZ67" i="17"/>
  <c r="AZ66" i="17" s="1"/>
  <c r="AX4" i="17"/>
  <c r="AX70" i="17" s="1"/>
  <c r="AY101" i="20"/>
  <c r="AY108" i="20" s="1"/>
  <c r="AZ127" i="20"/>
  <c r="AZ78" i="20"/>
  <c r="AZ79" i="20" s="1"/>
  <c r="AZ80" i="20" s="1"/>
  <c r="AZ36" i="20"/>
  <c r="AX42" i="20"/>
  <c r="AX37" i="20"/>
  <c r="AY35" i="20"/>
  <c r="BA54" i="20"/>
  <c r="BA56" i="20" s="1"/>
  <c r="AZ13" i="20"/>
  <c r="AZ14" i="20"/>
  <c r="AY20" i="20"/>
  <c r="AY22" i="20" s="1"/>
  <c r="AZ34" i="20"/>
  <c r="BA12" i="20"/>
  <c r="BA17" i="20" s="1"/>
  <c r="AV233" i="18"/>
  <c r="AV234" i="18" s="1"/>
  <c r="AY227" i="18"/>
  <c r="AX229" i="18"/>
  <c r="AX230" i="18"/>
  <c r="AX231" i="18"/>
  <c r="AV212" i="18"/>
  <c r="AV199" i="18"/>
  <c r="AV200" i="18" s="1"/>
  <c r="AV189" i="18"/>
  <c r="AV175" i="18"/>
  <c r="AV176" i="18" s="1"/>
  <c r="AV166" i="18"/>
  <c r="AV167" i="18" s="1"/>
  <c r="AV153" i="18"/>
  <c r="AV154" i="18" s="1"/>
  <c r="AU89" i="18"/>
  <c r="AU91" i="18"/>
  <c r="AU90" i="18"/>
  <c r="AU92" i="18"/>
  <c r="AV88" i="18"/>
  <c r="AV75" i="18"/>
  <c r="AU78" i="18"/>
  <c r="AU77" i="18"/>
  <c r="AU76" i="18"/>
  <c r="AU79" i="18"/>
  <c r="AV105" i="18"/>
  <c r="AV95" i="18"/>
  <c r="AV96" i="18" s="1"/>
  <c r="AT58" i="18"/>
  <c r="AU57" i="18"/>
  <c r="BB54" i="18"/>
  <c r="AW65" i="18"/>
  <c r="AW66" i="18" s="1"/>
  <c r="AV34" i="18"/>
  <c r="AU33" i="18"/>
  <c r="AY38" i="18"/>
  <c r="AX39" i="18"/>
  <c r="AV47" i="18"/>
  <c r="AV48" i="18" s="1"/>
  <c r="AV7" i="18"/>
  <c r="AV8" i="18" s="1"/>
  <c r="AX15" i="18"/>
  <c r="AX16" i="18" s="1"/>
  <c r="AV401" i="16"/>
  <c r="AV402" i="16" s="1"/>
  <c r="AV393" i="16"/>
  <c r="AV394" i="16" s="1"/>
  <c r="AW362" i="16"/>
  <c r="AV363" i="16"/>
  <c r="AV365" i="16" s="1"/>
  <c r="AV366" i="16" s="1"/>
  <c r="AV384" i="16"/>
  <c r="AV385" i="16" s="1"/>
  <c r="AV376" i="16"/>
  <c r="AV377" i="16" s="1"/>
  <c r="AV101" i="17"/>
  <c r="AV100" i="17" s="1"/>
  <c r="AV144" i="18" l="1"/>
  <c r="AX137" i="18"/>
  <c r="AW138" i="18"/>
  <c r="AW142" i="18" s="1"/>
  <c r="AW143" i="18" s="1"/>
  <c r="AU110" i="18"/>
  <c r="AV106" i="18"/>
  <c r="AV107" i="18"/>
  <c r="AV104" i="18"/>
  <c r="AV109" i="18" s="1"/>
  <c r="AV108" i="18"/>
  <c r="AU131" i="18"/>
  <c r="AW126" i="18"/>
  <c r="AV128" i="18"/>
  <c r="AV129" i="18"/>
  <c r="AV125" i="18"/>
  <c r="AV130" i="18" s="1"/>
  <c r="AV190" i="18"/>
  <c r="AV191" i="18"/>
  <c r="AV214" i="18"/>
  <c r="AV213" i="18"/>
  <c r="AU93" i="18"/>
  <c r="AU80" i="18"/>
  <c r="AM131" i="20"/>
  <c r="AN129" i="20" s="1"/>
  <c r="AB106" i="20"/>
  <c r="AB109" i="20" s="1"/>
  <c r="AZ130" i="20"/>
  <c r="AB112" i="20"/>
  <c r="AX40" i="20"/>
  <c r="AX43" i="20" s="1"/>
  <c r="AX38" i="20"/>
  <c r="AC103" i="20"/>
  <c r="BW43" i="21"/>
  <c r="BX42" i="21"/>
  <c r="BX41" i="21" s="1"/>
  <c r="BY33" i="21"/>
  <c r="BY34" i="21" s="1"/>
  <c r="BW25" i="21"/>
  <c r="BX24" i="21"/>
  <c r="AX75" i="17"/>
  <c r="AW74" i="17"/>
  <c r="AW73" i="17"/>
  <c r="BA67" i="17"/>
  <c r="BA66" i="17" s="1"/>
  <c r="AZ65" i="17"/>
  <c r="AY4" i="17"/>
  <c r="AY70" i="17" s="1"/>
  <c r="AZ101" i="20"/>
  <c r="AZ108" i="20" s="1"/>
  <c r="BA127" i="20"/>
  <c r="BA78" i="20"/>
  <c r="BA79" i="20" s="1"/>
  <c r="BA80" i="20" s="1"/>
  <c r="BA36" i="20"/>
  <c r="AY42" i="20"/>
  <c r="AY37" i="20"/>
  <c r="AZ35" i="20"/>
  <c r="AX44" i="20"/>
  <c r="BB54" i="20"/>
  <c r="BB56" i="20" s="1"/>
  <c r="BA13" i="20"/>
  <c r="BA14" i="20"/>
  <c r="AZ20" i="20"/>
  <c r="AZ22" i="20" s="1"/>
  <c r="BA34" i="20"/>
  <c r="BB12" i="20"/>
  <c r="BB17" i="20" s="1"/>
  <c r="AW233" i="18"/>
  <c r="AW234" i="18" s="1"/>
  <c r="AZ227" i="18"/>
  <c r="AY231" i="18"/>
  <c r="AY230" i="18"/>
  <c r="AY229" i="18"/>
  <c r="AW212" i="18"/>
  <c r="AW199" i="18"/>
  <c r="AW200" i="18" s="1"/>
  <c r="AW189" i="18"/>
  <c r="AW175" i="18"/>
  <c r="AW176" i="18" s="1"/>
  <c r="AW166" i="18"/>
  <c r="AW167" i="18" s="1"/>
  <c r="AW153" i="18"/>
  <c r="AW154" i="18" s="1"/>
  <c r="AV89" i="18"/>
  <c r="AV92" i="18"/>
  <c r="AV91" i="18"/>
  <c r="AV90" i="18"/>
  <c r="AW88" i="18"/>
  <c r="AW75" i="18"/>
  <c r="AV78" i="18"/>
  <c r="AV77" i="18"/>
  <c r="AV76" i="18"/>
  <c r="AV79" i="18"/>
  <c r="AW105" i="18"/>
  <c r="AW95" i="18"/>
  <c r="AW96" i="18" s="1"/>
  <c r="AU58" i="18"/>
  <c r="AV57" i="18"/>
  <c r="BC54" i="18"/>
  <c r="AX65" i="18"/>
  <c r="AX66" i="18" s="1"/>
  <c r="AW34" i="18"/>
  <c r="AV33" i="18"/>
  <c r="AZ38" i="18"/>
  <c r="AY39" i="18"/>
  <c r="AW47" i="18"/>
  <c r="AW48" i="18" s="1"/>
  <c r="AW7" i="18"/>
  <c r="AW8" i="18" s="1"/>
  <c r="AY15" i="18"/>
  <c r="AY16" i="18" s="1"/>
  <c r="AW401" i="16"/>
  <c r="AW402" i="16" s="1"/>
  <c r="AW393" i="16"/>
  <c r="AW394" i="16" s="1"/>
  <c r="AX362" i="16"/>
  <c r="AW363" i="16"/>
  <c r="AW365" i="16" s="1"/>
  <c r="AW366" i="16" s="1"/>
  <c r="AW384" i="16"/>
  <c r="AW385" i="16" s="1"/>
  <c r="AW376" i="16"/>
  <c r="AW377" i="16" s="1"/>
  <c r="AW101" i="17"/>
  <c r="AW100" i="17" s="1"/>
  <c r="AW144" i="18" l="1"/>
  <c r="AY137" i="18"/>
  <c r="AX138" i="18"/>
  <c r="AX142" i="18" s="1"/>
  <c r="AX143" i="18" s="1"/>
  <c r="AV110" i="18"/>
  <c r="AV131" i="18"/>
  <c r="AX126" i="18"/>
  <c r="AW129" i="18"/>
  <c r="AW128" i="18"/>
  <c r="AW125" i="18"/>
  <c r="AW130" i="18" s="1"/>
  <c r="AW106" i="18"/>
  <c r="AW104" i="18"/>
  <c r="AW109" i="18" s="1"/>
  <c r="AW107" i="18"/>
  <c r="AW108" i="18"/>
  <c r="AW214" i="18"/>
  <c r="AW213" i="18"/>
  <c r="AW191" i="18"/>
  <c r="AW190" i="18"/>
  <c r="AV93" i="18"/>
  <c r="AV80" i="18"/>
  <c r="AM132" i="20"/>
  <c r="AN128" i="20" s="1"/>
  <c r="AN133" i="20" s="1"/>
  <c r="BA130" i="20"/>
  <c r="AY38" i="20"/>
  <c r="AY40" i="20"/>
  <c r="AY43" i="20" s="1"/>
  <c r="AY44" i="20" s="1"/>
  <c r="AC102" i="20"/>
  <c r="BX43" i="21"/>
  <c r="BY42" i="21"/>
  <c r="BY41" i="21" s="1"/>
  <c r="BZ33" i="21"/>
  <c r="BZ34" i="21" s="1"/>
  <c r="BX25" i="21"/>
  <c r="BY24" i="21"/>
  <c r="AX73" i="17"/>
  <c r="AY75" i="17"/>
  <c r="AX74" i="17"/>
  <c r="BB67" i="17"/>
  <c r="BB66" i="17" s="1"/>
  <c r="BA65" i="17"/>
  <c r="AZ4" i="17"/>
  <c r="AZ70" i="17" s="1"/>
  <c r="BA101" i="20"/>
  <c r="BA108" i="20" s="1"/>
  <c r="BB127" i="20"/>
  <c r="BB78" i="20"/>
  <c r="BB79" i="20" s="1"/>
  <c r="BB80" i="20" s="1"/>
  <c r="BB36" i="20"/>
  <c r="BA35" i="20"/>
  <c r="AZ42" i="20"/>
  <c r="AZ37" i="20"/>
  <c r="BC54" i="20"/>
  <c r="BC56" i="20" s="1"/>
  <c r="BB14" i="20"/>
  <c r="BB13" i="20"/>
  <c r="BA20" i="20"/>
  <c r="BA22" i="20" s="1"/>
  <c r="BB34" i="20"/>
  <c r="BC12" i="20"/>
  <c r="BC17" i="20" s="1"/>
  <c r="AX233" i="18"/>
  <c r="AX234" i="18" s="1"/>
  <c r="BA227" i="18"/>
  <c r="AZ231" i="18"/>
  <c r="AZ230" i="18"/>
  <c r="AZ229" i="18"/>
  <c r="AX212" i="18"/>
  <c r="AX199" i="18"/>
  <c r="AX200" i="18" s="1"/>
  <c r="AX189" i="18"/>
  <c r="AX175" i="18"/>
  <c r="AX176" i="18" s="1"/>
  <c r="AX166" i="18"/>
  <c r="AX167" i="18" s="1"/>
  <c r="AX153" i="18"/>
  <c r="AX154" i="18" s="1"/>
  <c r="AW91" i="18"/>
  <c r="AW90" i="18"/>
  <c r="AW89" i="18"/>
  <c r="AW92" i="18"/>
  <c r="AX88" i="18"/>
  <c r="AX75" i="18"/>
  <c r="AW79" i="18"/>
  <c r="AW77" i="18"/>
  <c r="AW76" i="18"/>
  <c r="AW78" i="18"/>
  <c r="AX105" i="18"/>
  <c r="AX95" i="18"/>
  <c r="AX96" i="18" s="1"/>
  <c r="AV58" i="18"/>
  <c r="AW57" i="18"/>
  <c r="BD54" i="18"/>
  <c r="AY65" i="18"/>
  <c r="AY66" i="18" s="1"/>
  <c r="AX34" i="18"/>
  <c r="AW33" i="18"/>
  <c r="BA38" i="18"/>
  <c r="AZ39" i="18"/>
  <c r="AX47" i="18"/>
  <c r="AX48" i="18" s="1"/>
  <c r="AX7" i="18"/>
  <c r="AX8" i="18" s="1"/>
  <c r="AZ15" i="18"/>
  <c r="AZ16" i="18" s="1"/>
  <c r="AX401" i="16"/>
  <c r="AX402" i="16" s="1"/>
  <c r="AX393" i="16"/>
  <c r="AX394" i="16" s="1"/>
  <c r="AY362" i="16"/>
  <c r="AX363" i="16"/>
  <c r="AX365" i="16" s="1"/>
  <c r="AX366" i="16" s="1"/>
  <c r="AX384" i="16"/>
  <c r="AX385" i="16" s="1"/>
  <c r="AX376" i="16"/>
  <c r="AX377" i="16" s="1"/>
  <c r="AX101" i="17"/>
  <c r="AX100" i="17" s="1"/>
  <c r="AX144" i="18" l="1"/>
  <c r="AZ137" i="18"/>
  <c r="AY138" i="18"/>
  <c r="AY142" i="18" s="1"/>
  <c r="AY143" i="18" s="1"/>
  <c r="AW110" i="18"/>
  <c r="AW131" i="18"/>
  <c r="AX106" i="18"/>
  <c r="AX104" i="18"/>
  <c r="AX109" i="18" s="1"/>
  <c r="AX108" i="18"/>
  <c r="AX107" i="18"/>
  <c r="AY126" i="18"/>
  <c r="AX128" i="18"/>
  <c r="AX129" i="18"/>
  <c r="AX125" i="18"/>
  <c r="AX130" i="18" s="1"/>
  <c r="AX191" i="18"/>
  <c r="AX190" i="18"/>
  <c r="AX214" i="18"/>
  <c r="AX213" i="18"/>
  <c r="AW93" i="18"/>
  <c r="AW80" i="18"/>
  <c r="AN131" i="20"/>
  <c r="AO129" i="20" s="1"/>
  <c r="AC106" i="20"/>
  <c r="AC109" i="20" s="1"/>
  <c r="BB130" i="20"/>
  <c r="AC112" i="20"/>
  <c r="AZ38" i="20"/>
  <c r="AZ40" i="20"/>
  <c r="AZ43" i="20" s="1"/>
  <c r="AZ44" i="20" s="1"/>
  <c r="AD103" i="20"/>
  <c r="BY43" i="21"/>
  <c r="BZ42" i="21"/>
  <c r="BZ41" i="21" s="1"/>
  <c r="CA33" i="21"/>
  <c r="CA34" i="21" s="1"/>
  <c r="BY25" i="21"/>
  <c r="BZ24" i="21"/>
  <c r="AY73" i="17"/>
  <c r="AY74" i="17"/>
  <c r="AZ75" i="17"/>
  <c r="BC67" i="17"/>
  <c r="BC66" i="17" s="1"/>
  <c r="BB65" i="17"/>
  <c r="BA4" i="17"/>
  <c r="BA70" i="17" s="1"/>
  <c r="BB101" i="20"/>
  <c r="BB108" i="20" s="1"/>
  <c r="BC127" i="20"/>
  <c r="BC78" i="20"/>
  <c r="BC79" i="20" s="1"/>
  <c r="BC80" i="20" s="1"/>
  <c r="BC36" i="20"/>
  <c r="BB35" i="20"/>
  <c r="BA42" i="20"/>
  <c r="BA37" i="20"/>
  <c r="BD54" i="20"/>
  <c r="BD56" i="20" s="1"/>
  <c r="BB20" i="20"/>
  <c r="BB22" i="20" s="1"/>
  <c r="BC13" i="20"/>
  <c r="BC14" i="20"/>
  <c r="BC34" i="20"/>
  <c r="BD12" i="20"/>
  <c r="BD17" i="20" s="1"/>
  <c r="AY233" i="18"/>
  <c r="AY234" i="18" s="1"/>
  <c r="BB227" i="18"/>
  <c r="BA230" i="18"/>
  <c r="BA231" i="18"/>
  <c r="BA229" i="18"/>
  <c r="AY212" i="18"/>
  <c r="AY199" i="18"/>
  <c r="AY200" i="18" s="1"/>
  <c r="AY189" i="18"/>
  <c r="AY175" i="18"/>
  <c r="AY176" i="18" s="1"/>
  <c r="AY166" i="18"/>
  <c r="AY167" i="18" s="1"/>
  <c r="AY153" i="18"/>
  <c r="AY154" i="18" s="1"/>
  <c r="AX90" i="18"/>
  <c r="AX89" i="18"/>
  <c r="AX92" i="18"/>
  <c r="AX91" i="18"/>
  <c r="AY88" i="18"/>
  <c r="AY75" i="18"/>
  <c r="AX77" i="18"/>
  <c r="AX76" i="18"/>
  <c r="AX79" i="18"/>
  <c r="AX78" i="18"/>
  <c r="AY105" i="18"/>
  <c r="AY95" i="18"/>
  <c r="AY96" i="18" s="1"/>
  <c r="AW58" i="18"/>
  <c r="AX57" i="18"/>
  <c r="BE54" i="18"/>
  <c r="AZ65" i="18"/>
  <c r="AZ66" i="18" s="1"/>
  <c r="AY34" i="18"/>
  <c r="AX33" i="18"/>
  <c r="BB38" i="18"/>
  <c r="BA39" i="18"/>
  <c r="AY47" i="18"/>
  <c r="AY48" i="18" s="1"/>
  <c r="AY7" i="18"/>
  <c r="AY8" i="18" s="1"/>
  <c r="BA15" i="18"/>
  <c r="BA16" i="18" s="1"/>
  <c r="AY401" i="16"/>
  <c r="AY402" i="16" s="1"/>
  <c r="AY393" i="16"/>
  <c r="AY394" i="16" s="1"/>
  <c r="AZ362" i="16"/>
  <c r="AY363" i="16"/>
  <c r="AY365" i="16" s="1"/>
  <c r="AY366" i="16" s="1"/>
  <c r="AY384" i="16"/>
  <c r="AY385" i="16" s="1"/>
  <c r="AY376" i="16"/>
  <c r="AY377" i="16" s="1"/>
  <c r="AY101" i="17"/>
  <c r="AY100" i="17" s="1"/>
  <c r="AY144" i="18" l="1"/>
  <c r="BA137" i="18"/>
  <c r="AZ138" i="18"/>
  <c r="AZ142" i="18" s="1"/>
  <c r="AZ143" i="18" s="1"/>
  <c r="AY106" i="18"/>
  <c r="AY108" i="18"/>
  <c r="AY107" i="18"/>
  <c r="AY104" i="18"/>
  <c r="AY109" i="18" s="1"/>
  <c r="AX131" i="18"/>
  <c r="AX110" i="18"/>
  <c r="AZ126" i="18"/>
  <c r="AY128" i="18"/>
  <c r="AY129" i="18"/>
  <c r="AY125" i="18"/>
  <c r="AY130" i="18" s="1"/>
  <c r="AY214" i="18"/>
  <c r="AY213" i="18"/>
  <c r="AY191" i="18"/>
  <c r="AY190" i="18"/>
  <c r="AX93" i="18"/>
  <c r="AX80" i="18"/>
  <c r="AN132" i="20"/>
  <c r="AO128" i="20" s="1"/>
  <c r="AO133" i="20" s="1"/>
  <c r="BC130" i="20"/>
  <c r="BA40" i="20"/>
  <c r="BA43" i="20" s="1"/>
  <c r="BA44" i="20" s="1"/>
  <c r="BA38" i="20"/>
  <c r="AD102" i="20"/>
  <c r="CA42" i="21"/>
  <c r="CA41" i="21" s="1"/>
  <c r="BZ43" i="21"/>
  <c r="CB33" i="21"/>
  <c r="CB34" i="21" s="1"/>
  <c r="CA24" i="21"/>
  <c r="BZ25" i="21"/>
  <c r="BA75" i="17"/>
  <c r="AZ73" i="17"/>
  <c r="AZ74" i="17"/>
  <c r="BC65" i="17"/>
  <c r="BD67" i="17"/>
  <c r="BD66" i="17" s="1"/>
  <c r="BB4" i="17"/>
  <c r="BB70" i="17" s="1"/>
  <c r="BC101" i="20"/>
  <c r="BC108" i="20" s="1"/>
  <c r="BD127" i="20"/>
  <c r="BD78" i="20"/>
  <c r="BD79" i="20" s="1"/>
  <c r="BD80" i="20" s="1"/>
  <c r="BB42" i="20"/>
  <c r="BB37" i="20"/>
  <c r="BD36" i="20"/>
  <c r="BC35" i="20"/>
  <c r="BE54" i="20"/>
  <c r="BE56" i="20" s="1"/>
  <c r="BD13" i="20"/>
  <c r="BD14" i="20"/>
  <c r="BC20" i="20"/>
  <c r="BC22" i="20" s="1"/>
  <c r="BD34" i="20"/>
  <c r="BE12" i="20"/>
  <c r="BE17" i="20" s="1"/>
  <c r="AZ233" i="18"/>
  <c r="AZ234" i="18" s="1"/>
  <c r="BC227" i="18"/>
  <c r="BB231" i="18"/>
  <c r="BB229" i="18"/>
  <c r="BB230" i="18"/>
  <c r="AZ212" i="18"/>
  <c r="AZ199" i="18"/>
  <c r="AZ200" i="18" s="1"/>
  <c r="AZ189" i="18"/>
  <c r="AZ175" i="18"/>
  <c r="AZ176" i="18" s="1"/>
  <c r="AZ166" i="18"/>
  <c r="AZ167" i="18" s="1"/>
  <c r="AZ153" i="18"/>
  <c r="AZ154" i="18" s="1"/>
  <c r="AY89" i="18"/>
  <c r="AY91" i="18"/>
  <c r="AY92" i="18"/>
  <c r="AY90" i="18"/>
  <c r="AZ88" i="18"/>
  <c r="AZ75" i="18"/>
  <c r="AY78" i="18"/>
  <c r="AY77" i="18"/>
  <c r="AY76" i="18"/>
  <c r="AY79" i="18"/>
  <c r="AZ105" i="18"/>
  <c r="AZ95" i="18"/>
  <c r="AZ96" i="18" s="1"/>
  <c r="AX58" i="18"/>
  <c r="AY57" i="18"/>
  <c r="BF54" i="18"/>
  <c r="BA65" i="18"/>
  <c r="BA66" i="18" s="1"/>
  <c r="AZ34" i="18"/>
  <c r="AY33" i="18"/>
  <c r="BC38" i="18"/>
  <c r="BB39" i="18"/>
  <c r="AZ47" i="18"/>
  <c r="AZ48" i="18" s="1"/>
  <c r="AZ7" i="18"/>
  <c r="AZ8" i="18" s="1"/>
  <c r="BB15" i="18"/>
  <c r="BB16" i="18" s="1"/>
  <c r="AZ401" i="16"/>
  <c r="AZ402" i="16" s="1"/>
  <c r="AZ393" i="16"/>
  <c r="AZ394" i="16" s="1"/>
  <c r="BA362" i="16"/>
  <c r="AZ363" i="16"/>
  <c r="AZ365" i="16" s="1"/>
  <c r="AZ366" i="16" s="1"/>
  <c r="AZ384" i="16"/>
  <c r="AZ385" i="16" s="1"/>
  <c r="AZ376" i="16"/>
  <c r="AZ377" i="16" s="1"/>
  <c r="AZ101" i="17"/>
  <c r="AZ100" i="17" s="1"/>
  <c r="AZ144" i="18" l="1"/>
  <c r="BB137" i="18"/>
  <c r="BA138" i="18"/>
  <c r="BA142" i="18" s="1"/>
  <c r="BA143" i="18" s="1"/>
  <c r="AY131" i="18"/>
  <c r="AZ106" i="18"/>
  <c r="AZ107" i="18"/>
  <c r="AZ108" i="18"/>
  <c r="AZ104" i="18"/>
  <c r="AZ109" i="18" s="1"/>
  <c r="BA126" i="18"/>
  <c r="AZ128" i="18"/>
  <c r="AZ125" i="18"/>
  <c r="AZ130" i="18" s="1"/>
  <c r="AZ129" i="18"/>
  <c r="AY110" i="18"/>
  <c r="AZ190" i="18"/>
  <c r="AZ191" i="18"/>
  <c r="AZ214" i="18"/>
  <c r="AZ213" i="18"/>
  <c r="AY93" i="18"/>
  <c r="AY80" i="18"/>
  <c r="AO131" i="20"/>
  <c r="AP129" i="20" s="1"/>
  <c r="AD106" i="20"/>
  <c r="AD109" i="20" s="1"/>
  <c r="AD112" i="20"/>
  <c r="BD130" i="20"/>
  <c r="BB40" i="20"/>
  <c r="BB43" i="20" s="1"/>
  <c r="BB38" i="20"/>
  <c r="AE103" i="20"/>
  <c r="CA43" i="21"/>
  <c r="CB42" i="21"/>
  <c r="CB41" i="21" s="1"/>
  <c r="CC33" i="21"/>
  <c r="CC34" i="21" s="1"/>
  <c r="CA25" i="21"/>
  <c r="CB24" i="21"/>
  <c r="BB75" i="17"/>
  <c r="BA74" i="17"/>
  <c r="BA73" i="17"/>
  <c r="BD65" i="17"/>
  <c r="BE67" i="17"/>
  <c r="BE66" i="17" s="1"/>
  <c r="BC4" i="17"/>
  <c r="BC70" i="17" s="1"/>
  <c r="BD101" i="20"/>
  <c r="BD108" i="20" s="1"/>
  <c r="BE127" i="20"/>
  <c r="BE78" i="20"/>
  <c r="BE79" i="20" s="1"/>
  <c r="BE80" i="20" s="1"/>
  <c r="BB44" i="20"/>
  <c r="BD35" i="20"/>
  <c r="BE36" i="20"/>
  <c r="BC42" i="20"/>
  <c r="BC37" i="20"/>
  <c r="BF54" i="20"/>
  <c r="BF56" i="20" s="1"/>
  <c r="BE14" i="20"/>
  <c r="BE13" i="20"/>
  <c r="BD20" i="20"/>
  <c r="BD22" i="20" s="1"/>
  <c r="BE34" i="20"/>
  <c r="BF12" i="20"/>
  <c r="BF17" i="20" s="1"/>
  <c r="BA233" i="18"/>
  <c r="BA234" i="18" s="1"/>
  <c r="BD227" i="18"/>
  <c r="BC231" i="18"/>
  <c r="BC230" i="18"/>
  <c r="BC229" i="18"/>
  <c r="BA212" i="18"/>
  <c r="BA199" i="18"/>
  <c r="BA200" i="18" s="1"/>
  <c r="BA189" i="18"/>
  <c r="BA175" i="18"/>
  <c r="BA176" i="18" s="1"/>
  <c r="BA166" i="18"/>
  <c r="BA167" i="18" s="1"/>
  <c r="BA153" i="18"/>
  <c r="BA154" i="18" s="1"/>
  <c r="AZ92" i="18"/>
  <c r="AZ90" i="18"/>
  <c r="AZ91" i="18"/>
  <c r="AZ89" i="18"/>
  <c r="BA88" i="18"/>
  <c r="BA75" i="18"/>
  <c r="AZ78" i="18"/>
  <c r="AZ79" i="18"/>
  <c r="AZ77" i="18"/>
  <c r="AZ76" i="18"/>
  <c r="BA105" i="18"/>
  <c r="BA95" i="18"/>
  <c r="BA96" i="18" s="1"/>
  <c r="AY58" i="18"/>
  <c r="AZ57" i="18"/>
  <c r="BG54" i="18"/>
  <c r="BB65" i="18"/>
  <c r="BB66" i="18" s="1"/>
  <c r="BA34" i="18"/>
  <c r="AZ33" i="18"/>
  <c r="BD38" i="18"/>
  <c r="BC39" i="18"/>
  <c r="BA47" i="18"/>
  <c r="BA48" i="18" s="1"/>
  <c r="BA7" i="18"/>
  <c r="BA8" i="18" s="1"/>
  <c r="BC15" i="18"/>
  <c r="BC16" i="18" s="1"/>
  <c r="BA401" i="16"/>
  <c r="BA402" i="16" s="1"/>
  <c r="BA393" i="16"/>
  <c r="BA394" i="16" s="1"/>
  <c r="BB362" i="16"/>
  <c r="BA363" i="16"/>
  <c r="BA365" i="16" s="1"/>
  <c r="BA366" i="16" s="1"/>
  <c r="BA384" i="16"/>
  <c r="BA385" i="16" s="1"/>
  <c r="BA376" i="16"/>
  <c r="BA377" i="16" s="1"/>
  <c r="BA101" i="17"/>
  <c r="BA100" i="17" s="1"/>
  <c r="BA144" i="18" l="1"/>
  <c r="BC137" i="18"/>
  <c r="BB138" i="18"/>
  <c r="BB142" i="18" s="1"/>
  <c r="BB143" i="18" s="1"/>
  <c r="AZ110" i="18"/>
  <c r="AZ131" i="18"/>
  <c r="BA106" i="18"/>
  <c r="BA104" i="18"/>
  <c r="BA109" i="18" s="1"/>
  <c r="BA107" i="18"/>
  <c r="BA108" i="18"/>
  <c r="BB126" i="18"/>
  <c r="BA129" i="18"/>
  <c r="BA128" i="18"/>
  <c r="BA125" i="18"/>
  <c r="BA130" i="18" s="1"/>
  <c r="BA214" i="18"/>
  <c r="BA213" i="18"/>
  <c r="BA191" i="18"/>
  <c r="BA190" i="18"/>
  <c r="AZ93" i="18"/>
  <c r="AZ80" i="18"/>
  <c r="AO132" i="20"/>
  <c r="AP128" i="20" s="1"/>
  <c r="AP133" i="20" s="1"/>
  <c r="BE130" i="20"/>
  <c r="BC38" i="20"/>
  <c r="BC40" i="20"/>
  <c r="BC43" i="20" s="1"/>
  <c r="BC44" i="20" s="1"/>
  <c r="AE102" i="20"/>
  <c r="CB43" i="21"/>
  <c r="CC42" i="21"/>
  <c r="CC41" i="21" s="1"/>
  <c r="CD33" i="21"/>
  <c r="CD34" i="21" s="1"/>
  <c r="CB25" i="21"/>
  <c r="CC24" i="21"/>
  <c r="BC75" i="17"/>
  <c r="BB73" i="17"/>
  <c r="BB74" i="17"/>
  <c r="BF67" i="17"/>
  <c r="BF66" i="17" s="1"/>
  <c r="BE65" i="17"/>
  <c r="BD4" i="17"/>
  <c r="BD70" i="17" s="1"/>
  <c r="BE101" i="20"/>
  <c r="BE108" i="20" s="1"/>
  <c r="BF127" i="20"/>
  <c r="BF78" i="20"/>
  <c r="BF79" i="20" s="1"/>
  <c r="BF80" i="20" s="1"/>
  <c r="BE35" i="20"/>
  <c r="BF36" i="20"/>
  <c r="BD42" i="20"/>
  <c r="BD37" i="20"/>
  <c r="BG54" i="20"/>
  <c r="BG56" i="20" s="1"/>
  <c r="BF13" i="20"/>
  <c r="BF14" i="20"/>
  <c r="BE20" i="20"/>
  <c r="BE22" i="20" s="1"/>
  <c r="BF34" i="20"/>
  <c r="BG12" i="20"/>
  <c r="BG17" i="20" s="1"/>
  <c r="BB233" i="18"/>
  <c r="BB234" i="18" s="1"/>
  <c r="BE227" i="18"/>
  <c r="BD231" i="18"/>
  <c r="BD230" i="18"/>
  <c r="BD229" i="18"/>
  <c r="BB212" i="18"/>
  <c r="BB199" i="18"/>
  <c r="BB200" i="18" s="1"/>
  <c r="BB189" i="18"/>
  <c r="BB175" i="18"/>
  <c r="BB176" i="18" s="1"/>
  <c r="BB166" i="18"/>
  <c r="BB167" i="18" s="1"/>
  <c r="BB153" i="18"/>
  <c r="BB154" i="18" s="1"/>
  <c r="BA91" i="18"/>
  <c r="BA89" i="18"/>
  <c r="BA90" i="18"/>
  <c r="BA92" i="18"/>
  <c r="BB88" i="18"/>
  <c r="BB75" i="18"/>
  <c r="BA79" i="18"/>
  <c r="BA78" i="18"/>
  <c r="BA77" i="18"/>
  <c r="BA76" i="18"/>
  <c r="BB105" i="18"/>
  <c r="BB95" i="18"/>
  <c r="BB96" i="18" s="1"/>
  <c r="AZ58" i="18"/>
  <c r="BA57" i="18"/>
  <c r="BH54" i="18"/>
  <c r="BC65" i="18"/>
  <c r="BC66" i="18" s="1"/>
  <c r="BB34" i="18"/>
  <c r="BA33" i="18"/>
  <c r="BE38" i="18"/>
  <c r="BD39" i="18"/>
  <c r="BB47" i="18"/>
  <c r="BB48" i="18" s="1"/>
  <c r="BB7" i="18"/>
  <c r="BB8" i="18" s="1"/>
  <c r="BD15" i="18"/>
  <c r="BD16" i="18" s="1"/>
  <c r="BB401" i="16"/>
  <c r="BB402" i="16" s="1"/>
  <c r="BB393" i="16"/>
  <c r="BB394" i="16" s="1"/>
  <c r="BC362" i="16"/>
  <c r="BB363" i="16"/>
  <c r="BB365" i="16" s="1"/>
  <c r="BB366" i="16" s="1"/>
  <c r="BB384" i="16"/>
  <c r="BB385" i="16" s="1"/>
  <c r="BB376" i="16"/>
  <c r="BB377" i="16" s="1"/>
  <c r="BB101" i="17"/>
  <c r="BB100" i="17" s="1"/>
  <c r="BB144" i="18" l="1"/>
  <c r="BD137" i="18"/>
  <c r="BC138" i="18"/>
  <c r="BC142" i="18" s="1"/>
  <c r="BC143" i="18" s="1"/>
  <c r="BA131" i="18"/>
  <c r="BA110" i="18"/>
  <c r="BB106" i="18"/>
  <c r="BB104" i="18"/>
  <c r="BB109" i="18" s="1"/>
  <c r="BB108" i="18"/>
  <c r="BB107" i="18"/>
  <c r="BC126" i="18"/>
  <c r="BB128" i="18"/>
  <c r="BB129" i="18"/>
  <c r="BB125" i="18"/>
  <c r="BB130" i="18" s="1"/>
  <c r="BB191" i="18"/>
  <c r="BB190" i="18"/>
  <c r="BB214" i="18"/>
  <c r="BB213" i="18"/>
  <c r="BA93" i="18"/>
  <c r="BA80" i="18"/>
  <c r="AP131" i="20"/>
  <c r="AQ129" i="20" s="1"/>
  <c r="AE106" i="20"/>
  <c r="AE109" i="20" s="1"/>
  <c r="AE112" i="20"/>
  <c r="BF130" i="20"/>
  <c r="BD40" i="20"/>
  <c r="BD43" i="20" s="1"/>
  <c r="BD44" i="20" s="1"/>
  <c r="BD38" i="20"/>
  <c r="AF103" i="20"/>
  <c r="CC43" i="21"/>
  <c r="CD42" i="21"/>
  <c r="CD41" i="21" s="1"/>
  <c r="CE33" i="21"/>
  <c r="CE34" i="21" s="1"/>
  <c r="CC25" i="21"/>
  <c r="CD24" i="21"/>
  <c r="BC73" i="17"/>
  <c r="BC74" i="17"/>
  <c r="BD75" i="17"/>
  <c r="BG67" i="17"/>
  <c r="BG66" i="17" s="1"/>
  <c r="BF65" i="17"/>
  <c r="BE4" i="17"/>
  <c r="BE70" i="17" s="1"/>
  <c r="BF101" i="20"/>
  <c r="BF108" i="20" s="1"/>
  <c r="BG127" i="20"/>
  <c r="BG78" i="20"/>
  <c r="BG79" i="20" s="1"/>
  <c r="BG80" i="20" s="1"/>
  <c r="BG36" i="20"/>
  <c r="BF35" i="20"/>
  <c r="BE42" i="20"/>
  <c r="BE37" i="20"/>
  <c r="BH54" i="20"/>
  <c r="BH56" i="20" s="1"/>
  <c r="BF20" i="20"/>
  <c r="BF22" i="20" s="1"/>
  <c r="BG13" i="20"/>
  <c r="BG14" i="20"/>
  <c r="BG34" i="20"/>
  <c r="BH12" i="20"/>
  <c r="BH17" i="20" s="1"/>
  <c r="BC233" i="18"/>
  <c r="BC234" i="18" s="1"/>
  <c r="BF227" i="18"/>
  <c r="BE231" i="18"/>
  <c r="BE230" i="18"/>
  <c r="BE229" i="18"/>
  <c r="BC212" i="18"/>
  <c r="BC199" i="18"/>
  <c r="BC200" i="18" s="1"/>
  <c r="BC189" i="18"/>
  <c r="BC175" i="18"/>
  <c r="BC176" i="18" s="1"/>
  <c r="BC166" i="18"/>
  <c r="BC167" i="18" s="1"/>
  <c r="BC153" i="18"/>
  <c r="BC154" i="18" s="1"/>
  <c r="BB90" i="18"/>
  <c r="BB89" i="18"/>
  <c r="BB92" i="18"/>
  <c r="BB91" i="18"/>
  <c r="BC88" i="18"/>
  <c r="BC75" i="18"/>
  <c r="BB77" i="18"/>
  <c r="BB76" i="18"/>
  <c r="BB79" i="18"/>
  <c r="BB78" i="18"/>
  <c r="BC105" i="18"/>
  <c r="BC95" i="18"/>
  <c r="BC96" i="18" s="1"/>
  <c r="BA58" i="18"/>
  <c r="BB57" i="18"/>
  <c r="BI54" i="18"/>
  <c r="BD65" i="18"/>
  <c r="BD66" i="18" s="1"/>
  <c r="BC34" i="18"/>
  <c r="BB33" i="18"/>
  <c r="BF38" i="18"/>
  <c r="BE39" i="18"/>
  <c r="BC47" i="18"/>
  <c r="BC48" i="18" s="1"/>
  <c r="BC7" i="18"/>
  <c r="BC8" i="18" s="1"/>
  <c r="BE15" i="18"/>
  <c r="BE16" i="18" s="1"/>
  <c r="BC401" i="16"/>
  <c r="BC402" i="16" s="1"/>
  <c r="BC393" i="16"/>
  <c r="BC394" i="16" s="1"/>
  <c r="BD362" i="16"/>
  <c r="BC363" i="16"/>
  <c r="BC365" i="16" s="1"/>
  <c r="BC366" i="16" s="1"/>
  <c r="BC384" i="16"/>
  <c r="BC385" i="16" s="1"/>
  <c r="BC376" i="16"/>
  <c r="BC377" i="16" s="1"/>
  <c r="BC101" i="17"/>
  <c r="BC100" i="17" s="1"/>
  <c r="BC144" i="18" l="1"/>
  <c r="BE137" i="18"/>
  <c r="BD138" i="18"/>
  <c r="BD142" i="18" s="1"/>
  <c r="BD143" i="18" s="1"/>
  <c r="BB131" i="18"/>
  <c r="BB110" i="18"/>
  <c r="BC106" i="18"/>
  <c r="BC108" i="18"/>
  <c r="BC104" i="18"/>
  <c r="BC109" i="18" s="1"/>
  <c r="BC107" i="18"/>
  <c r="BD126" i="18"/>
  <c r="BC128" i="18"/>
  <c r="BC129" i="18"/>
  <c r="BC125" i="18"/>
  <c r="BC130" i="18" s="1"/>
  <c r="BC214" i="18"/>
  <c r="BC213" i="18"/>
  <c r="BC191" i="18"/>
  <c r="BC190" i="18"/>
  <c r="BB93" i="18"/>
  <c r="BB80" i="18"/>
  <c r="AP132" i="20"/>
  <c r="AQ128" i="20" s="1"/>
  <c r="AQ133" i="20"/>
  <c r="BG130" i="20"/>
  <c r="BE40" i="20"/>
  <c r="BE43" i="20" s="1"/>
  <c r="BE44" i="20" s="1"/>
  <c r="BE38" i="20"/>
  <c r="AF102" i="20"/>
  <c r="CE42" i="21"/>
  <c r="CE41" i="21" s="1"/>
  <c r="CD43" i="21"/>
  <c r="CF33" i="21"/>
  <c r="CF34" i="21" s="1"/>
  <c r="CE24" i="21"/>
  <c r="CD25" i="21"/>
  <c r="BD73" i="17"/>
  <c r="BD74" i="17"/>
  <c r="BE75" i="17"/>
  <c r="BG65" i="17"/>
  <c r="BH67" i="17"/>
  <c r="BH66" i="17" s="1"/>
  <c r="BF4" i="17"/>
  <c r="BF70" i="17" s="1"/>
  <c r="BG101" i="20"/>
  <c r="BH127" i="20"/>
  <c r="BH78" i="20"/>
  <c r="BH79" i="20" s="1"/>
  <c r="BH80" i="20" s="1"/>
  <c r="BH36" i="20"/>
  <c r="BG35" i="20"/>
  <c r="BF42" i="20"/>
  <c r="BF37" i="20"/>
  <c r="BI54" i="20"/>
  <c r="BI56" i="20" s="1"/>
  <c r="BH13" i="20"/>
  <c r="BH14" i="20"/>
  <c r="BG20" i="20"/>
  <c r="BG22" i="20" s="1"/>
  <c r="BH34" i="20"/>
  <c r="BI12" i="20"/>
  <c r="BI17" i="20" s="1"/>
  <c r="BD233" i="18"/>
  <c r="BD234" i="18" s="1"/>
  <c r="BG227" i="18"/>
  <c r="BF230" i="18"/>
  <c r="BF229" i="18"/>
  <c r="BF231" i="18"/>
  <c r="BD212" i="18"/>
  <c r="BD199" i="18"/>
  <c r="BD200" i="18" s="1"/>
  <c r="BD189" i="18"/>
  <c r="BD175" i="18"/>
  <c r="BD176" i="18" s="1"/>
  <c r="BD166" i="18"/>
  <c r="BD167" i="18" s="1"/>
  <c r="BD153" i="18"/>
  <c r="BD154" i="18" s="1"/>
  <c r="BC89" i="18"/>
  <c r="BC90" i="18"/>
  <c r="BC91" i="18"/>
  <c r="BC92" i="18"/>
  <c r="BD88" i="18"/>
  <c r="BD75" i="18"/>
  <c r="BC78" i="18"/>
  <c r="BC77" i="18"/>
  <c r="BC76" i="18"/>
  <c r="BC79" i="18"/>
  <c r="BD105" i="18"/>
  <c r="BD95" i="18"/>
  <c r="BD96" i="18" s="1"/>
  <c r="BB58" i="18"/>
  <c r="BC57" i="18"/>
  <c r="BJ54" i="18"/>
  <c r="BE65" i="18"/>
  <c r="BE66" i="18" s="1"/>
  <c r="BD34" i="18"/>
  <c r="BC33" i="18"/>
  <c r="BG38" i="18"/>
  <c r="BF39" i="18"/>
  <c r="BD47" i="18"/>
  <c r="BD48" i="18" s="1"/>
  <c r="BD7" i="18"/>
  <c r="BD8" i="18" s="1"/>
  <c r="BF15" i="18"/>
  <c r="BF16" i="18" s="1"/>
  <c r="BD401" i="16"/>
  <c r="BD402" i="16" s="1"/>
  <c r="BD393" i="16"/>
  <c r="BD394" i="16" s="1"/>
  <c r="BE362" i="16"/>
  <c r="BD363" i="16"/>
  <c r="BD365" i="16" s="1"/>
  <c r="BD366" i="16" s="1"/>
  <c r="BD384" i="16"/>
  <c r="BD385" i="16" s="1"/>
  <c r="BD376" i="16"/>
  <c r="BD377" i="16" s="1"/>
  <c r="BD101" i="17"/>
  <c r="BD100" i="17" s="1"/>
  <c r="BD144" i="18" l="1"/>
  <c r="BF137" i="18"/>
  <c r="BE138" i="18"/>
  <c r="BE142" i="18" s="1"/>
  <c r="BE143" i="18" s="1"/>
  <c r="BC110" i="18"/>
  <c r="BD106" i="18"/>
  <c r="BD107" i="18"/>
  <c r="BD104" i="18"/>
  <c r="BD109" i="18" s="1"/>
  <c r="BD108" i="18"/>
  <c r="BC131" i="18"/>
  <c r="BE126" i="18"/>
  <c r="BD128" i="18"/>
  <c r="BD129" i="18"/>
  <c r="BD125" i="18"/>
  <c r="BD130" i="18" s="1"/>
  <c r="BD190" i="18"/>
  <c r="BD191" i="18"/>
  <c r="BD214" i="18"/>
  <c r="BD213" i="18"/>
  <c r="BC93" i="18"/>
  <c r="BC80" i="18"/>
  <c r="AQ131" i="20"/>
  <c r="AR129" i="20" s="1"/>
  <c r="AF106" i="20"/>
  <c r="AF109" i="20" s="1"/>
  <c r="AF112" i="20"/>
  <c r="BH130" i="20"/>
  <c r="BF40" i="20"/>
  <c r="BF43" i="20" s="1"/>
  <c r="BF38" i="20"/>
  <c r="CE43" i="21"/>
  <c r="CF42" i="21"/>
  <c r="CF41" i="21" s="1"/>
  <c r="CG33" i="21"/>
  <c r="CG34" i="21" s="1"/>
  <c r="CE25" i="21"/>
  <c r="CF24" i="21"/>
  <c r="BF75" i="17"/>
  <c r="BE73" i="17"/>
  <c r="BE74" i="17"/>
  <c r="BH65" i="17"/>
  <c r="BI67" i="17"/>
  <c r="BI66" i="17" s="1"/>
  <c r="BG4" i="17"/>
  <c r="BG70" i="17" s="1"/>
  <c r="BH101" i="20"/>
  <c r="BH108" i="20" s="1"/>
  <c r="BI127" i="20"/>
  <c r="BI78" i="20"/>
  <c r="BI79" i="20" s="1"/>
  <c r="BI80" i="20" s="1"/>
  <c r="BF44" i="20"/>
  <c r="BG42" i="20"/>
  <c r="BG37" i="20"/>
  <c r="BI36" i="20"/>
  <c r="BH35" i="20"/>
  <c r="BJ54" i="20"/>
  <c r="BJ56" i="20" s="1"/>
  <c r="BI13" i="20"/>
  <c r="BI14" i="20"/>
  <c r="BH20" i="20"/>
  <c r="BH22" i="20" s="1"/>
  <c r="BI34" i="20"/>
  <c r="BJ12" i="20"/>
  <c r="BJ17" i="20" s="1"/>
  <c r="BE233" i="18"/>
  <c r="BE234" i="18" s="1"/>
  <c r="BH227" i="18"/>
  <c r="BG231" i="18"/>
  <c r="BG230" i="18"/>
  <c r="BG229" i="18"/>
  <c r="BE212" i="18"/>
  <c r="BE199" i="18"/>
  <c r="BE200" i="18" s="1"/>
  <c r="BE189" i="18"/>
  <c r="BE175" i="18"/>
  <c r="BE176" i="18" s="1"/>
  <c r="BE166" i="18"/>
  <c r="BE167" i="18" s="1"/>
  <c r="BE153" i="18"/>
  <c r="BE154" i="18" s="1"/>
  <c r="BD91" i="18"/>
  <c r="BD92" i="18"/>
  <c r="BD89" i="18"/>
  <c r="BD90" i="18"/>
  <c r="BE88" i="18"/>
  <c r="BE75" i="18"/>
  <c r="BD78" i="18"/>
  <c r="BD77" i="18"/>
  <c r="BD76" i="18"/>
  <c r="BD79" i="18"/>
  <c r="BE105" i="18"/>
  <c r="BE95" i="18"/>
  <c r="BE96" i="18" s="1"/>
  <c r="BC58" i="18"/>
  <c r="BD57" i="18"/>
  <c r="BK54" i="18"/>
  <c r="BF65" i="18"/>
  <c r="BF66" i="18" s="1"/>
  <c r="BE34" i="18"/>
  <c r="BD33" i="18"/>
  <c r="BH38" i="18"/>
  <c r="BG39" i="18"/>
  <c r="BE47" i="18"/>
  <c r="BE48" i="18" s="1"/>
  <c r="BE7" i="18"/>
  <c r="BE8" i="18" s="1"/>
  <c r="BG15" i="18"/>
  <c r="BG16" i="18" s="1"/>
  <c r="BE401" i="16"/>
  <c r="BE402" i="16" s="1"/>
  <c r="BE393" i="16"/>
  <c r="BE394" i="16" s="1"/>
  <c r="BF362" i="16"/>
  <c r="BE363" i="16"/>
  <c r="BE365" i="16" s="1"/>
  <c r="BE366" i="16" s="1"/>
  <c r="BE384" i="16"/>
  <c r="BE385" i="16" s="1"/>
  <c r="BE376" i="16"/>
  <c r="BE377" i="16" s="1"/>
  <c r="BE101" i="17"/>
  <c r="BE100" i="17" s="1"/>
  <c r="BE144" i="18" l="1"/>
  <c r="BG137" i="18"/>
  <c r="BF138" i="18"/>
  <c r="BF142" i="18" s="1"/>
  <c r="BF143" i="18" s="1"/>
  <c r="BD131" i="18"/>
  <c r="BE106" i="18"/>
  <c r="BE104" i="18"/>
  <c r="BE109" i="18" s="1"/>
  <c r="BE107" i="18"/>
  <c r="BE108" i="18"/>
  <c r="BF126" i="18"/>
  <c r="BE129" i="18"/>
  <c r="BE128" i="18"/>
  <c r="BE125" i="18"/>
  <c r="BE130" i="18" s="1"/>
  <c r="BD110" i="18"/>
  <c r="BE214" i="18"/>
  <c r="BE213" i="18"/>
  <c r="BE191" i="18"/>
  <c r="BE190" i="18"/>
  <c r="BD93" i="18"/>
  <c r="BD80" i="18"/>
  <c r="AQ132" i="20"/>
  <c r="AR128" i="20" s="1"/>
  <c r="AR133" i="20"/>
  <c r="AG103" i="20"/>
  <c r="BI130" i="20"/>
  <c r="BH103" i="20"/>
  <c r="BG38" i="20"/>
  <c r="BG40" i="20"/>
  <c r="BG43" i="20" s="1"/>
  <c r="BG44" i="20" s="1"/>
  <c r="AG102" i="20"/>
  <c r="CF43" i="21"/>
  <c r="CG42" i="21"/>
  <c r="CG41" i="21" s="1"/>
  <c r="CH33" i="21"/>
  <c r="CH34" i="21" s="1"/>
  <c r="CF25" i="21"/>
  <c r="CG24" i="21"/>
  <c r="BF74" i="17"/>
  <c r="BG75" i="17"/>
  <c r="BF73" i="17"/>
  <c r="BJ67" i="17"/>
  <c r="BJ66" i="17" s="1"/>
  <c r="BI65" i="17"/>
  <c r="BH4" i="17"/>
  <c r="BH70" i="17" s="1"/>
  <c r="BI101" i="20"/>
  <c r="BI108" i="20" s="1"/>
  <c r="BJ127" i="20"/>
  <c r="BJ78" i="20"/>
  <c r="BJ79" i="20" s="1"/>
  <c r="BJ80" i="20" s="1"/>
  <c r="BJ36" i="20"/>
  <c r="BH42" i="20"/>
  <c r="BH37" i="20"/>
  <c r="BI35" i="20"/>
  <c r="BK54" i="20"/>
  <c r="BK56" i="20" s="1"/>
  <c r="BI20" i="20"/>
  <c r="BI22" i="20" s="1"/>
  <c r="BJ14" i="20"/>
  <c r="BJ13" i="20"/>
  <c r="BJ34" i="20"/>
  <c r="BK12" i="20"/>
  <c r="BK17" i="20" s="1"/>
  <c r="BF233" i="18"/>
  <c r="BF234" i="18" s="1"/>
  <c r="BI227" i="18"/>
  <c r="BH231" i="18"/>
  <c r="BH230" i="18"/>
  <c r="BH229" i="18"/>
  <c r="BF212" i="18"/>
  <c r="BF199" i="18"/>
  <c r="BF200" i="18" s="1"/>
  <c r="BF189" i="18"/>
  <c r="BF175" i="18"/>
  <c r="BF176" i="18" s="1"/>
  <c r="BF166" i="18"/>
  <c r="BF167" i="18" s="1"/>
  <c r="BF153" i="18"/>
  <c r="BF154" i="18" s="1"/>
  <c r="BE91" i="18"/>
  <c r="BE92" i="18"/>
  <c r="BE89" i="18"/>
  <c r="BE90" i="18"/>
  <c r="BF88" i="18"/>
  <c r="BF75" i="18"/>
  <c r="BE79" i="18"/>
  <c r="BE77" i="18"/>
  <c r="BE76" i="18"/>
  <c r="BE78" i="18"/>
  <c r="BF105" i="18"/>
  <c r="BF95" i="18"/>
  <c r="BF96" i="18" s="1"/>
  <c r="BD58" i="18"/>
  <c r="BE57" i="18"/>
  <c r="BL54" i="18"/>
  <c r="BG65" i="18"/>
  <c r="BG66" i="18" s="1"/>
  <c r="BF34" i="18"/>
  <c r="BE33" i="18"/>
  <c r="BI38" i="18"/>
  <c r="BH39" i="18"/>
  <c r="BF47" i="18"/>
  <c r="BF48" i="18" s="1"/>
  <c r="BF7" i="18"/>
  <c r="BF8" i="18" s="1"/>
  <c r="BH15" i="18"/>
  <c r="BH16" i="18" s="1"/>
  <c r="BF401" i="16"/>
  <c r="BF402" i="16" s="1"/>
  <c r="BF393" i="16"/>
  <c r="BF394" i="16" s="1"/>
  <c r="BG362" i="16"/>
  <c r="BF363" i="16"/>
  <c r="BF365" i="16" s="1"/>
  <c r="BF366" i="16" s="1"/>
  <c r="BF384" i="16"/>
  <c r="BF385" i="16" s="1"/>
  <c r="BF376" i="16"/>
  <c r="BF377" i="16" s="1"/>
  <c r="BF101" i="17"/>
  <c r="BF100" i="17" s="1"/>
  <c r="BF144" i="18" l="1"/>
  <c r="BH137" i="18"/>
  <c r="BG138" i="18"/>
  <c r="BG142" i="18" s="1"/>
  <c r="BG143" i="18" s="1"/>
  <c r="BE110" i="18"/>
  <c r="BE131" i="18"/>
  <c r="BF106" i="18"/>
  <c r="BF104" i="18"/>
  <c r="BF109" i="18" s="1"/>
  <c r="BF108" i="18"/>
  <c r="BF107" i="18"/>
  <c r="BG126" i="18"/>
  <c r="BF128" i="18"/>
  <c r="BF129" i="18"/>
  <c r="BF125" i="18"/>
  <c r="BF130" i="18" s="1"/>
  <c r="BF214" i="18"/>
  <c r="BF213" i="18"/>
  <c r="BF191" i="18"/>
  <c r="BF190" i="18"/>
  <c r="BE93" i="18"/>
  <c r="BE80" i="18"/>
  <c r="AR131" i="20"/>
  <c r="AS129" i="20" s="1"/>
  <c r="AG106" i="20"/>
  <c r="AG109" i="20" s="1"/>
  <c r="BI103" i="20"/>
  <c r="AG112" i="20"/>
  <c r="BJ130" i="20"/>
  <c r="BH40" i="20"/>
  <c r="BH43" i="20" s="1"/>
  <c r="BH44" i="20" s="1"/>
  <c r="BH38" i="20"/>
  <c r="CG43" i="21"/>
  <c r="CH42" i="21"/>
  <c r="CH41" i="21" s="1"/>
  <c r="CI33" i="21"/>
  <c r="CI34" i="21" s="1"/>
  <c r="CG25" i="21"/>
  <c r="CH24" i="21"/>
  <c r="BG74" i="17"/>
  <c r="BG73" i="17"/>
  <c r="BH75" i="17"/>
  <c r="BK67" i="17"/>
  <c r="BK66" i="17" s="1"/>
  <c r="BJ65" i="17"/>
  <c r="BI4" i="17"/>
  <c r="BI70" i="17" s="1"/>
  <c r="BJ101" i="20"/>
  <c r="BJ108" i="20" s="1"/>
  <c r="BK127" i="20"/>
  <c r="BK78" i="20"/>
  <c r="BK79" i="20" s="1"/>
  <c r="BK80" i="20" s="1"/>
  <c r="BI42" i="20"/>
  <c r="BI37" i="20"/>
  <c r="BK36" i="20"/>
  <c r="BJ35" i="20"/>
  <c r="BL54" i="20"/>
  <c r="BL56" i="20" s="1"/>
  <c r="BJ20" i="20"/>
  <c r="BJ22" i="20" s="1"/>
  <c r="BK13" i="20"/>
  <c r="BK14" i="20"/>
  <c r="BK34" i="20"/>
  <c r="BL12" i="20"/>
  <c r="BL17" i="20" s="1"/>
  <c r="BG233" i="18"/>
  <c r="BG234" i="18" s="1"/>
  <c r="BJ227" i="18"/>
  <c r="BI230" i="18"/>
  <c r="BI231" i="18"/>
  <c r="BI229" i="18"/>
  <c r="BG212" i="18"/>
  <c r="BG199" i="18"/>
  <c r="BG200" i="18" s="1"/>
  <c r="BG189" i="18"/>
  <c r="BG175" i="18"/>
  <c r="BG176" i="18" s="1"/>
  <c r="BG166" i="18"/>
  <c r="BG167" i="18" s="1"/>
  <c r="BG153" i="18"/>
  <c r="BG154" i="18" s="1"/>
  <c r="BF90" i="18"/>
  <c r="BF89" i="18"/>
  <c r="BF91" i="18"/>
  <c r="BF92" i="18"/>
  <c r="BG88" i="18"/>
  <c r="BG75" i="18"/>
  <c r="BF77" i="18"/>
  <c r="BF76" i="18"/>
  <c r="BF79" i="18"/>
  <c r="BF78" i="18"/>
  <c r="BG105" i="18"/>
  <c r="BG95" i="18"/>
  <c r="BG96" i="18" s="1"/>
  <c r="BE58" i="18"/>
  <c r="BF57" i="18"/>
  <c r="BM54" i="18"/>
  <c r="BH65" i="18"/>
  <c r="BH66" i="18" s="1"/>
  <c r="BG34" i="18"/>
  <c r="BF33" i="18"/>
  <c r="BJ38" i="18"/>
  <c r="BI39" i="18"/>
  <c r="BG47" i="18"/>
  <c r="BG48" i="18" s="1"/>
  <c r="BG7" i="18"/>
  <c r="BG8" i="18" s="1"/>
  <c r="BI15" i="18"/>
  <c r="BI16" i="18" s="1"/>
  <c r="BG401" i="16"/>
  <c r="BG402" i="16" s="1"/>
  <c r="BG393" i="16"/>
  <c r="BG394" i="16" s="1"/>
  <c r="BH362" i="16"/>
  <c r="BG363" i="16"/>
  <c r="BG365" i="16" s="1"/>
  <c r="BG366" i="16" s="1"/>
  <c r="BG384" i="16"/>
  <c r="BG385" i="16" s="1"/>
  <c r="BG376" i="16"/>
  <c r="BG377" i="16" s="1"/>
  <c r="BG101" i="17"/>
  <c r="BG100" i="17" s="1"/>
  <c r="BG144" i="18" l="1"/>
  <c r="BI137" i="18"/>
  <c r="BH138" i="18"/>
  <c r="BH142" i="18" s="1"/>
  <c r="BH143" i="18" s="1"/>
  <c r="BH126" i="18"/>
  <c r="BG128" i="18"/>
  <c r="BG129" i="18"/>
  <c r="BG125" i="18"/>
  <c r="BG130" i="18" s="1"/>
  <c r="BG106" i="18"/>
  <c r="BG108" i="18"/>
  <c r="BG107" i="18"/>
  <c r="BG104" i="18"/>
  <c r="BF131" i="18"/>
  <c r="BF110" i="18"/>
  <c r="BG214" i="18"/>
  <c r="BG213" i="18"/>
  <c r="BG191" i="18"/>
  <c r="BG190" i="18"/>
  <c r="BF93" i="18"/>
  <c r="BF80" i="18"/>
  <c r="AR132" i="20"/>
  <c r="AS128" i="20" s="1"/>
  <c r="AS133" i="20" s="1"/>
  <c r="AH103" i="20"/>
  <c r="BK130" i="20"/>
  <c r="BJ103" i="20"/>
  <c r="BI40" i="20"/>
  <c r="BI43" i="20" s="1"/>
  <c r="BI44" i="20" s="1"/>
  <c r="BI38" i="20"/>
  <c r="AH102" i="20"/>
  <c r="CI42" i="21"/>
  <c r="CI41" i="21" s="1"/>
  <c r="CH43" i="21"/>
  <c r="CJ33" i="21"/>
  <c r="CJ34" i="21" s="1"/>
  <c r="CI24" i="21"/>
  <c r="CH25" i="21"/>
  <c r="BH73" i="17"/>
  <c r="BH74" i="17"/>
  <c r="BI75" i="17"/>
  <c r="BK65" i="17"/>
  <c r="BL67" i="17"/>
  <c r="BL66" i="17" s="1"/>
  <c r="BJ4" i="17"/>
  <c r="BJ70" i="17" s="1"/>
  <c r="BK101" i="20"/>
  <c r="BK108" i="20" s="1"/>
  <c r="BL127" i="20"/>
  <c r="BL78" i="20"/>
  <c r="BL79" i="20" s="1"/>
  <c r="BL80" i="20" s="1"/>
  <c r="BL36" i="20"/>
  <c r="BJ42" i="20"/>
  <c r="BJ37" i="20"/>
  <c r="BK35" i="20"/>
  <c r="BM54" i="20"/>
  <c r="BM56" i="20" s="1"/>
  <c r="BL13" i="20"/>
  <c r="BL14" i="20"/>
  <c r="BK20" i="20"/>
  <c r="BK22" i="20" s="1"/>
  <c r="BL34" i="20"/>
  <c r="BM12" i="20"/>
  <c r="BM17" i="20" s="1"/>
  <c r="BH233" i="18"/>
  <c r="BH234" i="18" s="1"/>
  <c r="BK227" i="18"/>
  <c r="BJ229" i="18"/>
  <c r="BJ230" i="18"/>
  <c r="BJ231" i="18"/>
  <c r="BH212" i="18"/>
  <c r="BH199" i="18"/>
  <c r="BH200" i="18" s="1"/>
  <c r="BH189" i="18"/>
  <c r="BH175" i="18"/>
  <c r="BH176" i="18" s="1"/>
  <c r="BH166" i="18"/>
  <c r="BH167" i="18" s="1"/>
  <c r="BH153" i="18"/>
  <c r="BH154" i="18" s="1"/>
  <c r="BG89" i="18"/>
  <c r="BG90" i="18"/>
  <c r="BG91" i="18"/>
  <c r="BG92" i="18"/>
  <c r="BH88" i="18"/>
  <c r="BH75" i="18"/>
  <c r="BG78" i="18"/>
  <c r="BG77" i="18"/>
  <c r="BG76" i="18"/>
  <c r="BG79" i="18"/>
  <c r="BH105" i="18"/>
  <c r="BH95" i="18"/>
  <c r="BH96" i="18" s="1"/>
  <c r="BF58" i="18"/>
  <c r="BG57" i="18"/>
  <c r="BN54" i="18"/>
  <c r="BI65" i="18"/>
  <c r="BI66" i="18" s="1"/>
  <c r="BH34" i="18"/>
  <c r="BG33" i="18"/>
  <c r="BK38" i="18"/>
  <c r="BJ39" i="18"/>
  <c r="BH47" i="18"/>
  <c r="BH48" i="18" s="1"/>
  <c r="BH7" i="18"/>
  <c r="BH8" i="18" s="1"/>
  <c r="BJ15" i="18"/>
  <c r="BJ16" i="18" s="1"/>
  <c r="BH401" i="16"/>
  <c r="BH402" i="16" s="1"/>
  <c r="BH393" i="16"/>
  <c r="BH394" i="16" s="1"/>
  <c r="BI362" i="16"/>
  <c r="BH363" i="16"/>
  <c r="BH365" i="16" s="1"/>
  <c r="BH366" i="16" s="1"/>
  <c r="BH384" i="16"/>
  <c r="BH385" i="16" s="1"/>
  <c r="BH376" i="16"/>
  <c r="BH377" i="16" s="1"/>
  <c r="BH101" i="17"/>
  <c r="BH100" i="17" s="1"/>
  <c r="BH144" i="18" l="1"/>
  <c r="BJ137" i="18"/>
  <c r="BI138" i="18"/>
  <c r="BI142" i="18" s="1"/>
  <c r="BI143" i="18" s="1"/>
  <c r="BG109" i="18"/>
  <c r="BG110" i="18" s="1"/>
  <c r="BG131" i="18"/>
  <c r="BH106" i="18"/>
  <c r="BH107" i="18"/>
  <c r="BH104" i="18"/>
  <c r="BH109" i="18" s="1"/>
  <c r="BH108" i="18"/>
  <c r="BI126" i="18"/>
  <c r="BH128" i="18"/>
  <c r="BH125" i="18"/>
  <c r="BH130" i="18" s="1"/>
  <c r="BH129" i="18"/>
  <c r="BH214" i="18"/>
  <c r="BH213" i="18"/>
  <c r="BH190" i="18"/>
  <c r="BH191" i="18"/>
  <c r="BG80" i="18"/>
  <c r="BG93" i="18"/>
  <c r="AS131" i="20"/>
  <c r="AT129" i="20" s="1"/>
  <c r="AH106" i="20"/>
  <c r="AH109" i="20" s="1"/>
  <c r="BK103" i="20"/>
  <c r="AH112" i="20"/>
  <c r="BL130" i="20"/>
  <c r="BJ40" i="20"/>
  <c r="BJ43" i="20" s="1"/>
  <c r="BJ38" i="20"/>
  <c r="CI43" i="21"/>
  <c r="CJ42" i="21"/>
  <c r="CJ41" i="21" s="1"/>
  <c r="CK33" i="21"/>
  <c r="CK34" i="21" s="1"/>
  <c r="CI25" i="21"/>
  <c r="CJ24" i="21"/>
  <c r="BJ75" i="17"/>
  <c r="BI74" i="17"/>
  <c r="BI73" i="17"/>
  <c r="BL65" i="17"/>
  <c r="BM67" i="17"/>
  <c r="BM66" i="17" s="1"/>
  <c r="BK4" i="17"/>
  <c r="BK70" i="17" s="1"/>
  <c r="BL101" i="20"/>
  <c r="BL108" i="20" s="1"/>
  <c r="BM127" i="20"/>
  <c r="BM78" i="20"/>
  <c r="BM79" i="20" s="1"/>
  <c r="BM80" i="20" s="1"/>
  <c r="BJ44" i="20"/>
  <c r="BL35" i="20"/>
  <c r="BM36" i="20"/>
  <c r="BK42" i="20"/>
  <c r="BK37" i="20"/>
  <c r="BN54" i="20"/>
  <c r="BN56" i="20" s="1"/>
  <c r="BM14" i="20"/>
  <c r="BM13" i="20"/>
  <c r="BL20" i="20"/>
  <c r="BL22" i="20" s="1"/>
  <c r="BM34" i="20"/>
  <c r="BN12" i="20"/>
  <c r="BN17" i="20" s="1"/>
  <c r="BI233" i="18"/>
  <c r="BI234" i="18" s="1"/>
  <c r="BL227" i="18"/>
  <c r="BK231" i="18"/>
  <c r="BK230" i="18"/>
  <c r="BK229" i="18"/>
  <c r="BI212" i="18"/>
  <c r="BI199" i="18"/>
  <c r="BI200" i="18" s="1"/>
  <c r="BI189" i="18"/>
  <c r="BI175" i="18"/>
  <c r="BI176" i="18" s="1"/>
  <c r="BI166" i="18"/>
  <c r="BI167" i="18" s="1"/>
  <c r="BI153" i="18"/>
  <c r="BI154" i="18" s="1"/>
  <c r="BH90" i="18"/>
  <c r="BH92" i="18"/>
  <c r="BH89" i="18"/>
  <c r="BH91" i="18"/>
  <c r="BI88" i="18"/>
  <c r="BI75" i="18"/>
  <c r="BH78" i="18"/>
  <c r="BH79" i="18"/>
  <c r="BH77" i="18"/>
  <c r="BH76" i="18"/>
  <c r="BI105" i="18"/>
  <c r="BI95" i="18"/>
  <c r="BI96" i="18" s="1"/>
  <c r="BG58" i="18"/>
  <c r="BH57" i="18"/>
  <c r="BO54" i="18"/>
  <c r="BJ65" i="18"/>
  <c r="BJ66" i="18" s="1"/>
  <c r="BI34" i="18"/>
  <c r="BH33" i="18"/>
  <c r="BL38" i="18"/>
  <c r="BK39" i="18"/>
  <c r="BI47" i="18"/>
  <c r="BI48" i="18" s="1"/>
  <c r="BI7" i="18"/>
  <c r="BI8" i="18" s="1"/>
  <c r="BK15" i="18"/>
  <c r="BK16" i="18" s="1"/>
  <c r="BI401" i="16"/>
  <c r="BI402" i="16" s="1"/>
  <c r="BI393" i="16"/>
  <c r="BI394" i="16" s="1"/>
  <c r="BJ362" i="16"/>
  <c r="BI363" i="16"/>
  <c r="BI365" i="16" s="1"/>
  <c r="BI366" i="16" s="1"/>
  <c r="BI384" i="16"/>
  <c r="BI385" i="16" s="1"/>
  <c r="BI376" i="16"/>
  <c r="BI377" i="16" s="1"/>
  <c r="BI101" i="17"/>
  <c r="BI100" i="17" s="1"/>
  <c r="BI144" i="18" l="1"/>
  <c r="BK137" i="18"/>
  <c r="BJ138" i="18"/>
  <c r="BJ142" i="18" s="1"/>
  <c r="BJ143" i="18" s="1"/>
  <c r="BH131" i="18"/>
  <c r="BH110" i="18"/>
  <c r="BJ126" i="18"/>
  <c r="BI129" i="18"/>
  <c r="BI125" i="18"/>
  <c r="BI130" i="18" s="1"/>
  <c r="BI128" i="18"/>
  <c r="BI106" i="18"/>
  <c r="BI104" i="18"/>
  <c r="BI109" i="18" s="1"/>
  <c r="BI107" i="18"/>
  <c r="BI108" i="18"/>
  <c r="BI214" i="18"/>
  <c r="BI213" i="18"/>
  <c r="BI191" i="18"/>
  <c r="BI190" i="18"/>
  <c r="BH93" i="18"/>
  <c r="BH80" i="18"/>
  <c r="AS132" i="20"/>
  <c r="AT128" i="20" s="1"/>
  <c r="AT133" i="20" s="1"/>
  <c r="AI103" i="20"/>
  <c r="BM130" i="20"/>
  <c r="BL103" i="20"/>
  <c r="BK38" i="20"/>
  <c r="BK40" i="20"/>
  <c r="BK43" i="20" s="1"/>
  <c r="BK44" i="20" s="1"/>
  <c r="AI102" i="20"/>
  <c r="CJ43" i="21"/>
  <c r="CK42" i="21"/>
  <c r="CK41" i="21" s="1"/>
  <c r="CL33" i="21"/>
  <c r="CL34" i="21" s="1"/>
  <c r="CJ25" i="21"/>
  <c r="CK24" i="21"/>
  <c r="BJ73" i="17"/>
  <c r="BJ74" i="17"/>
  <c r="BK75" i="17"/>
  <c r="BN67" i="17"/>
  <c r="BN66" i="17" s="1"/>
  <c r="BM65" i="17"/>
  <c r="BL4" i="17"/>
  <c r="BL70" i="17" s="1"/>
  <c r="BM101" i="20"/>
  <c r="BM108" i="20" s="1"/>
  <c r="BN127" i="20"/>
  <c r="BN78" i="20"/>
  <c r="BN79" i="20" s="1"/>
  <c r="BN80" i="20" s="1"/>
  <c r="BN36" i="20"/>
  <c r="BL42" i="20"/>
  <c r="BL37" i="20"/>
  <c r="BM35" i="20"/>
  <c r="BO54" i="20"/>
  <c r="BO56" i="20" s="1"/>
  <c r="BN13" i="20"/>
  <c r="BN14" i="20"/>
  <c r="BM20" i="20"/>
  <c r="BM22" i="20" s="1"/>
  <c r="BN34" i="20"/>
  <c r="BO12" i="20"/>
  <c r="BO17" i="20" s="1"/>
  <c r="BJ233" i="18"/>
  <c r="BJ234" i="18" s="1"/>
  <c r="BM227" i="18"/>
  <c r="BL231" i="18"/>
  <c r="BL230" i="18"/>
  <c r="BL229" i="18"/>
  <c r="BJ212" i="18"/>
  <c r="BJ199" i="18"/>
  <c r="BJ200" i="18" s="1"/>
  <c r="BJ189" i="18"/>
  <c r="BJ175" i="18"/>
  <c r="BJ176" i="18" s="1"/>
  <c r="BJ166" i="18"/>
  <c r="BJ167" i="18" s="1"/>
  <c r="BJ153" i="18"/>
  <c r="BJ154" i="18" s="1"/>
  <c r="BI91" i="18"/>
  <c r="BI90" i="18"/>
  <c r="BI92" i="18"/>
  <c r="BI89" i="18"/>
  <c r="BJ88" i="18"/>
  <c r="BJ75" i="18"/>
  <c r="BI79" i="18"/>
  <c r="BI78" i="18"/>
  <c r="BI77" i="18"/>
  <c r="BI76" i="18"/>
  <c r="BJ105" i="18"/>
  <c r="BJ95" i="18"/>
  <c r="BJ96" i="18" s="1"/>
  <c r="BH58" i="18"/>
  <c r="BI57" i="18"/>
  <c r="BP54" i="18"/>
  <c r="BK65" i="18"/>
  <c r="BK66" i="18" s="1"/>
  <c r="BJ34" i="18"/>
  <c r="BI33" i="18"/>
  <c r="BM38" i="18"/>
  <c r="BL39" i="18"/>
  <c r="BJ47" i="18"/>
  <c r="BJ48" i="18" s="1"/>
  <c r="BJ7" i="18"/>
  <c r="BJ8" i="18" s="1"/>
  <c r="BL15" i="18"/>
  <c r="BL16" i="18" s="1"/>
  <c r="BJ401" i="16"/>
  <c r="BJ402" i="16" s="1"/>
  <c r="BJ393" i="16"/>
  <c r="BJ394" i="16" s="1"/>
  <c r="BK362" i="16"/>
  <c r="BJ363" i="16"/>
  <c r="BJ365" i="16" s="1"/>
  <c r="BJ366" i="16" s="1"/>
  <c r="BJ384" i="16"/>
  <c r="BJ385" i="16" s="1"/>
  <c r="BJ376" i="16"/>
  <c r="BJ377" i="16" s="1"/>
  <c r="BJ101" i="17"/>
  <c r="BJ100" i="17" s="1"/>
  <c r="BJ144" i="18" l="1"/>
  <c r="BL137" i="18"/>
  <c r="BK138" i="18"/>
  <c r="BK142" i="18" s="1"/>
  <c r="BK143" i="18" s="1"/>
  <c r="BI131" i="18"/>
  <c r="BJ106" i="18"/>
  <c r="BJ104" i="18"/>
  <c r="BJ109" i="18" s="1"/>
  <c r="BJ108" i="18"/>
  <c r="BJ107" i="18"/>
  <c r="BI110" i="18"/>
  <c r="BK126" i="18"/>
  <c r="BJ128" i="18"/>
  <c r="BJ125" i="18"/>
  <c r="BJ130" i="18" s="1"/>
  <c r="BJ129" i="18"/>
  <c r="BJ214" i="18"/>
  <c r="BJ213" i="18"/>
  <c r="BJ191" i="18"/>
  <c r="BJ190" i="18"/>
  <c r="BI93" i="18"/>
  <c r="BI80" i="18"/>
  <c r="AT131" i="20"/>
  <c r="AU129" i="20" s="1"/>
  <c r="AI106" i="20"/>
  <c r="AI109" i="20" s="1"/>
  <c r="BM103" i="20"/>
  <c r="AI112" i="20"/>
  <c r="BN130" i="20"/>
  <c r="BL40" i="20"/>
  <c r="BL43" i="20" s="1"/>
  <c r="BL44" i="20" s="1"/>
  <c r="BL38" i="20"/>
  <c r="CK43" i="21"/>
  <c r="CL42" i="21"/>
  <c r="CL41" i="21" s="1"/>
  <c r="CM33" i="21"/>
  <c r="CM34" i="21" s="1"/>
  <c r="CK25" i="21"/>
  <c r="CL24" i="21"/>
  <c r="BK74" i="17"/>
  <c r="BL75" i="17"/>
  <c r="BK73" i="17"/>
  <c r="BO67" i="17"/>
  <c r="BO66" i="17" s="1"/>
  <c r="BN65" i="17"/>
  <c r="BM4" i="17"/>
  <c r="BM70" i="17" s="1"/>
  <c r="BN101" i="20"/>
  <c r="BN108" i="20" s="1"/>
  <c r="BO127" i="20"/>
  <c r="BO78" i="20"/>
  <c r="BO79" i="20" s="1"/>
  <c r="BO80" i="20" s="1"/>
  <c r="BN35" i="20"/>
  <c r="BM42" i="20"/>
  <c r="BM37" i="20"/>
  <c r="BO36" i="20"/>
  <c r="BP54" i="20"/>
  <c r="BP56" i="20" s="1"/>
  <c r="BO13" i="20"/>
  <c r="BO14" i="20"/>
  <c r="BN20" i="20"/>
  <c r="BN22" i="20" s="1"/>
  <c r="BO34" i="20"/>
  <c r="BP12" i="20"/>
  <c r="BP17" i="20" s="1"/>
  <c r="BK233" i="18"/>
  <c r="BK234" i="18" s="1"/>
  <c r="BN227" i="18"/>
  <c r="BM231" i="18"/>
  <c r="BM230" i="18"/>
  <c r="BM229" i="18"/>
  <c r="BK212" i="18"/>
  <c r="BK199" i="18"/>
  <c r="BK200" i="18" s="1"/>
  <c r="BK189" i="18"/>
  <c r="BK175" i="18"/>
  <c r="BK176" i="18" s="1"/>
  <c r="BK166" i="18"/>
  <c r="BK167" i="18" s="1"/>
  <c r="BK153" i="18"/>
  <c r="BK154" i="18" s="1"/>
  <c r="BJ90" i="18"/>
  <c r="BJ91" i="18"/>
  <c r="BJ89" i="18"/>
  <c r="BJ92" i="18"/>
  <c r="BK88" i="18"/>
  <c r="BK75" i="18"/>
  <c r="BJ77" i="18"/>
  <c r="BJ76" i="18"/>
  <c r="BJ79" i="18"/>
  <c r="BJ78" i="18"/>
  <c r="BK105" i="18"/>
  <c r="BK95" i="18"/>
  <c r="BK96" i="18" s="1"/>
  <c r="BI58" i="18"/>
  <c r="BJ57" i="18"/>
  <c r="BQ54" i="18"/>
  <c r="BL65" i="18"/>
  <c r="BL66" i="18" s="1"/>
  <c r="BK34" i="18"/>
  <c r="BJ33" i="18"/>
  <c r="BN38" i="18"/>
  <c r="BM39" i="18"/>
  <c r="BK47" i="18"/>
  <c r="BK48" i="18" s="1"/>
  <c r="BK7" i="18"/>
  <c r="BK8" i="18" s="1"/>
  <c r="BM15" i="18"/>
  <c r="BM16" i="18" s="1"/>
  <c r="BK401" i="16"/>
  <c r="BK402" i="16" s="1"/>
  <c r="BK393" i="16"/>
  <c r="BK394" i="16" s="1"/>
  <c r="BL362" i="16"/>
  <c r="BK363" i="16"/>
  <c r="BK365" i="16" s="1"/>
  <c r="BK366" i="16" s="1"/>
  <c r="BK384" i="16"/>
  <c r="BK385" i="16" s="1"/>
  <c r="BK376" i="16"/>
  <c r="BK377" i="16" s="1"/>
  <c r="BK101" i="17"/>
  <c r="BK100" i="17" s="1"/>
  <c r="BK144" i="18" l="1"/>
  <c r="BM137" i="18"/>
  <c r="BL138" i="18"/>
  <c r="BL142" i="18" s="1"/>
  <c r="BL143" i="18" s="1"/>
  <c r="BJ131" i="18"/>
  <c r="BK106" i="18"/>
  <c r="BK108" i="18"/>
  <c r="BK104" i="18"/>
  <c r="BK109" i="18" s="1"/>
  <c r="BK107" i="18"/>
  <c r="BJ110" i="18"/>
  <c r="BL126" i="18"/>
  <c r="BK128" i="18"/>
  <c r="BK129" i="18"/>
  <c r="BK125" i="18"/>
  <c r="BK130" i="18" s="1"/>
  <c r="BK214" i="18"/>
  <c r="BK213" i="18"/>
  <c r="BK191" i="18"/>
  <c r="BK190" i="18"/>
  <c r="BJ93" i="18"/>
  <c r="BJ80" i="18"/>
  <c r="AT132" i="20"/>
  <c r="AU128" i="20" s="1"/>
  <c r="AU133" i="20" s="1"/>
  <c r="BN103" i="20"/>
  <c r="BO130" i="20"/>
  <c r="BM40" i="20"/>
  <c r="BM43" i="20" s="1"/>
  <c r="BM44" i="20" s="1"/>
  <c r="BM38" i="20"/>
  <c r="AJ103" i="20"/>
  <c r="AJ102" i="20"/>
  <c r="CM42" i="21"/>
  <c r="CM41" i="21" s="1"/>
  <c r="CL43" i="21"/>
  <c r="CN33" i="21"/>
  <c r="CN34" i="21" s="1"/>
  <c r="CM24" i="21"/>
  <c r="CL25" i="21"/>
  <c r="BL73" i="17"/>
  <c r="BL74" i="17"/>
  <c r="BM75" i="17"/>
  <c r="BO65" i="17"/>
  <c r="BP67" i="17"/>
  <c r="BP66" i="17" s="1"/>
  <c r="BN4" i="17"/>
  <c r="BN70" i="17" s="1"/>
  <c r="BO101" i="20"/>
  <c r="BO108" i="20" s="1"/>
  <c r="BP127" i="20"/>
  <c r="BP78" i="20"/>
  <c r="BP79" i="20" s="1"/>
  <c r="BP80" i="20" s="1"/>
  <c r="BN42" i="20"/>
  <c r="BN37" i="20"/>
  <c r="BO35" i="20"/>
  <c r="BP36" i="20"/>
  <c r="BQ54" i="20"/>
  <c r="BQ56" i="20" s="1"/>
  <c r="BP13" i="20"/>
  <c r="BP14" i="20"/>
  <c r="BO20" i="20"/>
  <c r="BO22" i="20" s="1"/>
  <c r="BP34" i="20"/>
  <c r="BQ12" i="20"/>
  <c r="BQ17" i="20" s="1"/>
  <c r="BL233" i="18"/>
  <c r="BL234" i="18" s="1"/>
  <c r="BO227" i="18"/>
  <c r="BN231" i="18"/>
  <c r="BN230" i="18"/>
  <c r="BN229" i="18"/>
  <c r="BL212" i="18"/>
  <c r="BL199" i="18"/>
  <c r="BL200" i="18" s="1"/>
  <c r="BL189" i="18"/>
  <c r="BL175" i="18"/>
  <c r="BL176" i="18" s="1"/>
  <c r="BL166" i="18"/>
  <c r="BL167" i="18" s="1"/>
  <c r="BL153" i="18"/>
  <c r="BL154" i="18" s="1"/>
  <c r="BK89" i="18"/>
  <c r="BK91" i="18"/>
  <c r="BK90" i="18"/>
  <c r="BK92" i="18"/>
  <c r="BL88" i="18"/>
  <c r="BL75" i="18"/>
  <c r="BK78" i="18"/>
  <c r="BK77" i="18"/>
  <c r="BK76" i="18"/>
  <c r="BK79" i="18"/>
  <c r="BL105" i="18"/>
  <c r="BL95" i="18"/>
  <c r="BL96" i="18" s="1"/>
  <c r="BJ58" i="18"/>
  <c r="BK57" i="18"/>
  <c r="BR54" i="18"/>
  <c r="BM65" i="18"/>
  <c r="BM66" i="18" s="1"/>
  <c r="BL34" i="18"/>
  <c r="BK33" i="18"/>
  <c r="BO38" i="18"/>
  <c r="BN39" i="18"/>
  <c r="BL47" i="18"/>
  <c r="BL48" i="18" s="1"/>
  <c r="BL7" i="18"/>
  <c r="BL8" i="18" s="1"/>
  <c r="BN15" i="18"/>
  <c r="BN16" i="18" s="1"/>
  <c r="BL401" i="16"/>
  <c r="BL402" i="16" s="1"/>
  <c r="BL393" i="16"/>
  <c r="BL394" i="16" s="1"/>
  <c r="BM362" i="16"/>
  <c r="BL363" i="16"/>
  <c r="BL365" i="16" s="1"/>
  <c r="BL366" i="16" s="1"/>
  <c r="BL384" i="16"/>
  <c r="BL385" i="16" s="1"/>
  <c r="BL376" i="16"/>
  <c r="BL377" i="16" s="1"/>
  <c r="BL101" i="17"/>
  <c r="BL100" i="17" s="1"/>
  <c r="BL144" i="18" l="1"/>
  <c r="BN137" i="18"/>
  <c r="BM138" i="18"/>
  <c r="BM142" i="18" s="1"/>
  <c r="BM143" i="18" s="1"/>
  <c r="BL106" i="18"/>
  <c r="BL107" i="18"/>
  <c r="BL104" i="18"/>
  <c r="BL109" i="18" s="1"/>
  <c r="BL108" i="18"/>
  <c r="BK110" i="18"/>
  <c r="BK131" i="18"/>
  <c r="BM126" i="18"/>
  <c r="BL128" i="18"/>
  <c r="BL129" i="18"/>
  <c r="BL125" i="18"/>
  <c r="BL130" i="18" s="1"/>
  <c r="BL214" i="18"/>
  <c r="BL213" i="18"/>
  <c r="BL190" i="18"/>
  <c r="BL191" i="18"/>
  <c r="BK93" i="18"/>
  <c r="BK80" i="18"/>
  <c r="AU131" i="20"/>
  <c r="AV129" i="20" s="1"/>
  <c r="AJ106" i="20"/>
  <c r="BP130" i="20"/>
  <c r="BO103" i="20"/>
  <c r="AJ112" i="20"/>
  <c r="BN40" i="20"/>
  <c r="BN43" i="20" s="1"/>
  <c r="BN38" i="20"/>
  <c r="CM43" i="21"/>
  <c r="CN42" i="21"/>
  <c r="CN41" i="21" s="1"/>
  <c r="CO33" i="21"/>
  <c r="CO34" i="21" s="1"/>
  <c r="CM25" i="21"/>
  <c r="CN24" i="21"/>
  <c r="BN75" i="17"/>
  <c r="BM74" i="17"/>
  <c r="BM73" i="17"/>
  <c r="BQ67" i="17"/>
  <c r="BQ66" i="17" s="1"/>
  <c r="BP65" i="17"/>
  <c r="BO4" i="17"/>
  <c r="BO70" i="17" s="1"/>
  <c r="BP101" i="20"/>
  <c r="BP108" i="20" s="1"/>
  <c r="BQ127" i="20"/>
  <c r="BN44" i="20"/>
  <c r="BQ78" i="20"/>
  <c r="BQ79" i="20" s="1"/>
  <c r="BQ80" i="20" s="1"/>
  <c r="BP35" i="20"/>
  <c r="BO42" i="20"/>
  <c r="BO37" i="20"/>
  <c r="BQ36" i="20"/>
  <c r="BR54" i="20"/>
  <c r="BR56" i="20" s="1"/>
  <c r="BP20" i="20"/>
  <c r="BP22" i="20" s="1"/>
  <c r="BQ13" i="20"/>
  <c r="BQ14" i="20"/>
  <c r="BQ34" i="20"/>
  <c r="BR12" i="20"/>
  <c r="BR17" i="20" s="1"/>
  <c r="BM233" i="18"/>
  <c r="BM234" i="18" s="1"/>
  <c r="BP227" i="18"/>
  <c r="BO231" i="18"/>
  <c r="BO230" i="18"/>
  <c r="BO229" i="18"/>
  <c r="BM212" i="18"/>
  <c r="BM199" i="18"/>
  <c r="BM200" i="18" s="1"/>
  <c r="BM189" i="18"/>
  <c r="BM175" i="18"/>
  <c r="BM176" i="18" s="1"/>
  <c r="BM166" i="18"/>
  <c r="BM167" i="18" s="1"/>
  <c r="BM153" i="18"/>
  <c r="BM154" i="18" s="1"/>
  <c r="BL89" i="18"/>
  <c r="BL92" i="18"/>
  <c r="BL90" i="18"/>
  <c r="BL91" i="18"/>
  <c r="BM88" i="18"/>
  <c r="BM75" i="18"/>
  <c r="BL78" i="18"/>
  <c r="BL77" i="18"/>
  <c r="BL76" i="18"/>
  <c r="BL79" i="18"/>
  <c r="BM105" i="18"/>
  <c r="BM95" i="18"/>
  <c r="BM96" i="18" s="1"/>
  <c r="BK58" i="18"/>
  <c r="BL57" i="18"/>
  <c r="BS54" i="18"/>
  <c r="BN65" i="18"/>
  <c r="BN66" i="18" s="1"/>
  <c r="BM34" i="18"/>
  <c r="BL33" i="18"/>
  <c r="BP38" i="18"/>
  <c r="BO39" i="18"/>
  <c r="BM47" i="18"/>
  <c r="BM48" i="18" s="1"/>
  <c r="BM7" i="18"/>
  <c r="BM8" i="18" s="1"/>
  <c r="BO15" i="18"/>
  <c r="BO16" i="18" s="1"/>
  <c r="BM401" i="16"/>
  <c r="BM402" i="16" s="1"/>
  <c r="BM393" i="16"/>
  <c r="BM394" i="16" s="1"/>
  <c r="BN362" i="16"/>
  <c r="BM363" i="16"/>
  <c r="BM365" i="16" s="1"/>
  <c r="BM366" i="16" s="1"/>
  <c r="BM384" i="16"/>
  <c r="BM385" i="16" s="1"/>
  <c r="BM376" i="16"/>
  <c r="BM377" i="16" s="1"/>
  <c r="BM101" i="17"/>
  <c r="BM100" i="17" s="1"/>
  <c r="BM144" i="18" l="1"/>
  <c r="BO137" i="18"/>
  <c r="BN138" i="18"/>
  <c r="BN142" i="18" s="1"/>
  <c r="BN143" i="18" s="1"/>
  <c r="BL131" i="18"/>
  <c r="BN126" i="18"/>
  <c r="BM129" i="18"/>
  <c r="BM128" i="18"/>
  <c r="BM125" i="18"/>
  <c r="BM130" i="18" s="1"/>
  <c r="BM106" i="18"/>
  <c r="BM104" i="18"/>
  <c r="BM109" i="18" s="1"/>
  <c r="BM107" i="18"/>
  <c r="BM108" i="18"/>
  <c r="BL110" i="18"/>
  <c r="BM214" i="18"/>
  <c r="BM213" i="18"/>
  <c r="BM191" i="18"/>
  <c r="BM190" i="18"/>
  <c r="BL93" i="18"/>
  <c r="BL80" i="18"/>
  <c r="AU132" i="20"/>
  <c r="AV128" i="20" s="1"/>
  <c r="AV133" i="20" s="1"/>
  <c r="AV131" i="20"/>
  <c r="AW129" i="20" s="1"/>
  <c r="AJ109" i="20"/>
  <c r="AK103" i="20"/>
  <c r="BP103" i="20"/>
  <c r="BQ130" i="20"/>
  <c r="BO38" i="20"/>
  <c r="BO40" i="20"/>
  <c r="BO43" i="20" s="1"/>
  <c r="BO44" i="20" s="1"/>
  <c r="AK102" i="20"/>
  <c r="CN43" i="21"/>
  <c r="CO42" i="21"/>
  <c r="CN25" i="21"/>
  <c r="CO24" i="21"/>
  <c r="CO25" i="21" s="1"/>
  <c r="BN73" i="17"/>
  <c r="BN74" i="17"/>
  <c r="BO75" i="17"/>
  <c r="BR67" i="17"/>
  <c r="BR66" i="17" s="1"/>
  <c r="BQ65" i="17"/>
  <c r="BP4" i="17"/>
  <c r="BP70" i="17" s="1"/>
  <c r="BQ101" i="20"/>
  <c r="BQ108" i="20" s="1"/>
  <c r="BR127" i="20"/>
  <c r="BR78" i="20"/>
  <c r="BR79" i="20" s="1"/>
  <c r="BR80" i="20" s="1"/>
  <c r="BR36" i="20"/>
  <c r="BQ35" i="20"/>
  <c r="BP42" i="20"/>
  <c r="BP37" i="20"/>
  <c r="BS54" i="20"/>
  <c r="BS56" i="20" s="1"/>
  <c r="BR14" i="20"/>
  <c r="BR13" i="20"/>
  <c r="BQ20" i="20"/>
  <c r="BQ22" i="20" s="1"/>
  <c r="BR34" i="20"/>
  <c r="BS12" i="20"/>
  <c r="BS17" i="20" s="1"/>
  <c r="BN233" i="18"/>
  <c r="BN234" i="18" s="1"/>
  <c r="BQ227" i="18"/>
  <c r="BP231" i="18"/>
  <c r="BP230" i="18"/>
  <c r="BP229" i="18"/>
  <c r="BN212" i="18"/>
  <c r="BN199" i="18"/>
  <c r="BN200" i="18" s="1"/>
  <c r="BN189" i="18"/>
  <c r="BN175" i="18"/>
  <c r="BN176" i="18" s="1"/>
  <c r="BN166" i="18"/>
  <c r="BN167" i="18" s="1"/>
  <c r="BN153" i="18"/>
  <c r="BN154" i="18" s="1"/>
  <c r="BM91" i="18"/>
  <c r="BM90" i="18"/>
  <c r="BM89" i="18"/>
  <c r="BM92" i="18"/>
  <c r="BN88" i="18"/>
  <c r="BN75" i="18"/>
  <c r="BM79" i="18"/>
  <c r="BM77" i="18"/>
  <c r="BM76" i="18"/>
  <c r="BM78" i="18"/>
  <c r="BN105" i="18"/>
  <c r="BN95" i="18"/>
  <c r="BN96" i="18" s="1"/>
  <c r="BL58" i="18"/>
  <c r="BM57" i="18"/>
  <c r="BT54" i="18"/>
  <c r="BO65" i="18"/>
  <c r="BO66" i="18" s="1"/>
  <c r="BN34" i="18"/>
  <c r="BM33" i="18"/>
  <c r="BQ38" i="18"/>
  <c r="BP39" i="18"/>
  <c r="BN47" i="18"/>
  <c r="BN48" i="18" s="1"/>
  <c r="BN7" i="18"/>
  <c r="BN8" i="18" s="1"/>
  <c r="BP15" i="18"/>
  <c r="BP16" i="18" s="1"/>
  <c r="BN401" i="16"/>
  <c r="BN402" i="16" s="1"/>
  <c r="BN393" i="16"/>
  <c r="BN394" i="16" s="1"/>
  <c r="BO362" i="16"/>
  <c r="BN363" i="16"/>
  <c r="BN365" i="16" s="1"/>
  <c r="BN366" i="16" s="1"/>
  <c r="BN384" i="16"/>
  <c r="BN385" i="16" s="1"/>
  <c r="BN376" i="16"/>
  <c r="BN377" i="16" s="1"/>
  <c r="BN101" i="17"/>
  <c r="BN100" i="17" s="1"/>
  <c r="BN144" i="18" l="1"/>
  <c r="BP137" i="18"/>
  <c r="BO138" i="18"/>
  <c r="BO142" i="18" s="1"/>
  <c r="BO143" i="18" s="1"/>
  <c r="BM131" i="18"/>
  <c r="BM110" i="18"/>
  <c r="BN106" i="18"/>
  <c r="BN104" i="18"/>
  <c r="BN109" i="18" s="1"/>
  <c r="BN108" i="18"/>
  <c r="BN107" i="18"/>
  <c r="BO126" i="18"/>
  <c r="BN128" i="18"/>
  <c r="BN129" i="18"/>
  <c r="BN125" i="18"/>
  <c r="BN130" i="18" s="1"/>
  <c r="BN214" i="18"/>
  <c r="BN213" i="18"/>
  <c r="BN191" i="18"/>
  <c r="BN190" i="18"/>
  <c r="BM93" i="18"/>
  <c r="BM80" i="18"/>
  <c r="AV132" i="20"/>
  <c r="AW128" i="20" s="1"/>
  <c r="AW133" i="20"/>
  <c r="AK106" i="20"/>
  <c r="BQ103" i="20"/>
  <c r="AK112" i="20"/>
  <c r="BR130" i="20"/>
  <c r="BP38" i="20"/>
  <c r="BP40" i="20"/>
  <c r="BP43" i="20" s="1"/>
  <c r="CO43" i="21"/>
  <c r="D46" i="21" s="1"/>
  <c r="CO41" i="21"/>
  <c r="BO74" i="17"/>
  <c r="BP75" i="17"/>
  <c r="BO73" i="17"/>
  <c r="BS67" i="17"/>
  <c r="BS66" i="17" s="1"/>
  <c r="BR65" i="17"/>
  <c r="BQ4" i="17"/>
  <c r="BQ70" i="17" s="1"/>
  <c r="BR101" i="20"/>
  <c r="BR108" i="20" s="1"/>
  <c r="BS127" i="20"/>
  <c r="BP44" i="20"/>
  <c r="BS78" i="20"/>
  <c r="BS79" i="20" s="1"/>
  <c r="BS80" i="20" s="1"/>
  <c r="BS36" i="20"/>
  <c r="BR35" i="20"/>
  <c r="BQ42" i="20"/>
  <c r="BQ37" i="20"/>
  <c r="BT54" i="20"/>
  <c r="BT56" i="20" s="1"/>
  <c r="BS13" i="20"/>
  <c r="BS14" i="20"/>
  <c r="BR20" i="20"/>
  <c r="BR22" i="20" s="1"/>
  <c r="BS34" i="20"/>
  <c r="BT12" i="20"/>
  <c r="BT17" i="20" s="1"/>
  <c r="BO233" i="18"/>
  <c r="BO234" i="18" s="1"/>
  <c r="BR227" i="18"/>
  <c r="BQ231" i="18"/>
  <c r="BQ230" i="18"/>
  <c r="BQ229" i="18"/>
  <c r="BO212" i="18"/>
  <c r="BO199" i="18"/>
  <c r="BO200" i="18" s="1"/>
  <c r="BO189" i="18"/>
  <c r="BO175" i="18"/>
  <c r="BO176" i="18" s="1"/>
  <c r="BO166" i="18"/>
  <c r="BO167" i="18" s="1"/>
  <c r="BO153" i="18"/>
  <c r="BO154" i="18" s="1"/>
  <c r="BN90" i="18"/>
  <c r="BN91" i="18"/>
  <c r="BN89" i="18"/>
  <c r="BN92" i="18"/>
  <c r="BO88" i="18"/>
  <c r="BO75" i="18"/>
  <c r="BN77" i="18"/>
  <c r="BN76" i="18"/>
  <c r="BN79" i="18"/>
  <c r="BN78" i="18"/>
  <c r="BO105" i="18"/>
  <c r="BO95" i="18"/>
  <c r="BO96" i="18" s="1"/>
  <c r="BM58" i="18"/>
  <c r="BN57" i="18"/>
  <c r="BU54" i="18"/>
  <c r="BP65" i="18"/>
  <c r="BP66" i="18" s="1"/>
  <c r="BO34" i="18"/>
  <c r="BN33" i="18"/>
  <c r="BR38" i="18"/>
  <c r="BQ39" i="18"/>
  <c r="BO47" i="18"/>
  <c r="BO48" i="18" s="1"/>
  <c r="BO7" i="18"/>
  <c r="BO8" i="18" s="1"/>
  <c r="BQ15" i="18"/>
  <c r="BQ16" i="18" s="1"/>
  <c r="BO401" i="16"/>
  <c r="BO402" i="16" s="1"/>
  <c r="BO393" i="16"/>
  <c r="BO394" i="16" s="1"/>
  <c r="BP362" i="16"/>
  <c r="BO363" i="16"/>
  <c r="BO365" i="16" s="1"/>
  <c r="BO366" i="16" s="1"/>
  <c r="BO384" i="16"/>
  <c r="BO385" i="16" s="1"/>
  <c r="BO376" i="16"/>
  <c r="BO377" i="16" s="1"/>
  <c r="BO101" i="17"/>
  <c r="BO100" i="17" s="1"/>
  <c r="BO144" i="18" l="1"/>
  <c r="BQ137" i="18"/>
  <c r="BP138" i="18"/>
  <c r="BP142" i="18" s="1"/>
  <c r="BP143" i="18" s="1"/>
  <c r="BN110" i="18"/>
  <c r="BO106" i="18"/>
  <c r="BO108" i="18"/>
  <c r="BO107" i="18"/>
  <c r="BO104" i="18"/>
  <c r="BO109" i="18" s="1"/>
  <c r="BN131" i="18"/>
  <c r="BP126" i="18"/>
  <c r="BO128" i="18"/>
  <c r="BO129" i="18"/>
  <c r="BO125" i="18"/>
  <c r="BO130" i="18" s="1"/>
  <c r="BO191" i="18"/>
  <c r="BO190" i="18"/>
  <c r="BO214" i="18"/>
  <c r="BO213" i="18"/>
  <c r="BN80" i="18"/>
  <c r="BN93" i="18"/>
  <c r="AW131" i="20"/>
  <c r="AX129" i="20" s="1"/>
  <c r="AK109" i="20"/>
  <c r="AL103" i="20"/>
  <c r="BR103" i="20"/>
  <c r="BT130" i="20"/>
  <c r="BQ40" i="20"/>
  <c r="BQ43" i="20" s="1"/>
  <c r="BQ38" i="20"/>
  <c r="AL102" i="20"/>
  <c r="BQ44" i="20"/>
  <c r="E46" i="21"/>
  <c r="F46" i="21"/>
  <c r="I46" i="21"/>
  <c r="G46" i="21"/>
  <c r="K46" i="21"/>
  <c r="H46" i="21"/>
  <c r="J46" i="21"/>
  <c r="BP73" i="17"/>
  <c r="BP74" i="17"/>
  <c r="BQ75" i="17"/>
  <c r="BS65" i="17"/>
  <c r="BT67" i="17"/>
  <c r="BT66" i="17" s="1"/>
  <c r="BR4" i="17"/>
  <c r="BR70" i="17" s="1"/>
  <c r="BS101" i="20"/>
  <c r="BS108" i="20" s="1"/>
  <c r="BT127" i="20"/>
  <c r="BT128" i="20" s="1"/>
  <c r="BT78" i="20"/>
  <c r="BT79" i="20" s="1"/>
  <c r="BT80" i="20" s="1"/>
  <c r="BT36" i="20"/>
  <c r="BS35" i="20"/>
  <c r="BR42" i="20"/>
  <c r="BR37" i="20"/>
  <c r="BU54" i="20"/>
  <c r="BU56" i="20" s="1"/>
  <c r="BT13" i="20"/>
  <c r="BT14" i="20"/>
  <c r="BS20" i="20"/>
  <c r="BS22" i="20" s="1"/>
  <c r="BT34" i="20"/>
  <c r="BU12" i="20"/>
  <c r="BU17" i="20" s="1"/>
  <c r="BP233" i="18"/>
  <c r="BP234" i="18" s="1"/>
  <c r="BS227" i="18"/>
  <c r="BR231" i="18"/>
  <c r="BR230" i="18"/>
  <c r="BR229" i="18"/>
  <c r="BP212" i="18"/>
  <c r="BP199" i="18"/>
  <c r="BP200" i="18" s="1"/>
  <c r="BP189" i="18"/>
  <c r="BP175" i="18"/>
  <c r="BP176" i="18" s="1"/>
  <c r="BP166" i="18"/>
  <c r="BP167" i="18" s="1"/>
  <c r="BP153" i="18"/>
  <c r="BP154" i="18" s="1"/>
  <c r="BO89" i="18"/>
  <c r="BO91" i="18"/>
  <c r="BO90" i="18"/>
  <c r="BO92" i="18"/>
  <c r="BP88" i="18"/>
  <c r="BP75" i="18"/>
  <c r="BO78" i="18"/>
  <c r="BO77" i="18"/>
  <c r="BO76" i="18"/>
  <c r="BO79" i="18"/>
  <c r="BP105" i="18"/>
  <c r="BP95" i="18"/>
  <c r="BP96" i="18" s="1"/>
  <c r="BN58" i="18"/>
  <c r="BO57" i="18"/>
  <c r="BV54" i="18"/>
  <c r="BQ65" i="18"/>
  <c r="BQ66" i="18" s="1"/>
  <c r="BP34" i="18"/>
  <c r="BO33" i="18"/>
  <c r="BS38" i="18"/>
  <c r="BR39" i="18"/>
  <c r="BP47" i="18"/>
  <c r="BP48" i="18" s="1"/>
  <c r="BP7" i="18"/>
  <c r="BP8" i="18" s="1"/>
  <c r="BR15" i="18"/>
  <c r="BR16" i="18" s="1"/>
  <c r="BP401" i="16"/>
  <c r="BP402" i="16" s="1"/>
  <c r="BP393" i="16"/>
  <c r="BP394" i="16" s="1"/>
  <c r="BQ362" i="16"/>
  <c r="BP363" i="16"/>
  <c r="BP365" i="16" s="1"/>
  <c r="BP366" i="16" s="1"/>
  <c r="BP384" i="16"/>
  <c r="BP385" i="16" s="1"/>
  <c r="BP376" i="16"/>
  <c r="BP377" i="16" s="1"/>
  <c r="BP101" i="17"/>
  <c r="BP100" i="17" s="1"/>
  <c r="BP144" i="18" l="1"/>
  <c r="BR137" i="18"/>
  <c r="BQ138" i="18"/>
  <c r="BQ142" i="18" s="1"/>
  <c r="BQ143" i="18" s="1"/>
  <c r="BP106" i="18"/>
  <c r="BP107" i="18"/>
  <c r="BP108" i="18"/>
  <c r="BP104" i="18"/>
  <c r="BP109" i="18" s="1"/>
  <c r="BO131" i="18"/>
  <c r="BO110" i="18"/>
  <c r="BQ126" i="18"/>
  <c r="BP128" i="18"/>
  <c r="BP129" i="18"/>
  <c r="BP125" i="18"/>
  <c r="BP130" i="18" s="1"/>
  <c r="BP214" i="18"/>
  <c r="BP213" i="18"/>
  <c r="BP190" i="18"/>
  <c r="BP191" i="18"/>
  <c r="BO93" i="18"/>
  <c r="BO80" i="18"/>
  <c r="AW132" i="20"/>
  <c r="AX128" i="20" s="1"/>
  <c r="AX133" i="20" s="1"/>
  <c r="AL106" i="20"/>
  <c r="AL112" i="20"/>
  <c r="BS103" i="20"/>
  <c r="BU130" i="20"/>
  <c r="BR40" i="20"/>
  <c r="BR43" i="20" s="1"/>
  <c r="BR44" i="20" s="1"/>
  <c r="BR38" i="20"/>
  <c r="BR75" i="17"/>
  <c r="BQ74" i="17"/>
  <c r="BQ73" i="17"/>
  <c r="BT65" i="17"/>
  <c r="BU67" i="17"/>
  <c r="BU66" i="17" s="1"/>
  <c r="BS4" i="17"/>
  <c r="BS70" i="17" s="1"/>
  <c r="BT101" i="20"/>
  <c r="BT108" i="20" s="1"/>
  <c r="BU127" i="20"/>
  <c r="BU128" i="20" s="1"/>
  <c r="BU78" i="20"/>
  <c r="BU79" i="20" s="1"/>
  <c r="BU80" i="20" s="1"/>
  <c r="BU36" i="20"/>
  <c r="BS42" i="20"/>
  <c r="BS37" i="20"/>
  <c r="BT35" i="20"/>
  <c r="BV54" i="20"/>
  <c r="BV56" i="20" s="1"/>
  <c r="BU14" i="20"/>
  <c r="BU13" i="20"/>
  <c r="BT20" i="20"/>
  <c r="BT22" i="20" s="1"/>
  <c r="BU34" i="20"/>
  <c r="BV12" i="20"/>
  <c r="BV17" i="20" s="1"/>
  <c r="BQ233" i="18"/>
  <c r="BQ234" i="18" s="1"/>
  <c r="BT227" i="18"/>
  <c r="BS231" i="18"/>
  <c r="BS230" i="18"/>
  <c r="BS229" i="18"/>
  <c r="BQ212" i="18"/>
  <c r="BQ199" i="18"/>
  <c r="BQ200" i="18" s="1"/>
  <c r="BQ189" i="18"/>
  <c r="BQ175" i="18"/>
  <c r="BQ176" i="18" s="1"/>
  <c r="BQ166" i="18"/>
  <c r="BQ167" i="18" s="1"/>
  <c r="BQ153" i="18"/>
  <c r="BQ154" i="18" s="1"/>
  <c r="BP92" i="18"/>
  <c r="BP91" i="18"/>
  <c r="BP89" i="18"/>
  <c r="BP90" i="18"/>
  <c r="BQ88" i="18"/>
  <c r="BQ75" i="18"/>
  <c r="BP78" i="18"/>
  <c r="BP79" i="18"/>
  <c r="BP77" i="18"/>
  <c r="BP76" i="18"/>
  <c r="BQ105" i="18"/>
  <c r="BQ95" i="18"/>
  <c r="BQ96" i="18" s="1"/>
  <c r="BO58" i="18"/>
  <c r="BP57" i="18"/>
  <c r="BW54" i="18"/>
  <c r="BR65" i="18"/>
  <c r="BR66" i="18" s="1"/>
  <c r="BQ34" i="18"/>
  <c r="BP33" i="18"/>
  <c r="BT38" i="18"/>
  <c r="BS39" i="18"/>
  <c r="BQ47" i="18"/>
  <c r="BQ48" i="18" s="1"/>
  <c r="BQ7" i="18"/>
  <c r="BQ8" i="18" s="1"/>
  <c r="BS15" i="18"/>
  <c r="BS16" i="18" s="1"/>
  <c r="BQ401" i="16"/>
  <c r="BQ402" i="16" s="1"/>
  <c r="BQ393" i="16"/>
  <c r="BQ394" i="16" s="1"/>
  <c r="BR362" i="16"/>
  <c r="BQ363" i="16"/>
  <c r="BQ365" i="16" s="1"/>
  <c r="BQ366" i="16" s="1"/>
  <c r="BQ384" i="16"/>
  <c r="BQ385" i="16" s="1"/>
  <c r="BQ376" i="16"/>
  <c r="BQ377" i="16" s="1"/>
  <c r="BQ101" i="17"/>
  <c r="BQ100" i="17" s="1"/>
  <c r="BQ144" i="18" l="1"/>
  <c r="BS137" i="18"/>
  <c r="BR138" i="18"/>
  <c r="BR142" i="18" s="1"/>
  <c r="BR143" i="18" s="1"/>
  <c r="BP131" i="18"/>
  <c r="BR126" i="18"/>
  <c r="BQ129" i="18"/>
  <c r="BQ128" i="18"/>
  <c r="BQ125" i="18"/>
  <c r="BQ130" i="18" s="1"/>
  <c r="BP110" i="18"/>
  <c r="BQ106" i="18"/>
  <c r="BQ104" i="18"/>
  <c r="BQ109" i="18" s="1"/>
  <c r="BQ107" i="18"/>
  <c r="BQ108" i="18"/>
  <c r="BQ191" i="18"/>
  <c r="BQ190" i="18"/>
  <c r="BQ214" i="18"/>
  <c r="BQ213" i="18"/>
  <c r="BP93" i="18"/>
  <c r="BP80" i="18"/>
  <c r="AX131" i="20"/>
  <c r="AY129" i="20" s="1"/>
  <c r="AL109" i="20"/>
  <c r="AM103" i="20"/>
  <c r="BT103" i="20"/>
  <c r="BV130" i="20"/>
  <c r="BS38" i="20"/>
  <c r="BS40" i="20"/>
  <c r="BS43" i="20" s="1"/>
  <c r="BS44" i="20" s="1"/>
  <c r="AM102" i="20"/>
  <c r="BS75" i="17"/>
  <c r="BR74" i="17"/>
  <c r="BR73" i="17"/>
  <c r="BV67" i="17"/>
  <c r="BV66" i="17" s="1"/>
  <c r="BU65" i="17"/>
  <c r="BT4" i="17"/>
  <c r="BT70" i="17" s="1"/>
  <c r="BU101" i="20"/>
  <c r="BU108" i="20" s="1"/>
  <c r="BV127" i="20"/>
  <c r="BV128" i="20" s="1"/>
  <c r="BV78" i="20"/>
  <c r="BV79" i="20" s="1"/>
  <c r="BV80" i="20" s="1"/>
  <c r="BT42" i="20"/>
  <c r="BT37" i="20"/>
  <c r="BU35" i="20"/>
  <c r="BV36" i="20"/>
  <c r="BW54" i="20"/>
  <c r="BW56" i="20" s="1"/>
  <c r="BV13" i="20"/>
  <c r="BV14" i="20"/>
  <c r="BU20" i="20"/>
  <c r="BU22" i="20" s="1"/>
  <c r="BV34" i="20"/>
  <c r="BW12" i="20"/>
  <c r="BW17" i="20" s="1"/>
  <c r="BR233" i="18"/>
  <c r="BR234" i="18" s="1"/>
  <c r="BU227" i="18"/>
  <c r="BT231" i="18"/>
  <c r="BT230" i="18"/>
  <c r="BT229" i="18"/>
  <c r="BR212" i="18"/>
  <c r="BR199" i="18"/>
  <c r="BR200" i="18" s="1"/>
  <c r="BR189" i="18"/>
  <c r="BR175" i="18"/>
  <c r="BR176" i="18" s="1"/>
  <c r="BR166" i="18"/>
  <c r="BR167" i="18" s="1"/>
  <c r="BR153" i="18"/>
  <c r="BR154" i="18" s="1"/>
  <c r="BQ91" i="18"/>
  <c r="BQ89" i="18"/>
  <c r="BQ90" i="18"/>
  <c r="BQ92" i="18"/>
  <c r="BR88" i="18"/>
  <c r="BR75" i="18"/>
  <c r="BQ79" i="18"/>
  <c r="BQ78" i="18"/>
  <c r="BQ77" i="18"/>
  <c r="BQ76" i="18"/>
  <c r="BR105" i="18"/>
  <c r="BR95" i="18"/>
  <c r="BR96" i="18" s="1"/>
  <c r="BP58" i="18"/>
  <c r="BQ57" i="18"/>
  <c r="BX54" i="18"/>
  <c r="BS65" i="18"/>
  <c r="BS66" i="18" s="1"/>
  <c r="BR34" i="18"/>
  <c r="BQ33" i="18"/>
  <c r="BU38" i="18"/>
  <c r="BT39" i="18"/>
  <c r="BR47" i="18"/>
  <c r="BR48" i="18" s="1"/>
  <c r="BR7" i="18"/>
  <c r="BR8" i="18" s="1"/>
  <c r="BT15" i="18"/>
  <c r="BT16" i="18" s="1"/>
  <c r="BR401" i="16"/>
  <c r="BR402" i="16" s="1"/>
  <c r="BR393" i="16"/>
  <c r="BR394" i="16" s="1"/>
  <c r="BS362" i="16"/>
  <c r="BR363" i="16"/>
  <c r="BR365" i="16" s="1"/>
  <c r="BR366" i="16" s="1"/>
  <c r="BR384" i="16"/>
  <c r="BR385" i="16" s="1"/>
  <c r="BR376" i="16"/>
  <c r="BR377" i="16" s="1"/>
  <c r="BR101" i="17"/>
  <c r="BR100" i="17" s="1"/>
  <c r="BR144" i="18" l="1"/>
  <c r="BT137" i="18"/>
  <c r="BS138" i="18"/>
  <c r="BS142" i="18" s="1"/>
  <c r="BS143" i="18" s="1"/>
  <c r="BQ110" i="18"/>
  <c r="BQ131" i="18"/>
  <c r="BR106" i="18"/>
  <c r="BR104" i="18"/>
  <c r="BR109" i="18" s="1"/>
  <c r="BR108" i="18"/>
  <c r="BR107" i="18"/>
  <c r="BS126" i="18"/>
  <c r="BR128" i="18"/>
  <c r="BR129" i="18"/>
  <c r="BR125" i="18"/>
  <c r="BR130" i="18" s="1"/>
  <c r="BR214" i="18"/>
  <c r="BR213" i="18"/>
  <c r="BR191" i="18"/>
  <c r="BR190" i="18"/>
  <c r="BQ93" i="18"/>
  <c r="BQ80" i="18"/>
  <c r="AX132" i="20"/>
  <c r="AY128" i="20" s="1"/>
  <c r="AY133" i="20" s="1"/>
  <c r="AM106" i="20"/>
  <c r="BW130" i="20"/>
  <c r="AM112" i="20"/>
  <c r="BU103" i="20"/>
  <c r="BT40" i="20"/>
  <c r="BT43" i="20" s="1"/>
  <c r="BT44" i="20" s="1"/>
  <c r="BT38" i="20"/>
  <c r="BS73" i="17"/>
  <c r="BS74" i="17"/>
  <c r="BT75" i="17"/>
  <c r="BW67" i="17"/>
  <c r="BW66" i="17" s="1"/>
  <c r="BV65" i="17"/>
  <c r="BU4" i="17"/>
  <c r="BU70" i="17" s="1"/>
  <c r="BV101" i="20"/>
  <c r="BV108" i="20" s="1"/>
  <c r="BW127" i="20"/>
  <c r="BW128" i="20" s="1"/>
  <c r="BW78" i="20"/>
  <c r="BW79" i="20" s="1"/>
  <c r="BW80" i="20" s="1"/>
  <c r="BW36" i="20"/>
  <c r="BU42" i="20"/>
  <c r="BU37" i="20"/>
  <c r="BV35" i="20"/>
  <c r="BX54" i="20"/>
  <c r="BX56" i="20" s="1"/>
  <c r="BV20" i="20"/>
  <c r="BV22" i="20" s="1"/>
  <c r="BW13" i="20"/>
  <c r="BW14" i="20"/>
  <c r="BW34" i="20"/>
  <c r="BX12" i="20"/>
  <c r="BX17" i="20" s="1"/>
  <c r="BS233" i="18"/>
  <c r="BS234" i="18" s="1"/>
  <c r="BV227" i="18"/>
  <c r="BU231" i="18"/>
  <c r="BU230" i="18"/>
  <c r="BU229" i="18"/>
  <c r="BS212" i="18"/>
  <c r="BS199" i="18"/>
  <c r="BS200" i="18" s="1"/>
  <c r="BS189" i="18"/>
  <c r="BS175" i="18"/>
  <c r="BS176" i="18" s="1"/>
  <c r="BS166" i="18"/>
  <c r="BS167" i="18" s="1"/>
  <c r="BS153" i="18"/>
  <c r="BS154" i="18" s="1"/>
  <c r="BR90" i="18"/>
  <c r="BR89" i="18"/>
  <c r="BR91" i="18"/>
  <c r="BR92" i="18"/>
  <c r="BS88" i="18"/>
  <c r="BS75" i="18"/>
  <c r="BR77" i="18"/>
  <c r="BR76" i="18"/>
  <c r="BR79" i="18"/>
  <c r="BR78" i="18"/>
  <c r="BS105" i="18"/>
  <c r="BS95" i="18"/>
  <c r="BS96" i="18" s="1"/>
  <c r="BQ58" i="18"/>
  <c r="BR57" i="18"/>
  <c r="BY54" i="18"/>
  <c r="BT65" i="18"/>
  <c r="BT66" i="18" s="1"/>
  <c r="BS34" i="18"/>
  <c r="BR33" i="18"/>
  <c r="BV38" i="18"/>
  <c r="BU39" i="18"/>
  <c r="BS47" i="18"/>
  <c r="BS48" i="18" s="1"/>
  <c r="BS7" i="18"/>
  <c r="BS8" i="18" s="1"/>
  <c r="BU15" i="18"/>
  <c r="BU16" i="18" s="1"/>
  <c r="BS401" i="16"/>
  <c r="BS402" i="16" s="1"/>
  <c r="BS393" i="16"/>
  <c r="BS394" i="16" s="1"/>
  <c r="BT362" i="16"/>
  <c r="BS363" i="16"/>
  <c r="BS365" i="16" s="1"/>
  <c r="BS366" i="16" s="1"/>
  <c r="BS384" i="16"/>
  <c r="BS385" i="16" s="1"/>
  <c r="BS376" i="16"/>
  <c r="BS377" i="16" s="1"/>
  <c r="BS101" i="17"/>
  <c r="BS100" i="17" s="1"/>
  <c r="BS144" i="18" l="1"/>
  <c r="BU137" i="18"/>
  <c r="BT138" i="18"/>
  <c r="BT142" i="18" s="1"/>
  <c r="BT143" i="18" s="1"/>
  <c r="BR131" i="18"/>
  <c r="BR110" i="18"/>
  <c r="BS106" i="18"/>
  <c r="BS108" i="18"/>
  <c r="BS104" i="18"/>
  <c r="BS109" i="18" s="1"/>
  <c r="BS107" i="18"/>
  <c r="BT126" i="18"/>
  <c r="BS128" i="18"/>
  <c r="BS129" i="18"/>
  <c r="BS125" i="18"/>
  <c r="BS130" i="18" s="1"/>
  <c r="BS191" i="18"/>
  <c r="BS190" i="18"/>
  <c r="BS214" i="18"/>
  <c r="BS213" i="18"/>
  <c r="BR93" i="18"/>
  <c r="BR80" i="18"/>
  <c r="AY131" i="20"/>
  <c r="AZ129" i="20" s="1"/>
  <c r="AM109" i="20"/>
  <c r="AN103" i="20"/>
  <c r="BV103" i="20"/>
  <c r="BX130" i="20"/>
  <c r="BU40" i="20"/>
  <c r="BU43" i="20" s="1"/>
  <c r="BU44" i="20" s="1"/>
  <c r="BU38" i="20"/>
  <c r="AN102" i="20"/>
  <c r="BT73" i="17"/>
  <c r="BT74" i="17"/>
  <c r="BU75" i="17"/>
  <c r="BW65" i="17"/>
  <c r="BX67" i="17"/>
  <c r="BX66" i="17" s="1"/>
  <c r="BV4" i="17"/>
  <c r="BV70" i="17" s="1"/>
  <c r="BW101" i="20"/>
  <c r="BW108" i="20" s="1"/>
  <c r="BX127" i="20"/>
  <c r="BX128" i="20" s="1"/>
  <c r="BX78" i="20"/>
  <c r="BX79" i="20" s="1"/>
  <c r="BX80" i="20" s="1"/>
  <c r="BX36" i="20"/>
  <c r="BW35" i="20"/>
  <c r="BV42" i="20"/>
  <c r="BV37" i="20"/>
  <c r="BY54" i="20"/>
  <c r="BY56" i="20" s="1"/>
  <c r="BX13" i="20"/>
  <c r="BX14" i="20"/>
  <c r="BW20" i="20"/>
  <c r="BW22" i="20" s="1"/>
  <c r="BX34" i="20"/>
  <c r="BY12" i="20"/>
  <c r="BY17" i="20" s="1"/>
  <c r="BT233" i="18"/>
  <c r="BT234" i="18" s="1"/>
  <c r="BW227" i="18"/>
  <c r="BV229" i="18"/>
  <c r="BV231" i="18"/>
  <c r="BV230" i="18"/>
  <c r="BT212" i="18"/>
  <c r="BT199" i="18"/>
  <c r="BT200" i="18" s="1"/>
  <c r="BT189" i="18"/>
  <c r="BT175" i="18"/>
  <c r="BT176" i="18" s="1"/>
  <c r="BT166" i="18"/>
  <c r="BT167" i="18" s="1"/>
  <c r="BT153" i="18"/>
  <c r="BT154" i="18" s="1"/>
  <c r="BS89" i="18"/>
  <c r="BS90" i="18"/>
  <c r="BS92" i="18"/>
  <c r="BS91" i="18"/>
  <c r="BT88" i="18"/>
  <c r="BT75" i="18"/>
  <c r="BS78" i="18"/>
  <c r="BS77" i="18"/>
  <c r="BS76" i="18"/>
  <c r="BS79" i="18"/>
  <c r="BT105" i="18"/>
  <c r="BT95" i="18"/>
  <c r="BT96" i="18" s="1"/>
  <c r="BR58" i="18"/>
  <c r="BS57" i="18"/>
  <c r="BZ54" i="18"/>
  <c r="BU65" i="18"/>
  <c r="BU66" i="18" s="1"/>
  <c r="BT34" i="18"/>
  <c r="BS33" i="18"/>
  <c r="BW38" i="18"/>
  <c r="BV39" i="18"/>
  <c r="BT47" i="18"/>
  <c r="BT48" i="18" s="1"/>
  <c r="BT7" i="18"/>
  <c r="BT8" i="18" s="1"/>
  <c r="BV15" i="18"/>
  <c r="BV16" i="18" s="1"/>
  <c r="BT401" i="16"/>
  <c r="BT402" i="16" s="1"/>
  <c r="BT393" i="16"/>
  <c r="BT394" i="16" s="1"/>
  <c r="BU362" i="16"/>
  <c r="BT363" i="16"/>
  <c r="BT365" i="16" s="1"/>
  <c r="BT366" i="16" s="1"/>
  <c r="BT384" i="16"/>
  <c r="BT385" i="16" s="1"/>
  <c r="BT376" i="16"/>
  <c r="BT377" i="16" s="1"/>
  <c r="BT101" i="17"/>
  <c r="BT100" i="17" s="1"/>
  <c r="BT144" i="18" l="1"/>
  <c r="BV137" i="18"/>
  <c r="BU138" i="18"/>
  <c r="BU142" i="18" s="1"/>
  <c r="BU143" i="18" s="1"/>
  <c r="BS110" i="18"/>
  <c r="BT106" i="18"/>
  <c r="BT107" i="18"/>
  <c r="BT104" i="18"/>
  <c r="BT109" i="18" s="1"/>
  <c r="BT108" i="18"/>
  <c r="BS131" i="18"/>
  <c r="BU126" i="18"/>
  <c r="BT128" i="18"/>
  <c r="BT129" i="18"/>
  <c r="BT125" i="18"/>
  <c r="BT130" i="18" s="1"/>
  <c r="BT214" i="18"/>
  <c r="BT213" i="18"/>
  <c r="BT190" i="18"/>
  <c r="BT191" i="18"/>
  <c r="BS93" i="18"/>
  <c r="BS80" i="18"/>
  <c r="AY132" i="20"/>
  <c r="AZ128" i="20" s="1"/>
  <c r="AZ133" i="20" s="1"/>
  <c r="AZ131" i="20" s="1"/>
  <c r="BA129" i="20" s="1"/>
  <c r="AN106" i="20"/>
  <c r="AN112" i="20"/>
  <c r="BW103" i="20"/>
  <c r="BY130" i="20"/>
  <c r="BV40" i="20"/>
  <c r="BV43" i="20" s="1"/>
  <c r="BV38" i="20"/>
  <c r="BV75" i="17"/>
  <c r="BU74" i="17"/>
  <c r="BU73" i="17"/>
  <c r="BX65" i="17"/>
  <c r="BY67" i="17"/>
  <c r="BY66" i="17" s="1"/>
  <c r="BW4" i="17"/>
  <c r="BW70" i="17" s="1"/>
  <c r="BX101" i="20"/>
  <c r="BX108" i="20" s="1"/>
  <c r="BY127" i="20"/>
  <c r="BY128" i="20" s="1"/>
  <c r="BY78" i="20"/>
  <c r="BY79" i="20" s="1"/>
  <c r="BY80" i="20" s="1"/>
  <c r="BY36" i="20"/>
  <c r="BW42" i="20"/>
  <c r="BW37" i="20"/>
  <c r="BX35" i="20"/>
  <c r="BV44" i="20"/>
  <c r="BZ54" i="20"/>
  <c r="BZ56" i="20" s="1"/>
  <c r="BY13" i="20"/>
  <c r="BY14" i="20"/>
  <c r="BX20" i="20"/>
  <c r="BX22" i="20" s="1"/>
  <c r="BY34" i="20"/>
  <c r="BZ12" i="20"/>
  <c r="BZ17" i="20" s="1"/>
  <c r="BU233" i="18"/>
  <c r="BU234" i="18" s="1"/>
  <c r="BX227" i="18"/>
  <c r="BW231" i="18"/>
  <c r="BW230" i="18"/>
  <c r="BW229" i="18"/>
  <c r="BU212" i="18"/>
  <c r="BU199" i="18"/>
  <c r="BU200" i="18" s="1"/>
  <c r="BU189" i="18"/>
  <c r="BU175" i="18"/>
  <c r="BU176" i="18" s="1"/>
  <c r="BU166" i="18"/>
  <c r="BU167" i="18" s="1"/>
  <c r="BU153" i="18"/>
  <c r="BU154" i="18" s="1"/>
  <c r="BT91" i="18"/>
  <c r="BT92" i="18"/>
  <c r="BT90" i="18"/>
  <c r="BT89" i="18"/>
  <c r="BU88" i="18"/>
  <c r="BU75" i="18"/>
  <c r="BT78" i="18"/>
  <c r="BT77" i="18"/>
  <c r="BT76" i="18"/>
  <c r="BT79" i="18"/>
  <c r="BU105" i="18"/>
  <c r="BU95" i="18"/>
  <c r="BU96" i="18" s="1"/>
  <c r="BS58" i="18"/>
  <c r="BT57" i="18"/>
  <c r="CA54" i="18"/>
  <c r="BV65" i="18"/>
  <c r="BV66" i="18" s="1"/>
  <c r="BU34" i="18"/>
  <c r="BT33" i="18"/>
  <c r="BX38" i="18"/>
  <c r="BW39" i="18"/>
  <c r="BU47" i="18"/>
  <c r="BU48" i="18" s="1"/>
  <c r="BU7" i="18"/>
  <c r="BU8" i="18" s="1"/>
  <c r="BW15" i="18"/>
  <c r="BW16" i="18" s="1"/>
  <c r="BU401" i="16"/>
  <c r="BU402" i="16" s="1"/>
  <c r="BU393" i="16"/>
  <c r="BU394" i="16" s="1"/>
  <c r="BV362" i="16"/>
  <c r="BU363" i="16"/>
  <c r="BU365" i="16" s="1"/>
  <c r="BU366" i="16" s="1"/>
  <c r="BU384" i="16"/>
  <c r="BU385" i="16" s="1"/>
  <c r="BU376" i="16"/>
  <c r="BU377" i="16" s="1"/>
  <c r="BU101" i="17"/>
  <c r="BU100" i="17" s="1"/>
  <c r="BU144" i="18" l="1"/>
  <c r="BW137" i="18"/>
  <c r="BV138" i="18"/>
  <c r="BV142" i="18" s="1"/>
  <c r="BV143" i="18" s="1"/>
  <c r="BT131" i="18"/>
  <c r="BV126" i="18"/>
  <c r="BU129" i="18"/>
  <c r="BU128" i="18"/>
  <c r="BU125" i="18"/>
  <c r="BU130" i="18" s="1"/>
  <c r="BT110" i="18"/>
  <c r="BU106" i="18"/>
  <c r="BU104" i="18"/>
  <c r="BU109" i="18" s="1"/>
  <c r="BU107" i="18"/>
  <c r="BU108" i="18"/>
  <c r="BU214" i="18"/>
  <c r="BU213" i="18"/>
  <c r="BU191" i="18"/>
  <c r="BU190" i="18"/>
  <c r="BT93" i="18"/>
  <c r="BT80" i="18"/>
  <c r="AZ132" i="20"/>
  <c r="BA128" i="20" s="1"/>
  <c r="BA133" i="20" s="1"/>
  <c r="AN109" i="20"/>
  <c r="AO103" i="20"/>
  <c r="BX103" i="20"/>
  <c r="BZ130" i="20"/>
  <c r="BW38" i="20"/>
  <c r="BW40" i="20"/>
  <c r="BW43" i="20" s="1"/>
  <c r="AO102" i="20"/>
  <c r="BV74" i="17"/>
  <c r="BW75" i="17"/>
  <c r="BV73" i="17"/>
  <c r="BZ67" i="17"/>
  <c r="BZ66" i="17" s="1"/>
  <c r="BY65" i="17"/>
  <c r="BX4" i="17"/>
  <c r="BX70" i="17" s="1"/>
  <c r="BY101" i="20"/>
  <c r="BY108" i="20" s="1"/>
  <c r="BZ127" i="20"/>
  <c r="BZ128" i="20" s="1"/>
  <c r="BZ78" i="20"/>
  <c r="BZ79" i="20" s="1"/>
  <c r="BZ80" i="20" s="1"/>
  <c r="BW44" i="20"/>
  <c r="BZ36" i="20"/>
  <c r="BY35" i="20"/>
  <c r="BX42" i="20"/>
  <c r="BX37" i="20"/>
  <c r="CA54" i="20"/>
  <c r="CA56" i="20" s="1"/>
  <c r="BY20" i="20"/>
  <c r="BY22" i="20" s="1"/>
  <c r="BZ14" i="20"/>
  <c r="BZ13" i="20"/>
  <c r="BZ34" i="20"/>
  <c r="CA12" i="20"/>
  <c r="CA17" i="20" s="1"/>
  <c r="BV233" i="18"/>
  <c r="BV234" i="18" s="1"/>
  <c r="BY227" i="18"/>
  <c r="BX231" i="18"/>
  <c r="BX230" i="18"/>
  <c r="BX229" i="18"/>
  <c r="BV212" i="18"/>
  <c r="BV199" i="18"/>
  <c r="BV200" i="18" s="1"/>
  <c r="BV189" i="18"/>
  <c r="BV175" i="18"/>
  <c r="BV176" i="18" s="1"/>
  <c r="BV166" i="18"/>
  <c r="BV167" i="18" s="1"/>
  <c r="BV153" i="18"/>
  <c r="BV154" i="18" s="1"/>
  <c r="BU91" i="18"/>
  <c r="BU90" i="18"/>
  <c r="BU92" i="18"/>
  <c r="BU89" i="18"/>
  <c r="BV88" i="18"/>
  <c r="BV75" i="18"/>
  <c r="BU79" i="18"/>
  <c r="BU77" i="18"/>
  <c r="BU76" i="18"/>
  <c r="BU78" i="18"/>
  <c r="BV105" i="18"/>
  <c r="BV95" i="18"/>
  <c r="BV96" i="18" s="1"/>
  <c r="BT58" i="18"/>
  <c r="BU57" i="18"/>
  <c r="CB54" i="18"/>
  <c r="BW65" i="18"/>
  <c r="BW66" i="18" s="1"/>
  <c r="BV34" i="18"/>
  <c r="BU33" i="18"/>
  <c r="BY38" i="18"/>
  <c r="BX39" i="18"/>
  <c r="BV47" i="18"/>
  <c r="BV48" i="18" s="1"/>
  <c r="BV7" i="18"/>
  <c r="BV8" i="18" s="1"/>
  <c r="BX15" i="18"/>
  <c r="BX16" i="18" s="1"/>
  <c r="BV401" i="16"/>
  <c r="BV402" i="16" s="1"/>
  <c r="BV393" i="16"/>
  <c r="BV394" i="16" s="1"/>
  <c r="BW362" i="16"/>
  <c r="BV363" i="16"/>
  <c r="BV365" i="16" s="1"/>
  <c r="BV366" i="16" s="1"/>
  <c r="BV384" i="16"/>
  <c r="BV385" i="16" s="1"/>
  <c r="BV376" i="16"/>
  <c r="BV377" i="16" s="1"/>
  <c r="BV101" i="17"/>
  <c r="BV100" i="17" s="1"/>
  <c r="BV144" i="18" l="1"/>
  <c r="BX137" i="18"/>
  <c r="BW138" i="18"/>
  <c r="BW142" i="18" s="1"/>
  <c r="BW143" i="18" s="1"/>
  <c r="BU131" i="18"/>
  <c r="BV106" i="18"/>
  <c r="BV104" i="18"/>
  <c r="BV109" i="18" s="1"/>
  <c r="BV108" i="18"/>
  <c r="BV107" i="18"/>
  <c r="BW126" i="18"/>
  <c r="BV128" i="18"/>
  <c r="BV129" i="18"/>
  <c r="BV125" i="18"/>
  <c r="BV130" i="18" s="1"/>
  <c r="BU110" i="18"/>
  <c r="BV214" i="18"/>
  <c r="BV213" i="18"/>
  <c r="BV191" i="18"/>
  <c r="BV190" i="18"/>
  <c r="BU93" i="18"/>
  <c r="BU80" i="18"/>
  <c r="BA131" i="20"/>
  <c r="BB129" i="20" s="1"/>
  <c r="AO106" i="20"/>
  <c r="CA130" i="20"/>
  <c r="AO112" i="20"/>
  <c r="BY103" i="20"/>
  <c r="BX40" i="20"/>
  <c r="BX43" i="20" s="1"/>
  <c r="BX44" i="20" s="1"/>
  <c r="BX38" i="20"/>
  <c r="BX75" i="17"/>
  <c r="BW73" i="17"/>
  <c r="BW74" i="17"/>
  <c r="CA67" i="17"/>
  <c r="CA66" i="17" s="1"/>
  <c r="BZ65" i="17"/>
  <c r="BY4" i="17"/>
  <c r="BY70" i="17" s="1"/>
  <c r="BZ101" i="20"/>
  <c r="BZ108" i="20" s="1"/>
  <c r="CA127" i="20"/>
  <c r="CA128" i="20" s="1"/>
  <c r="CA78" i="20"/>
  <c r="CA79" i="20" s="1"/>
  <c r="CA80" i="20" s="1"/>
  <c r="CA36" i="20"/>
  <c r="BY42" i="20"/>
  <c r="BY37" i="20"/>
  <c r="BZ35" i="20"/>
  <c r="CB54" i="20"/>
  <c r="CB56" i="20" s="1"/>
  <c r="CA13" i="20"/>
  <c r="CA14" i="20"/>
  <c r="BZ20" i="20"/>
  <c r="BZ22" i="20" s="1"/>
  <c r="CA34" i="20"/>
  <c r="CB12" i="20"/>
  <c r="CB17" i="20" s="1"/>
  <c r="BW233" i="18"/>
  <c r="BW234" i="18" s="1"/>
  <c r="BZ227" i="18"/>
  <c r="BY231" i="18"/>
  <c r="BY230" i="18"/>
  <c r="BY229" i="18"/>
  <c r="BW212" i="18"/>
  <c r="BW199" i="18"/>
  <c r="BW200" i="18" s="1"/>
  <c r="BW189" i="18"/>
  <c r="BW175" i="18"/>
  <c r="BW176" i="18" s="1"/>
  <c r="BW166" i="18"/>
  <c r="BW167" i="18" s="1"/>
  <c r="BW153" i="18"/>
  <c r="BW154" i="18" s="1"/>
  <c r="BV90" i="18"/>
  <c r="BV89" i="18"/>
  <c r="BV92" i="18"/>
  <c r="BV91" i="18"/>
  <c r="BW88" i="18"/>
  <c r="BW75" i="18"/>
  <c r="BV77" i="18"/>
  <c r="BV76" i="18"/>
  <c r="BV79" i="18"/>
  <c r="BV78" i="18"/>
  <c r="BW105" i="18"/>
  <c r="BW95" i="18"/>
  <c r="BW96" i="18" s="1"/>
  <c r="BU58" i="18"/>
  <c r="BV57" i="18"/>
  <c r="CC54" i="18"/>
  <c r="BX65" i="18"/>
  <c r="BX66" i="18" s="1"/>
  <c r="BW34" i="18"/>
  <c r="BV33" i="18"/>
  <c r="BZ38" i="18"/>
  <c r="BY39" i="18"/>
  <c r="BW47" i="18"/>
  <c r="BW48" i="18" s="1"/>
  <c r="BW7" i="18"/>
  <c r="BW8" i="18" s="1"/>
  <c r="BY15" i="18"/>
  <c r="BY16" i="18" s="1"/>
  <c r="BW401" i="16"/>
  <c r="BW402" i="16" s="1"/>
  <c r="BW393" i="16"/>
  <c r="BW394" i="16" s="1"/>
  <c r="BX362" i="16"/>
  <c r="BW363" i="16"/>
  <c r="BW365" i="16" s="1"/>
  <c r="BW366" i="16" s="1"/>
  <c r="BW384" i="16"/>
  <c r="BW385" i="16" s="1"/>
  <c r="BW376" i="16"/>
  <c r="BW377" i="16" s="1"/>
  <c r="BW101" i="17"/>
  <c r="BW100" i="17" s="1"/>
  <c r="BW144" i="18" l="1"/>
  <c r="BY137" i="18"/>
  <c r="BX138" i="18"/>
  <c r="BX142" i="18" s="1"/>
  <c r="BX143" i="18" s="1"/>
  <c r="BW106" i="18"/>
  <c r="BW108" i="18"/>
  <c r="BW107" i="18"/>
  <c r="BW104" i="18"/>
  <c r="BW109" i="18" s="1"/>
  <c r="BV131" i="18"/>
  <c r="BV110" i="18"/>
  <c r="BX126" i="18"/>
  <c r="BW128" i="18"/>
  <c r="BW129" i="18"/>
  <c r="BW125" i="18"/>
  <c r="BW130" i="18" s="1"/>
  <c r="BW191" i="18"/>
  <c r="BW190" i="18"/>
  <c r="BW214" i="18"/>
  <c r="BW213" i="18"/>
  <c r="BV93" i="18"/>
  <c r="BV80" i="18"/>
  <c r="BA132" i="20"/>
  <c r="BB128" i="20" s="1"/>
  <c r="BB133" i="20"/>
  <c r="AO109" i="20"/>
  <c r="AP103" i="20"/>
  <c r="BZ103" i="20"/>
  <c r="CB130" i="20"/>
  <c r="BY40" i="20"/>
  <c r="BY43" i="20" s="1"/>
  <c r="BY38" i="20"/>
  <c r="AP102" i="20"/>
  <c r="BX73" i="17"/>
  <c r="BY75" i="17"/>
  <c r="BX74" i="17"/>
  <c r="CA65" i="17"/>
  <c r="CB67" i="17"/>
  <c r="CB66" i="17" s="1"/>
  <c r="BZ4" i="17"/>
  <c r="BZ70" i="17" s="1"/>
  <c r="CA101" i="20"/>
  <c r="CA108" i="20" s="1"/>
  <c r="CB127" i="20"/>
  <c r="CB128" i="20" s="1"/>
  <c r="CB78" i="20"/>
  <c r="CB79" i="20" s="1"/>
  <c r="CB80" i="20" s="1"/>
  <c r="BY44" i="20"/>
  <c r="CB36" i="20"/>
  <c r="CA35" i="20"/>
  <c r="BZ42" i="20"/>
  <c r="BZ37" i="20"/>
  <c r="CC54" i="20"/>
  <c r="CC56" i="20" s="1"/>
  <c r="CA20" i="20"/>
  <c r="CA22" i="20" s="1"/>
  <c r="CB13" i="20"/>
  <c r="CB14" i="20"/>
  <c r="CB34" i="20"/>
  <c r="CC12" i="20"/>
  <c r="CC17" i="20" s="1"/>
  <c r="BX233" i="18"/>
  <c r="BX234" i="18" s="1"/>
  <c r="CA227" i="18"/>
  <c r="BZ229" i="18"/>
  <c r="BZ230" i="18"/>
  <c r="BZ231" i="18"/>
  <c r="BX212" i="18"/>
  <c r="BX199" i="18"/>
  <c r="BX200" i="18" s="1"/>
  <c r="BX189" i="18"/>
  <c r="BX175" i="18"/>
  <c r="BX176" i="18" s="1"/>
  <c r="BX166" i="18"/>
  <c r="BX167" i="18" s="1"/>
  <c r="BX153" i="18"/>
  <c r="BX154" i="18" s="1"/>
  <c r="BW89" i="18"/>
  <c r="BW91" i="18"/>
  <c r="BW90" i="18"/>
  <c r="BW92" i="18"/>
  <c r="BX88" i="18"/>
  <c r="BX75" i="18"/>
  <c r="BW78" i="18"/>
  <c r="BW77" i="18"/>
  <c r="BW76" i="18"/>
  <c r="BW79" i="18"/>
  <c r="BX105" i="18"/>
  <c r="BX95" i="18"/>
  <c r="BX96" i="18" s="1"/>
  <c r="BV58" i="18"/>
  <c r="BW57" i="18"/>
  <c r="CD54" i="18"/>
  <c r="BY65" i="18"/>
  <c r="BY66" i="18" s="1"/>
  <c r="BX34" i="18"/>
  <c r="BW33" i="18"/>
  <c r="CA38" i="18"/>
  <c r="BZ39" i="18"/>
  <c r="BX47" i="18"/>
  <c r="BX48" i="18" s="1"/>
  <c r="BX7" i="18"/>
  <c r="BX8" i="18" s="1"/>
  <c r="BZ15" i="18"/>
  <c r="BZ16" i="18" s="1"/>
  <c r="BX401" i="16"/>
  <c r="BX402" i="16" s="1"/>
  <c r="BX393" i="16"/>
  <c r="BX394" i="16" s="1"/>
  <c r="BY362" i="16"/>
  <c r="BX363" i="16"/>
  <c r="BX365" i="16" s="1"/>
  <c r="BX366" i="16" s="1"/>
  <c r="BX384" i="16"/>
  <c r="BX385" i="16" s="1"/>
  <c r="BX376" i="16"/>
  <c r="BX377" i="16" s="1"/>
  <c r="BX101" i="17"/>
  <c r="BX100" i="17" s="1"/>
  <c r="BX144" i="18" l="1"/>
  <c r="BZ137" i="18"/>
  <c r="BY138" i="18"/>
  <c r="BY142" i="18" s="1"/>
  <c r="BY143" i="18" s="1"/>
  <c r="BW131" i="18"/>
  <c r="BX106" i="18"/>
  <c r="BX107" i="18"/>
  <c r="BX104" i="18"/>
  <c r="BX109" i="18" s="1"/>
  <c r="BX108" i="18"/>
  <c r="BY126" i="18"/>
  <c r="BX128" i="18"/>
  <c r="BX125" i="18"/>
  <c r="BX130" i="18" s="1"/>
  <c r="BX129" i="18"/>
  <c r="BW110" i="18"/>
  <c r="BX190" i="18"/>
  <c r="BX191" i="18"/>
  <c r="BX214" i="18"/>
  <c r="BX213" i="18"/>
  <c r="BW93" i="18"/>
  <c r="BW80" i="18"/>
  <c r="BB131" i="20"/>
  <c r="BC129" i="20" s="1"/>
  <c r="AP106" i="20"/>
  <c r="CA103" i="20"/>
  <c r="AP112" i="20"/>
  <c r="CC130" i="20"/>
  <c r="BZ40" i="20"/>
  <c r="BZ43" i="20" s="1"/>
  <c r="BZ44" i="20" s="1"/>
  <c r="BZ38" i="20"/>
  <c r="BZ75" i="17"/>
  <c r="BY74" i="17"/>
  <c r="BY73" i="17"/>
  <c r="CB65" i="17"/>
  <c r="CC67" i="17"/>
  <c r="CC66" i="17" s="1"/>
  <c r="CA4" i="17"/>
  <c r="CA70" i="17" s="1"/>
  <c r="CB101" i="20"/>
  <c r="CB108" i="20" s="1"/>
  <c r="CC127" i="20"/>
  <c r="CC128" i="20" s="1"/>
  <c r="CC78" i="20"/>
  <c r="CC79" i="20" s="1"/>
  <c r="CC80" i="20" s="1"/>
  <c r="CC36" i="20"/>
  <c r="CA42" i="20"/>
  <c r="CA37" i="20"/>
  <c r="CB35" i="20"/>
  <c r="CD54" i="20"/>
  <c r="CD56" i="20" s="1"/>
  <c r="CB20" i="20"/>
  <c r="CB22" i="20" s="1"/>
  <c r="CC14" i="20"/>
  <c r="CC13" i="20"/>
  <c r="CC34" i="20"/>
  <c r="CD12" i="20"/>
  <c r="CD17" i="20" s="1"/>
  <c r="BY233" i="18"/>
  <c r="BY234" i="18" s="1"/>
  <c r="CB227" i="18"/>
  <c r="CA231" i="18"/>
  <c r="CA230" i="18"/>
  <c r="CA229" i="18"/>
  <c r="BY212" i="18"/>
  <c r="BY199" i="18"/>
  <c r="BY200" i="18" s="1"/>
  <c r="BY189" i="18"/>
  <c r="BY175" i="18"/>
  <c r="BY176" i="18" s="1"/>
  <c r="BY166" i="18"/>
  <c r="BY167" i="18" s="1"/>
  <c r="BY153" i="18"/>
  <c r="BY154" i="18" s="1"/>
  <c r="BX90" i="18"/>
  <c r="BX92" i="18"/>
  <c r="BX91" i="18"/>
  <c r="BX89" i="18"/>
  <c r="BY88" i="18"/>
  <c r="BY75" i="18"/>
  <c r="BX78" i="18"/>
  <c r="BX79" i="18"/>
  <c r="BX77" i="18"/>
  <c r="BX76" i="18"/>
  <c r="BY105" i="18"/>
  <c r="BY95" i="18"/>
  <c r="BY96" i="18" s="1"/>
  <c r="BW58" i="18"/>
  <c r="BX57" i="18"/>
  <c r="CE54" i="18"/>
  <c r="BZ65" i="18"/>
  <c r="BZ66" i="18" s="1"/>
  <c r="BY34" i="18"/>
  <c r="BX33" i="18"/>
  <c r="CB38" i="18"/>
  <c r="CA39" i="18"/>
  <c r="BY47" i="18"/>
  <c r="BY48" i="18" s="1"/>
  <c r="BY7" i="18"/>
  <c r="BY8" i="18" s="1"/>
  <c r="CA15" i="18"/>
  <c r="CA16" i="18" s="1"/>
  <c r="BY401" i="16"/>
  <c r="BY402" i="16" s="1"/>
  <c r="BY393" i="16"/>
  <c r="BY394" i="16" s="1"/>
  <c r="BZ362" i="16"/>
  <c r="BY363" i="16"/>
  <c r="BY365" i="16" s="1"/>
  <c r="BY366" i="16" s="1"/>
  <c r="BY384" i="16"/>
  <c r="BY385" i="16" s="1"/>
  <c r="BY376" i="16"/>
  <c r="BY377" i="16" s="1"/>
  <c r="BY101" i="17"/>
  <c r="BY100" i="17" s="1"/>
  <c r="BY144" i="18" l="1"/>
  <c r="CA137" i="18"/>
  <c r="BZ138" i="18"/>
  <c r="BZ142" i="18" s="1"/>
  <c r="BZ143" i="18" s="1"/>
  <c r="BY106" i="18"/>
  <c r="BY104" i="18"/>
  <c r="BY109" i="18" s="1"/>
  <c r="BY107" i="18"/>
  <c r="BY108" i="18"/>
  <c r="BX131" i="18"/>
  <c r="BX110" i="18"/>
  <c r="BZ126" i="18"/>
  <c r="BY129" i="18"/>
  <c r="BY125" i="18"/>
  <c r="BY130" i="18" s="1"/>
  <c r="BY128" i="18"/>
  <c r="BY191" i="18"/>
  <c r="BY190" i="18"/>
  <c r="BY214" i="18"/>
  <c r="BY213" i="18"/>
  <c r="BX93" i="18"/>
  <c r="BX80" i="18"/>
  <c r="BB132" i="20"/>
  <c r="BC128" i="20" s="1"/>
  <c r="BC133" i="20" s="1"/>
  <c r="AP109" i="20"/>
  <c r="AQ103" i="20"/>
  <c r="CB103" i="20"/>
  <c r="CD130" i="20"/>
  <c r="CA38" i="20"/>
  <c r="CA40" i="20"/>
  <c r="CA43" i="20" s="1"/>
  <c r="CA44" i="20" s="1"/>
  <c r="AQ102" i="20"/>
  <c r="BZ74" i="17"/>
  <c r="BZ73" i="17"/>
  <c r="CA75" i="17"/>
  <c r="CD67" i="17"/>
  <c r="CD66" i="17" s="1"/>
  <c r="CC65" i="17"/>
  <c r="CB4" i="17"/>
  <c r="CB70" i="17" s="1"/>
  <c r="CC101" i="20"/>
  <c r="CC108" i="20" s="1"/>
  <c r="CD127" i="20"/>
  <c r="CD128" i="20" s="1"/>
  <c r="CD78" i="20"/>
  <c r="CD79" i="20" s="1"/>
  <c r="CD80" i="20" s="1"/>
  <c r="CD36" i="20"/>
  <c r="CC35" i="20"/>
  <c r="CB42" i="20"/>
  <c r="CB37" i="20"/>
  <c r="CE54" i="20"/>
  <c r="CE56" i="20" s="1"/>
  <c r="CC20" i="20"/>
  <c r="CC22" i="20" s="1"/>
  <c r="CD13" i="20"/>
  <c r="CD14" i="20"/>
  <c r="CD34" i="20"/>
  <c r="CE12" i="20"/>
  <c r="CE17" i="20" s="1"/>
  <c r="BZ233" i="18"/>
  <c r="BZ234" i="18" s="1"/>
  <c r="CC227" i="18"/>
  <c r="CB231" i="18"/>
  <c r="CB230" i="18"/>
  <c r="CB229" i="18"/>
  <c r="BZ212" i="18"/>
  <c r="BZ199" i="18"/>
  <c r="BZ200" i="18" s="1"/>
  <c r="BZ189" i="18"/>
  <c r="BZ175" i="18"/>
  <c r="BZ176" i="18" s="1"/>
  <c r="BZ166" i="18"/>
  <c r="BZ167" i="18" s="1"/>
  <c r="BZ153" i="18"/>
  <c r="BZ154" i="18" s="1"/>
  <c r="BY91" i="18"/>
  <c r="BY89" i="18"/>
  <c r="BY90" i="18"/>
  <c r="BY92" i="18"/>
  <c r="BZ88" i="18"/>
  <c r="BZ75" i="18"/>
  <c r="BY79" i="18"/>
  <c r="BY78" i="18"/>
  <c r="BY77" i="18"/>
  <c r="BY76" i="18"/>
  <c r="BZ105" i="18"/>
  <c r="BZ95" i="18"/>
  <c r="BZ96" i="18" s="1"/>
  <c r="BX58" i="18"/>
  <c r="BY57" i="18"/>
  <c r="CF54" i="18"/>
  <c r="CA65" i="18"/>
  <c r="CA66" i="18" s="1"/>
  <c r="BZ34" i="18"/>
  <c r="BY33" i="18"/>
  <c r="CC38" i="18"/>
  <c r="CB39" i="18"/>
  <c r="BZ47" i="18"/>
  <c r="BZ48" i="18" s="1"/>
  <c r="BZ7" i="18"/>
  <c r="BZ8" i="18" s="1"/>
  <c r="CB15" i="18"/>
  <c r="CB16" i="18" s="1"/>
  <c r="BZ401" i="16"/>
  <c r="BZ402" i="16" s="1"/>
  <c r="BZ393" i="16"/>
  <c r="BZ394" i="16" s="1"/>
  <c r="CA362" i="16"/>
  <c r="BZ363" i="16"/>
  <c r="BZ365" i="16" s="1"/>
  <c r="BZ366" i="16" s="1"/>
  <c r="BZ384" i="16"/>
  <c r="BZ385" i="16" s="1"/>
  <c r="BZ376" i="16"/>
  <c r="BZ377" i="16" s="1"/>
  <c r="BZ101" i="17"/>
  <c r="BZ100" i="17" s="1"/>
  <c r="BZ144" i="18" l="1"/>
  <c r="CB137" i="18"/>
  <c r="CA138" i="18"/>
  <c r="CA142" i="18" s="1"/>
  <c r="CA143" i="18" s="1"/>
  <c r="CA126" i="18"/>
  <c r="BZ128" i="18"/>
  <c r="BZ129" i="18"/>
  <c r="BZ125" i="18"/>
  <c r="BZ130" i="18" s="1"/>
  <c r="BY131" i="18"/>
  <c r="BY110" i="18"/>
  <c r="BZ106" i="18"/>
  <c r="BZ104" i="18"/>
  <c r="BZ109" i="18" s="1"/>
  <c r="BZ108" i="18"/>
  <c r="BZ107" i="18"/>
  <c r="BZ214" i="18"/>
  <c r="BZ213" i="18"/>
  <c r="BZ191" i="18"/>
  <c r="BZ190" i="18"/>
  <c r="BY93" i="18"/>
  <c r="BY80" i="18"/>
  <c r="BC131" i="20"/>
  <c r="BD129" i="20" s="1"/>
  <c r="AQ106" i="20"/>
  <c r="AQ112" i="20"/>
  <c r="CC103" i="20"/>
  <c r="CE130" i="20"/>
  <c r="CB40" i="20"/>
  <c r="CB43" i="20" s="1"/>
  <c r="CB44" i="20" s="1"/>
  <c r="CB38" i="20"/>
  <c r="CA74" i="17"/>
  <c r="CA73" i="17"/>
  <c r="CB75" i="17"/>
  <c r="CE67" i="17"/>
  <c r="CE66" i="17" s="1"/>
  <c r="CD65" i="17"/>
  <c r="CC4" i="17"/>
  <c r="CC70" i="17" s="1"/>
  <c r="CD101" i="20"/>
  <c r="CD108" i="20" s="1"/>
  <c r="CE127" i="20"/>
  <c r="CE128" i="20" s="1"/>
  <c r="CE78" i="20"/>
  <c r="CE79" i="20" s="1"/>
  <c r="CE80" i="20" s="1"/>
  <c r="CE36" i="20"/>
  <c r="CD35" i="20"/>
  <c r="CC42" i="20"/>
  <c r="CC37" i="20"/>
  <c r="CF54" i="20"/>
  <c r="CF56" i="20" s="1"/>
  <c r="CE13" i="20"/>
  <c r="CE14" i="20"/>
  <c r="CD20" i="20"/>
  <c r="CD22" i="20" s="1"/>
  <c r="CE34" i="20"/>
  <c r="CF12" i="20"/>
  <c r="CF17" i="20" s="1"/>
  <c r="CA233" i="18"/>
  <c r="CA234" i="18" s="1"/>
  <c r="CD227" i="18"/>
  <c r="CC231" i="18"/>
  <c r="CC230" i="18"/>
  <c r="CC229" i="18"/>
  <c r="CA212" i="18"/>
  <c r="CA199" i="18"/>
  <c r="CA200" i="18" s="1"/>
  <c r="CA189" i="18"/>
  <c r="CA175" i="18"/>
  <c r="CA176" i="18" s="1"/>
  <c r="CA166" i="18"/>
  <c r="CA167" i="18" s="1"/>
  <c r="CA153" i="18"/>
  <c r="CA154" i="18" s="1"/>
  <c r="BZ90" i="18"/>
  <c r="BZ92" i="18"/>
  <c r="BZ91" i="18"/>
  <c r="BZ89" i="18"/>
  <c r="CA88" i="18"/>
  <c r="CA75" i="18"/>
  <c r="BZ77" i="18"/>
  <c r="BZ76" i="18"/>
  <c r="BZ79" i="18"/>
  <c r="BZ78" i="18"/>
  <c r="CA105" i="18"/>
  <c r="CA95" i="18"/>
  <c r="CA96" i="18" s="1"/>
  <c r="BY58" i="18"/>
  <c r="BZ57" i="18"/>
  <c r="CG54" i="18"/>
  <c r="CB65" i="18"/>
  <c r="CB66" i="18" s="1"/>
  <c r="CA34" i="18"/>
  <c r="BZ33" i="18"/>
  <c r="CD38" i="18"/>
  <c r="CC39" i="18"/>
  <c r="CA47" i="18"/>
  <c r="CA48" i="18" s="1"/>
  <c r="CA7" i="18"/>
  <c r="CA8" i="18" s="1"/>
  <c r="CC15" i="18"/>
  <c r="CC16" i="18" s="1"/>
  <c r="CA401" i="16"/>
  <c r="CA402" i="16" s="1"/>
  <c r="CA393" i="16"/>
  <c r="CA394" i="16" s="1"/>
  <c r="CB362" i="16"/>
  <c r="CA363" i="16"/>
  <c r="CA365" i="16" s="1"/>
  <c r="CA366" i="16" s="1"/>
  <c r="CA384" i="16"/>
  <c r="CA385" i="16" s="1"/>
  <c r="CA376" i="16"/>
  <c r="CA377" i="16" s="1"/>
  <c r="CA101" i="17"/>
  <c r="CA100" i="17" s="1"/>
  <c r="CA144" i="18" l="1"/>
  <c r="CC137" i="18"/>
  <c r="CB138" i="18"/>
  <c r="CB142" i="18" s="1"/>
  <c r="CB143" i="18" s="1"/>
  <c r="CA106" i="18"/>
  <c r="CA108" i="18"/>
  <c r="CA104" i="18"/>
  <c r="CA109" i="18" s="1"/>
  <c r="CA107" i="18"/>
  <c r="BZ131" i="18"/>
  <c r="BZ110" i="18"/>
  <c r="CB126" i="18"/>
  <c r="CA128" i="18"/>
  <c r="CA129" i="18"/>
  <c r="CA125" i="18"/>
  <c r="CA130" i="18" s="1"/>
  <c r="CA191" i="18"/>
  <c r="CA190" i="18"/>
  <c r="CA214" i="18"/>
  <c r="CA213" i="18"/>
  <c r="BZ93" i="18"/>
  <c r="BZ80" i="18"/>
  <c r="BC132" i="20"/>
  <c r="BD128" i="20" s="1"/>
  <c r="BD133" i="20" s="1"/>
  <c r="AQ109" i="20"/>
  <c r="AR103" i="20"/>
  <c r="CD103" i="20"/>
  <c r="CF130" i="20"/>
  <c r="CC40" i="20"/>
  <c r="CC43" i="20" s="1"/>
  <c r="CC44" i="20" s="1"/>
  <c r="CC38" i="20"/>
  <c r="AR102" i="20"/>
  <c r="CB73" i="17"/>
  <c r="CB74" i="17"/>
  <c r="CC75" i="17"/>
  <c r="CE65" i="17"/>
  <c r="CF67" i="17"/>
  <c r="CF66" i="17" s="1"/>
  <c r="CD4" i="17"/>
  <c r="CD70" i="17" s="1"/>
  <c r="CE101" i="20"/>
  <c r="CE108" i="20" s="1"/>
  <c r="CF127" i="20"/>
  <c r="CF128" i="20" s="1"/>
  <c r="CF78" i="20"/>
  <c r="CF79" i="20" s="1"/>
  <c r="CF80" i="20" s="1"/>
  <c r="CD42" i="20"/>
  <c r="CD37" i="20"/>
  <c r="CE35" i="20"/>
  <c r="CF36" i="20"/>
  <c r="CG54" i="20"/>
  <c r="CG56" i="20" s="1"/>
  <c r="CE20" i="20"/>
  <c r="CE22" i="20" s="1"/>
  <c r="CF13" i="20"/>
  <c r="CF14" i="20"/>
  <c r="CF34" i="20"/>
  <c r="CG12" i="20"/>
  <c r="CG17" i="20" s="1"/>
  <c r="CB233" i="18"/>
  <c r="CB234" i="18" s="1"/>
  <c r="CE227" i="18"/>
  <c r="CD230" i="18"/>
  <c r="CD231" i="18"/>
  <c r="CD229" i="18"/>
  <c r="CB212" i="18"/>
  <c r="CB199" i="18"/>
  <c r="CB200" i="18" s="1"/>
  <c r="CB189" i="18"/>
  <c r="CB175" i="18"/>
  <c r="CB176" i="18" s="1"/>
  <c r="CB166" i="18"/>
  <c r="CB167" i="18" s="1"/>
  <c r="CB153" i="18"/>
  <c r="CB154" i="18" s="1"/>
  <c r="CA89" i="18"/>
  <c r="CA90" i="18"/>
  <c r="CA92" i="18"/>
  <c r="CA91" i="18"/>
  <c r="CB88" i="18"/>
  <c r="CB75" i="18"/>
  <c r="CA78" i="18"/>
  <c r="CA77" i="18"/>
  <c r="CA76" i="18"/>
  <c r="CA79" i="18"/>
  <c r="CB105" i="18"/>
  <c r="CB95" i="18"/>
  <c r="CB96" i="18" s="1"/>
  <c r="BZ58" i="18"/>
  <c r="CA57" i="18"/>
  <c r="CH54" i="18"/>
  <c r="CC65" i="18"/>
  <c r="CC66" i="18" s="1"/>
  <c r="CB34" i="18"/>
  <c r="CA33" i="18"/>
  <c r="CE38" i="18"/>
  <c r="CD39" i="18"/>
  <c r="CB47" i="18"/>
  <c r="CB48" i="18" s="1"/>
  <c r="CB7" i="18"/>
  <c r="CB8" i="18" s="1"/>
  <c r="CD15" i="18"/>
  <c r="CD16" i="18" s="1"/>
  <c r="CB401" i="16"/>
  <c r="CB402" i="16" s="1"/>
  <c r="CB393" i="16"/>
  <c r="CB394" i="16" s="1"/>
  <c r="CC362" i="16"/>
  <c r="CB363" i="16"/>
  <c r="CB365" i="16" s="1"/>
  <c r="CB366" i="16" s="1"/>
  <c r="CB384" i="16"/>
  <c r="CB385" i="16" s="1"/>
  <c r="CB376" i="16"/>
  <c r="CB377" i="16" s="1"/>
  <c r="CB101" i="17"/>
  <c r="CB100" i="17" s="1"/>
  <c r="CB144" i="18" l="1"/>
  <c r="CD137" i="18"/>
  <c r="CC138" i="18"/>
  <c r="CC142" i="18" s="1"/>
  <c r="CC143" i="18" s="1"/>
  <c r="CA131" i="18"/>
  <c r="CA110" i="18"/>
  <c r="CC126" i="18"/>
  <c r="CB128" i="18"/>
  <c r="CB129" i="18"/>
  <c r="CB125" i="18"/>
  <c r="CB130" i="18" s="1"/>
  <c r="CB106" i="18"/>
  <c r="CB107" i="18"/>
  <c r="CB104" i="18"/>
  <c r="CB109" i="18" s="1"/>
  <c r="CB108" i="18"/>
  <c r="CB214" i="18"/>
  <c r="CB213" i="18"/>
  <c r="CB190" i="18"/>
  <c r="CB191" i="18"/>
  <c r="CA93" i="18"/>
  <c r="CA80" i="18"/>
  <c r="BD131" i="20"/>
  <c r="BE129" i="20" s="1"/>
  <c r="AR106" i="20"/>
  <c r="CE103" i="20"/>
  <c r="AR112" i="20"/>
  <c r="CG130" i="20"/>
  <c r="CD40" i="20"/>
  <c r="CD43" i="20" s="1"/>
  <c r="CD44" i="20" s="1"/>
  <c r="CD38" i="20"/>
  <c r="CD75" i="17"/>
  <c r="CC74" i="17"/>
  <c r="CC73" i="17"/>
  <c r="CF65" i="17"/>
  <c r="CG67" i="17"/>
  <c r="CG66" i="17" s="1"/>
  <c r="CE4" i="17"/>
  <c r="CE70" i="17" s="1"/>
  <c r="CF101" i="20"/>
  <c r="CF108" i="20" s="1"/>
  <c r="CG127" i="20"/>
  <c r="CG128" i="20" s="1"/>
  <c r="CG78" i="20"/>
  <c r="CG79" i="20" s="1"/>
  <c r="CG80" i="20" s="1"/>
  <c r="CG36" i="20"/>
  <c r="CF35" i="20"/>
  <c r="CE42" i="20"/>
  <c r="CE37" i="20"/>
  <c r="CH54" i="20"/>
  <c r="CH56" i="20" s="1"/>
  <c r="CG13" i="20"/>
  <c r="CG14" i="20"/>
  <c r="CF20" i="20"/>
  <c r="CF22" i="20" s="1"/>
  <c r="CG34" i="20"/>
  <c r="CH12" i="20"/>
  <c r="CH17" i="20" s="1"/>
  <c r="CC233" i="18"/>
  <c r="CC234" i="18" s="1"/>
  <c r="CF227" i="18"/>
  <c r="CE231" i="18"/>
  <c r="CE230" i="18"/>
  <c r="CE229" i="18"/>
  <c r="CC212" i="18"/>
  <c r="CC199" i="18"/>
  <c r="CC200" i="18" s="1"/>
  <c r="CC189" i="18"/>
  <c r="CC175" i="18"/>
  <c r="CC176" i="18" s="1"/>
  <c r="CC166" i="18"/>
  <c r="CC167" i="18" s="1"/>
  <c r="CC153" i="18"/>
  <c r="CC154" i="18" s="1"/>
  <c r="CB89" i="18"/>
  <c r="CB92" i="18"/>
  <c r="CB90" i="18"/>
  <c r="CB91" i="18"/>
  <c r="CC88" i="18"/>
  <c r="CC75" i="18"/>
  <c r="CB78" i="18"/>
  <c r="CB77" i="18"/>
  <c r="CB76" i="18"/>
  <c r="CB79" i="18"/>
  <c r="CC105" i="18"/>
  <c r="CC95" i="18"/>
  <c r="CC96" i="18" s="1"/>
  <c r="CA58" i="18"/>
  <c r="CB57" i="18"/>
  <c r="CI54" i="18"/>
  <c r="CD65" i="18"/>
  <c r="CD66" i="18" s="1"/>
  <c r="CC34" i="18"/>
  <c r="CB33" i="18"/>
  <c r="CF38" i="18"/>
  <c r="CE39" i="18"/>
  <c r="CC47" i="18"/>
  <c r="CC48" i="18" s="1"/>
  <c r="CC7" i="18"/>
  <c r="CC8" i="18" s="1"/>
  <c r="CE15" i="18"/>
  <c r="CE16" i="18" s="1"/>
  <c r="CC401" i="16"/>
  <c r="CC402" i="16" s="1"/>
  <c r="CC393" i="16"/>
  <c r="CC394" i="16" s="1"/>
  <c r="CD362" i="16"/>
  <c r="CC363" i="16"/>
  <c r="CC365" i="16" s="1"/>
  <c r="CC366" i="16" s="1"/>
  <c r="CC384" i="16"/>
  <c r="CC385" i="16" s="1"/>
  <c r="CC376" i="16"/>
  <c r="CC377" i="16" s="1"/>
  <c r="CC101" i="17"/>
  <c r="CC100" i="17" s="1"/>
  <c r="CC144" i="18" l="1"/>
  <c r="CE137" i="18"/>
  <c r="CD138" i="18"/>
  <c r="CD142" i="18" s="1"/>
  <c r="CD143" i="18" s="1"/>
  <c r="CC106" i="18"/>
  <c r="CC104" i="18"/>
  <c r="CC109" i="18" s="1"/>
  <c r="CC107" i="18"/>
  <c r="CC108" i="18"/>
  <c r="CB110" i="18"/>
  <c r="CB131" i="18"/>
  <c r="CD126" i="18"/>
  <c r="CC129" i="18"/>
  <c r="CC128" i="18"/>
  <c r="CC125" i="18"/>
  <c r="CC130" i="18" s="1"/>
  <c r="CC191" i="18"/>
  <c r="CC190" i="18"/>
  <c r="CC214" i="18"/>
  <c r="CC213" i="18"/>
  <c r="CB93" i="18"/>
  <c r="CB80" i="18"/>
  <c r="BD132" i="20"/>
  <c r="BE128" i="20" s="1"/>
  <c r="BE133" i="20" s="1"/>
  <c r="AR109" i="20"/>
  <c r="AS103" i="20"/>
  <c r="CF103" i="20"/>
  <c r="CH130" i="20"/>
  <c r="CE38" i="20"/>
  <c r="CE40" i="20"/>
  <c r="CE43" i="20" s="1"/>
  <c r="CE44" i="20" s="1"/>
  <c r="AS102" i="20"/>
  <c r="CD73" i="17"/>
  <c r="CD74" i="17"/>
  <c r="CE75" i="17"/>
  <c r="CH67" i="17"/>
  <c r="CH66" i="17" s="1"/>
  <c r="CG65" i="17"/>
  <c r="CF4" i="17"/>
  <c r="CF70" i="17" s="1"/>
  <c r="CG101" i="20"/>
  <c r="CG108" i="20" s="1"/>
  <c r="CH127" i="20"/>
  <c r="CH128" i="20" s="1"/>
  <c r="CH78" i="20"/>
  <c r="CH79" i="20" s="1"/>
  <c r="CH80" i="20" s="1"/>
  <c r="CG35" i="20"/>
  <c r="CF42" i="20"/>
  <c r="CF37" i="20"/>
  <c r="CH36" i="20"/>
  <c r="CI54" i="20"/>
  <c r="CI56" i="20" s="1"/>
  <c r="CH14" i="20"/>
  <c r="CH13" i="20"/>
  <c r="CG20" i="20"/>
  <c r="CG22" i="20" s="1"/>
  <c r="CH34" i="20"/>
  <c r="CI12" i="20"/>
  <c r="CI17" i="20" s="1"/>
  <c r="CD233" i="18"/>
  <c r="CD234" i="18" s="1"/>
  <c r="CG227" i="18"/>
  <c r="CF231" i="18"/>
  <c r="CF230" i="18"/>
  <c r="CF229" i="18"/>
  <c r="CD212" i="18"/>
  <c r="CD199" i="18"/>
  <c r="CD200" i="18" s="1"/>
  <c r="CD189" i="18"/>
  <c r="CD175" i="18"/>
  <c r="CD176" i="18" s="1"/>
  <c r="CD166" i="18"/>
  <c r="CD167" i="18" s="1"/>
  <c r="CD153" i="18"/>
  <c r="CD154" i="18" s="1"/>
  <c r="CC90" i="18"/>
  <c r="CC91" i="18"/>
  <c r="CC92" i="18"/>
  <c r="CC89" i="18"/>
  <c r="CD88" i="18"/>
  <c r="CD75" i="18"/>
  <c r="CC79" i="18"/>
  <c r="CC77" i="18"/>
  <c r="CC78" i="18"/>
  <c r="CC76" i="18"/>
  <c r="CD105" i="18"/>
  <c r="CD95" i="18"/>
  <c r="CD96" i="18" s="1"/>
  <c r="CB58" i="18"/>
  <c r="CC57" i="18"/>
  <c r="CJ54" i="18"/>
  <c r="CE65" i="18"/>
  <c r="CE66" i="18" s="1"/>
  <c r="CD34" i="18"/>
  <c r="CC33" i="18"/>
  <c r="CG38" i="18"/>
  <c r="CF39" i="18"/>
  <c r="CD47" i="18"/>
  <c r="CD48" i="18" s="1"/>
  <c r="CD7" i="18"/>
  <c r="CD8" i="18" s="1"/>
  <c r="CF15" i="18"/>
  <c r="CF16" i="18" s="1"/>
  <c r="CD401" i="16"/>
  <c r="CD402" i="16" s="1"/>
  <c r="CD393" i="16"/>
  <c r="CD394" i="16" s="1"/>
  <c r="CE362" i="16"/>
  <c r="CD363" i="16"/>
  <c r="CD365" i="16" s="1"/>
  <c r="CD366" i="16" s="1"/>
  <c r="CD384" i="16"/>
  <c r="CD385" i="16" s="1"/>
  <c r="CD376" i="16"/>
  <c r="CD377" i="16" s="1"/>
  <c r="CD101" i="17"/>
  <c r="CD100" i="17" s="1"/>
  <c r="CD144" i="18" l="1"/>
  <c r="CF137" i="18"/>
  <c r="CE138" i="18"/>
  <c r="CE142" i="18" s="1"/>
  <c r="CE143" i="18" s="1"/>
  <c r="CC110" i="18"/>
  <c r="CC131" i="18"/>
  <c r="CE126" i="18"/>
  <c r="CD128" i="18"/>
  <c r="CD129" i="18"/>
  <c r="CD125" i="18"/>
  <c r="CD130" i="18" s="1"/>
  <c r="CD106" i="18"/>
  <c r="CD104" i="18"/>
  <c r="CD109" i="18" s="1"/>
  <c r="CD108" i="18"/>
  <c r="CD107" i="18"/>
  <c r="CC93" i="18"/>
  <c r="CD214" i="18"/>
  <c r="CD213" i="18"/>
  <c r="CD191" i="18"/>
  <c r="CD190" i="18"/>
  <c r="CC80" i="18"/>
  <c r="BE131" i="20"/>
  <c r="BF129" i="20" s="1"/>
  <c r="AS106" i="20"/>
  <c r="AS112" i="20"/>
  <c r="CG103" i="20"/>
  <c r="CI130" i="20"/>
  <c r="CF38" i="20"/>
  <c r="CF40" i="20"/>
  <c r="CF43" i="20" s="1"/>
  <c r="CE73" i="17"/>
  <c r="CF75" i="17"/>
  <c r="CE74" i="17"/>
  <c r="CI67" i="17"/>
  <c r="CI66" i="17" s="1"/>
  <c r="CH65" i="17"/>
  <c r="CG4" i="17"/>
  <c r="CG70" i="17" s="1"/>
  <c r="CH101" i="20"/>
  <c r="CH108" i="20" s="1"/>
  <c r="CI127" i="20"/>
  <c r="CI128" i="20" s="1"/>
  <c r="CI78" i="20"/>
  <c r="CI79" i="20" s="1"/>
  <c r="CI80" i="20" s="1"/>
  <c r="CF44" i="20"/>
  <c r="CH35" i="20"/>
  <c r="CG42" i="20"/>
  <c r="CG37" i="20"/>
  <c r="CI36" i="20"/>
  <c r="CJ54" i="20"/>
  <c r="CJ56" i="20" s="1"/>
  <c r="CH20" i="20"/>
  <c r="CH22" i="20" s="1"/>
  <c r="CI13" i="20"/>
  <c r="CI14" i="20"/>
  <c r="CI34" i="20"/>
  <c r="CJ12" i="20"/>
  <c r="CJ17" i="20" s="1"/>
  <c r="CE233" i="18"/>
  <c r="CE234" i="18" s="1"/>
  <c r="CH227" i="18"/>
  <c r="CG231" i="18"/>
  <c r="CG230" i="18"/>
  <c r="CG229" i="18"/>
  <c r="CE212" i="18"/>
  <c r="CE199" i="18"/>
  <c r="CE200" i="18" s="1"/>
  <c r="CE189" i="18"/>
  <c r="CE175" i="18"/>
  <c r="CE176" i="18" s="1"/>
  <c r="CE166" i="18"/>
  <c r="CE167" i="18" s="1"/>
  <c r="CE153" i="18"/>
  <c r="CE154" i="18" s="1"/>
  <c r="CD90" i="18"/>
  <c r="CD91" i="18"/>
  <c r="CD89" i="18"/>
  <c r="CD92" i="18"/>
  <c r="CE88" i="18"/>
  <c r="CE75" i="18"/>
  <c r="CD77" i="18"/>
  <c r="CD76" i="18"/>
  <c r="CD79" i="18"/>
  <c r="CD78" i="18"/>
  <c r="CE105" i="18"/>
  <c r="CE95" i="18"/>
  <c r="CE96" i="18" s="1"/>
  <c r="CC58" i="18"/>
  <c r="CD57" i="18"/>
  <c r="CK54" i="18"/>
  <c r="CF65" i="18"/>
  <c r="CF66" i="18" s="1"/>
  <c r="CE34" i="18"/>
  <c r="CD33" i="18"/>
  <c r="CH38" i="18"/>
  <c r="CG39" i="18"/>
  <c r="CE47" i="18"/>
  <c r="CE48" i="18" s="1"/>
  <c r="CE7" i="18"/>
  <c r="CE8" i="18" s="1"/>
  <c r="CG15" i="18"/>
  <c r="CG16" i="18" s="1"/>
  <c r="CE401" i="16"/>
  <c r="CE402" i="16" s="1"/>
  <c r="CE393" i="16"/>
  <c r="CE394" i="16" s="1"/>
  <c r="CF362" i="16"/>
  <c r="CE363" i="16"/>
  <c r="CE365" i="16" s="1"/>
  <c r="CE366" i="16" s="1"/>
  <c r="CE384" i="16"/>
  <c r="CE385" i="16" s="1"/>
  <c r="CE376" i="16"/>
  <c r="CE377" i="16" s="1"/>
  <c r="CE101" i="17"/>
  <c r="CE100" i="17" s="1"/>
  <c r="CE144" i="18" l="1"/>
  <c r="CG137" i="18"/>
  <c r="CF138" i="18"/>
  <c r="CF142" i="18" s="1"/>
  <c r="CF143" i="18" s="1"/>
  <c r="CE106" i="18"/>
  <c r="CE108" i="18"/>
  <c r="CE107" i="18"/>
  <c r="CE104" i="18"/>
  <c r="CE109" i="18" s="1"/>
  <c r="CD110" i="18"/>
  <c r="CD131" i="18"/>
  <c r="CF126" i="18"/>
  <c r="CE128" i="18"/>
  <c r="CE129" i="18"/>
  <c r="CE125" i="18"/>
  <c r="CE130" i="18" s="1"/>
  <c r="CE214" i="18"/>
  <c r="CE213" i="18"/>
  <c r="CE191" i="18"/>
  <c r="CE190" i="18"/>
  <c r="CD93" i="18"/>
  <c r="CD80" i="18"/>
  <c r="BE132" i="20"/>
  <c r="BF128" i="20" s="1"/>
  <c r="BF133" i="20" s="1"/>
  <c r="AS109" i="20"/>
  <c r="AT103" i="20"/>
  <c r="CJ130" i="20"/>
  <c r="CH103" i="20"/>
  <c r="CG40" i="20"/>
  <c r="CG43" i="20" s="1"/>
  <c r="CG44" i="20" s="1"/>
  <c r="CG38" i="20"/>
  <c r="AT102" i="20"/>
  <c r="CF73" i="17"/>
  <c r="CF74" i="17"/>
  <c r="CG75" i="17"/>
  <c r="CI65" i="17"/>
  <c r="CJ67" i="17"/>
  <c r="CJ66" i="17" s="1"/>
  <c r="CH4" i="17"/>
  <c r="CH70" i="17" s="1"/>
  <c r="CI101" i="20"/>
  <c r="CI108" i="20" s="1"/>
  <c r="CJ127" i="20"/>
  <c r="CJ128" i="20" s="1"/>
  <c r="CJ78" i="20"/>
  <c r="CJ79" i="20" s="1"/>
  <c r="CJ80" i="20" s="1"/>
  <c r="CI35" i="20"/>
  <c r="CJ36" i="20"/>
  <c r="CH42" i="20"/>
  <c r="CH37" i="20"/>
  <c r="CK54" i="20"/>
  <c r="CK56" i="20" s="1"/>
  <c r="CJ13" i="20"/>
  <c r="CJ14" i="20"/>
  <c r="CI20" i="20"/>
  <c r="CI22" i="20" s="1"/>
  <c r="CJ34" i="20"/>
  <c r="CK12" i="20"/>
  <c r="CK17" i="20" s="1"/>
  <c r="CF233" i="18"/>
  <c r="CF234" i="18" s="1"/>
  <c r="CI227" i="18"/>
  <c r="CH231" i="18"/>
  <c r="CH230" i="18"/>
  <c r="CH229" i="18"/>
  <c r="CF212" i="18"/>
  <c r="CF199" i="18"/>
  <c r="CF200" i="18" s="1"/>
  <c r="CF189" i="18"/>
  <c r="CF175" i="18"/>
  <c r="CF176" i="18" s="1"/>
  <c r="CF166" i="18"/>
  <c r="CF167" i="18" s="1"/>
  <c r="CF153" i="18"/>
  <c r="CF154" i="18" s="1"/>
  <c r="CE89" i="18"/>
  <c r="CE92" i="18"/>
  <c r="CE91" i="18"/>
  <c r="CE90" i="18"/>
  <c r="CF88" i="18"/>
  <c r="CF75" i="18"/>
  <c r="CE78" i="18"/>
  <c r="CE77" i="18"/>
  <c r="CE79" i="18"/>
  <c r="CE76" i="18"/>
  <c r="CF105" i="18"/>
  <c r="CF95" i="18"/>
  <c r="CF96" i="18" s="1"/>
  <c r="CD58" i="18"/>
  <c r="CE57" i="18"/>
  <c r="CL54" i="18"/>
  <c r="CG65" i="18"/>
  <c r="CG66" i="18" s="1"/>
  <c r="CF34" i="18"/>
  <c r="CE33" i="18"/>
  <c r="CI38" i="18"/>
  <c r="CH39" i="18"/>
  <c r="CF47" i="18"/>
  <c r="CF48" i="18" s="1"/>
  <c r="CF7" i="18"/>
  <c r="CF8" i="18" s="1"/>
  <c r="CH15" i="18"/>
  <c r="CH16" i="18" s="1"/>
  <c r="CF401" i="16"/>
  <c r="CF402" i="16" s="1"/>
  <c r="CF393" i="16"/>
  <c r="CF394" i="16" s="1"/>
  <c r="CG362" i="16"/>
  <c r="CF363" i="16"/>
  <c r="CF365" i="16" s="1"/>
  <c r="CF366" i="16" s="1"/>
  <c r="CF384" i="16"/>
  <c r="CF385" i="16" s="1"/>
  <c r="CF376" i="16"/>
  <c r="CF377" i="16" s="1"/>
  <c r="CF101" i="17"/>
  <c r="CF100" i="17" s="1"/>
  <c r="CF144" i="18" l="1"/>
  <c r="CH137" i="18"/>
  <c r="CG138" i="18"/>
  <c r="CG142" i="18" s="1"/>
  <c r="CG143" i="18" s="1"/>
  <c r="CE131" i="18"/>
  <c r="CG126" i="18"/>
  <c r="CF128" i="18"/>
  <c r="CF125" i="18"/>
  <c r="CF130" i="18" s="1"/>
  <c r="CF129" i="18"/>
  <c r="CE110" i="18"/>
  <c r="CF106" i="18"/>
  <c r="CF107" i="18"/>
  <c r="CF108" i="18"/>
  <c r="CF104" i="18"/>
  <c r="CF109" i="18" s="1"/>
  <c r="CF214" i="18"/>
  <c r="CF213" i="18"/>
  <c r="CF190" i="18"/>
  <c r="CF191" i="18"/>
  <c r="CE93" i="18"/>
  <c r="CE80" i="18"/>
  <c r="BF131" i="20"/>
  <c r="BG129" i="20" s="1"/>
  <c r="AT106" i="20"/>
  <c r="AT112" i="20"/>
  <c r="CI103" i="20"/>
  <c r="CK130" i="20"/>
  <c r="CH40" i="20"/>
  <c r="CH43" i="20" s="1"/>
  <c r="CH38" i="20"/>
  <c r="CH75" i="17"/>
  <c r="CG74" i="17"/>
  <c r="CG73" i="17"/>
  <c r="CJ65" i="17"/>
  <c r="CK67" i="17"/>
  <c r="CK66" i="17" s="1"/>
  <c r="CI4" i="17"/>
  <c r="CI70" i="17" s="1"/>
  <c r="CJ101" i="20"/>
  <c r="CJ108" i="20" s="1"/>
  <c r="CK127" i="20"/>
  <c r="CK128" i="20" s="1"/>
  <c r="CK78" i="20"/>
  <c r="CK79" i="20" s="1"/>
  <c r="CK80" i="20" s="1"/>
  <c r="CH44" i="20"/>
  <c r="CK36" i="20"/>
  <c r="CJ35" i="20"/>
  <c r="CI42" i="20"/>
  <c r="CI37" i="20"/>
  <c r="CL54" i="20"/>
  <c r="CL56" i="20" s="1"/>
  <c r="CK14" i="20"/>
  <c r="CK13" i="20"/>
  <c r="CJ20" i="20"/>
  <c r="CJ22" i="20" s="1"/>
  <c r="CK34" i="20"/>
  <c r="CL12" i="20"/>
  <c r="CL17" i="20" s="1"/>
  <c r="CG233" i="18"/>
  <c r="CG234" i="18" s="1"/>
  <c r="CJ227" i="18"/>
  <c r="CI231" i="18"/>
  <c r="CI230" i="18"/>
  <c r="CI229" i="18"/>
  <c r="CG212" i="18"/>
  <c r="CG199" i="18"/>
  <c r="CG200" i="18" s="1"/>
  <c r="CG189" i="18"/>
  <c r="CG175" i="18"/>
  <c r="CG176" i="18" s="1"/>
  <c r="CG166" i="18"/>
  <c r="CG167" i="18" s="1"/>
  <c r="CG153" i="18"/>
  <c r="CG154" i="18" s="1"/>
  <c r="CF92" i="18"/>
  <c r="CF89" i="18"/>
  <c r="CF91" i="18"/>
  <c r="CF90" i="18"/>
  <c r="CG88" i="18"/>
  <c r="CG75" i="18"/>
  <c r="CF78" i="18"/>
  <c r="CF76" i="18"/>
  <c r="CF79" i="18"/>
  <c r="CF77" i="18"/>
  <c r="CG105" i="18"/>
  <c r="CG95" i="18"/>
  <c r="CG96" i="18" s="1"/>
  <c r="CE58" i="18"/>
  <c r="CF57" i="18"/>
  <c r="CM54" i="18"/>
  <c r="CH65" i="18"/>
  <c r="CH66" i="18" s="1"/>
  <c r="CG34" i="18"/>
  <c r="CF33" i="18"/>
  <c r="CJ38" i="18"/>
  <c r="CI39" i="18"/>
  <c r="CG47" i="18"/>
  <c r="CG48" i="18" s="1"/>
  <c r="CG7" i="18"/>
  <c r="CG8" i="18" s="1"/>
  <c r="CI15" i="18"/>
  <c r="CI16" i="18" s="1"/>
  <c r="CG401" i="16"/>
  <c r="CG402" i="16" s="1"/>
  <c r="CG393" i="16"/>
  <c r="CG394" i="16" s="1"/>
  <c r="CH362" i="16"/>
  <c r="CG363" i="16"/>
  <c r="CG365" i="16" s="1"/>
  <c r="CG366" i="16" s="1"/>
  <c r="CG384" i="16"/>
  <c r="CG385" i="16" s="1"/>
  <c r="CG376" i="16"/>
  <c r="CG377" i="16" s="1"/>
  <c r="CG101" i="17"/>
  <c r="CG100" i="17" s="1"/>
  <c r="CG144" i="18" l="1"/>
  <c r="CI137" i="18"/>
  <c r="CH138" i="18"/>
  <c r="CH142" i="18" s="1"/>
  <c r="CH143" i="18" s="1"/>
  <c r="CF110" i="18"/>
  <c r="CF131" i="18"/>
  <c r="CG106" i="18"/>
  <c r="CG104" i="18"/>
  <c r="CG109" i="18" s="1"/>
  <c r="CG107" i="18"/>
  <c r="CG108" i="18"/>
  <c r="CH126" i="18"/>
  <c r="CG129" i="18"/>
  <c r="CG128" i="18"/>
  <c r="CG125" i="18"/>
  <c r="CG130" i="18" s="1"/>
  <c r="CG214" i="18"/>
  <c r="CG213" i="18"/>
  <c r="CG191" i="18"/>
  <c r="CG190" i="18"/>
  <c r="CF93" i="18"/>
  <c r="CF80" i="18"/>
  <c r="BF132" i="20"/>
  <c r="BG128" i="20" s="1"/>
  <c r="BG133" i="20" s="1"/>
  <c r="AT109" i="20"/>
  <c r="AU103" i="20"/>
  <c r="CL130" i="20"/>
  <c r="CJ103" i="20"/>
  <c r="CI38" i="20"/>
  <c r="CI40" i="20"/>
  <c r="CI43" i="20" s="1"/>
  <c r="AU102" i="20"/>
  <c r="CI75" i="17"/>
  <c r="CH74" i="17"/>
  <c r="CH73" i="17"/>
  <c r="CL67" i="17"/>
  <c r="CL66" i="17" s="1"/>
  <c r="CK65" i="17"/>
  <c r="CJ4" i="17"/>
  <c r="CJ70" i="17" s="1"/>
  <c r="CK101" i="20"/>
  <c r="CK108" i="20" s="1"/>
  <c r="CL127" i="20"/>
  <c r="CL128" i="20" s="1"/>
  <c r="CL78" i="20"/>
  <c r="CL79" i="20" s="1"/>
  <c r="CL80" i="20" s="1"/>
  <c r="CI44" i="20"/>
  <c r="CL36" i="20"/>
  <c r="CK35" i="20"/>
  <c r="CJ42" i="20"/>
  <c r="CJ37" i="20"/>
  <c r="CM54" i="20"/>
  <c r="CM56" i="20" s="1"/>
  <c r="CK20" i="20"/>
  <c r="CK22" i="20" s="1"/>
  <c r="CL13" i="20"/>
  <c r="CL14" i="20"/>
  <c r="CL34" i="20"/>
  <c r="CM12" i="20"/>
  <c r="CM17" i="20" s="1"/>
  <c r="CH233" i="18"/>
  <c r="CH234" i="18" s="1"/>
  <c r="CK227" i="18"/>
  <c r="CJ231" i="18"/>
  <c r="CJ230" i="18"/>
  <c r="CJ229" i="18"/>
  <c r="CH212" i="18"/>
  <c r="CH199" i="18"/>
  <c r="CH200" i="18" s="1"/>
  <c r="CH189" i="18"/>
  <c r="CH175" i="18"/>
  <c r="CH176" i="18" s="1"/>
  <c r="CH166" i="18"/>
  <c r="CH167" i="18" s="1"/>
  <c r="CH153" i="18"/>
  <c r="CH154" i="18" s="1"/>
  <c r="CG89" i="18"/>
  <c r="CG91" i="18"/>
  <c r="CG90" i="18"/>
  <c r="CG92" i="18"/>
  <c r="CH88" i="18"/>
  <c r="CH75" i="18"/>
  <c r="CG79" i="18"/>
  <c r="CG78" i="18"/>
  <c r="CG76" i="18"/>
  <c r="CG77" i="18"/>
  <c r="CH105" i="18"/>
  <c r="CH95" i="18"/>
  <c r="CH96" i="18" s="1"/>
  <c r="CF58" i="18"/>
  <c r="CG57" i="18"/>
  <c r="CN54" i="18"/>
  <c r="CI65" i="18"/>
  <c r="CI66" i="18" s="1"/>
  <c r="CH34" i="18"/>
  <c r="CG33" i="18"/>
  <c r="CK38" i="18"/>
  <c r="CJ39" i="18"/>
  <c r="CH47" i="18"/>
  <c r="CH48" i="18" s="1"/>
  <c r="CH7" i="18"/>
  <c r="CH8" i="18" s="1"/>
  <c r="CJ15" i="18"/>
  <c r="CJ16" i="18" s="1"/>
  <c r="CH401" i="16"/>
  <c r="CH402" i="16" s="1"/>
  <c r="CH393" i="16"/>
  <c r="CH394" i="16" s="1"/>
  <c r="CI362" i="16"/>
  <c r="CH363" i="16"/>
  <c r="CH365" i="16" s="1"/>
  <c r="CH366" i="16" s="1"/>
  <c r="CH384" i="16"/>
  <c r="CH385" i="16" s="1"/>
  <c r="CH376" i="16"/>
  <c r="CH377" i="16" s="1"/>
  <c r="CH101" i="17"/>
  <c r="CH100" i="17" s="1"/>
  <c r="CH144" i="18" l="1"/>
  <c r="CJ137" i="18"/>
  <c r="CI138" i="18"/>
  <c r="CI142" i="18" s="1"/>
  <c r="CI143" i="18" s="1"/>
  <c r="CG110" i="18"/>
  <c r="CG131" i="18"/>
  <c r="CI126" i="18"/>
  <c r="CH128" i="18"/>
  <c r="CH125" i="18"/>
  <c r="CH130" i="18" s="1"/>
  <c r="CH129" i="18"/>
  <c r="CH106" i="18"/>
  <c r="CH104" i="18"/>
  <c r="CH109" i="18" s="1"/>
  <c r="CH108" i="18"/>
  <c r="CH107" i="18"/>
  <c r="CH214" i="18"/>
  <c r="CH213" i="18"/>
  <c r="CH191" i="18"/>
  <c r="CH190" i="18"/>
  <c r="CG80" i="18"/>
  <c r="CG93" i="18"/>
  <c r="BG131" i="20"/>
  <c r="AU106" i="20"/>
  <c r="CK103" i="20"/>
  <c r="AU112" i="20"/>
  <c r="CM130" i="20"/>
  <c r="CJ40" i="20"/>
  <c r="CJ43" i="20" s="1"/>
  <c r="CJ38" i="20"/>
  <c r="CI73" i="17"/>
  <c r="CJ75" i="17"/>
  <c r="CI74" i="17"/>
  <c r="CM67" i="17"/>
  <c r="CM66" i="17" s="1"/>
  <c r="CL65" i="17"/>
  <c r="CK4" i="17"/>
  <c r="CK70" i="17" s="1"/>
  <c r="CL101" i="20"/>
  <c r="CL108" i="20" s="1"/>
  <c r="CM127" i="20"/>
  <c r="CM128" i="20" s="1"/>
  <c r="CM78" i="20"/>
  <c r="CM79" i="20" s="1"/>
  <c r="CM80" i="20" s="1"/>
  <c r="CJ44" i="20"/>
  <c r="CM36" i="20"/>
  <c r="CL35" i="20"/>
  <c r="CK42" i="20"/>
  <c r="CK37" i="20"/>
  <c r="CN54" i="20"/>
  <c r="CN56" i="20" s="1"/>
  <c r="CL20" i="20"/>
  <c r="CL22" i="20" s="1"/>
  <c r="CM13" i="20"/>
  <c r="CM14" i="20"/>
  <c r="CM34" i="20"/>
  <c r="CN12" i="20"/>
  <c r="CN17" i="20" s="1"/>
  <c r="CI233" i="18"/>
  <c r="CI234" i="18" s="1"/>
  <c r="CL227" i="18"/>
  <c r="CK231" i="18"/>
  <c r="CK230" i="18"/>
  <c r="CK229" i="18"/>
  <c r="CI212" i="18"/>
  <c r="CI199" i="18"/>
  <c r="CI200" i="18" s="1"/>
  <c r="CI189" i="18"/>
  <c r="CI175" i="18"/>
  <c r="CI176" i="18" s="1"/>
  <c r="CI166" i="18"/>
  <c r="CI167" i="18" s="1"/>
  <c r="CI153" i="18"/>
  <c r="CI154" i="18" s="1"/>
  <c r="CH90" i="18"/>
  <c r="CH92" i="18"/>
  <c r="CH89" i="18"/>
  <c r="CH91" i="18"/>
  <c r="CI88" i="18"/>
  <c r="CI75" i="18"/>
  <c r="CH77" i="18"/>
  <c r="CH79" i="18"/>
  <c r="CH78" i="18"/>
  <c r="CH76" i="18"/>
  <c r="CI105" i="18"/>
  <c r="CI95" i="18"/>
  <c r="CI96" i="18" s="1"/>
  <c r="CG58" i="18"/>
  <c r="CH57" i="18"/>
  <c r="CO54" i="18"/>
  <c r="CJ65" i="18"/>
  <c r="CJ66" i="18" s="1"/>
  <c r="CI34" i="18"/>
  <c r="CH33" i="18"/>
  <c r="CL38" i="18"/>
  <c r="CK39" i="18"/>
  <c r="CI47" i="18"/>
  <c r="CI48" i="18" s="1"/>
  <c r="CI7" i="18"/>
  <c r="CI8" i="18" s="1"/>
  <c r="CK15" i="18"/>
  <c r="CK16" i="18" s="1"/>
  <c r="CI401" i="16"/>
  <c r="CI402" i="16" s="1"/>
  <c r="CI393" i="16"/>
  <c r="CI394" i="16" s="1"/>
  <c r="CJ362" i="16"/>
  <c r="CI363" i="16"/>
  <c r="CI365" i="16" s="1"/>
  <c r="CI366" i="16" s="1"/>
  <c r="CI384" i="16"/>
  <c r="CI385" i="16" s="1"/>
  <c r="CI376" i="16"/>
  <c r="CI377" i="16" s="1"/>
  <c r="CI101" i="17"/>
  <c r="CI100" i="17" s="1"/>
  <c r="CI144" i="18" l="1"/>
  <c r="CK137" i="18"/>
  <c r="CJ138" i="18"/>
  <c r="CJ142" i="18" s="1"/>
  <c r="CJ143" i="18" s="1"/>
  <c r="CH131" i="18"/>
  <c r="CI106" i="18"/>
  <c r="CI108" i="18"/>
  <c r="CI104" i="18"/>
  <c r="CI109" i="18" s="1"/>
  <c r="CI107" i="18"/>
  <c r="CH110" i="18"/>
  <c r="CJ126" i="18"/>
  <c r="CI128" i="18"/>
  <c r="CI129" i="18"/>
  <c r="CI125" i="18"/>
  <c r="CI130" i="18" s="1"/>
  <c r="CI214" i="18"/>
  <c r="CI213" i="18"/>
  <c r="CI191" i="18"/>
  <c r="CI190" i="18"/>
  <c r="CH93" i="18"/>
  <c r="CH80" i="18"/>
  <c r="BG132" i="20"/>
  <c r="BH128" i="20" s="1"/>
  <c r="BH131" i="20" s="1"/>
  <c r="BH133" i="20"/>
  <c r="AU109" i="20"/>
  <c r="AV103" i="20"/>
  <c r="CN130" i="20"/>
  <c r="CL103" i="20"/>
  <c r="CK40" i="20"/>
  <c r="CK43" i="20" s="1"/>
  <c r="CK44" i="20" s="1"/>
  <c r="CK38" i="20"/>
  <c r="AV102" i="20"/>
  <c r="CJ73" i="17"/>
  <c r="CJ74" i="17"/>
  <c r="CK75" i="17"/>
  <c r="CM65" i="17"/>
  <c r="CN67" i="17"/>
  <c r="CN66" i="17" s="1"/>
  <c r="CL4" i="17"/>
  <c r="CL70" i="17" s="1"/>
  <c r="CM101" i="20"/>
  <c r="CM108" i="20" s="1"/>
  <c r="CL102" i="20"/>
  <c r="CN127" i="20"/>
  <c r="CN128" i="20" s="1"/>
  <c r="CN78" i="20"/>
  <c r="CN79" i="20" s="1"/>
  <c r="CN80" i="20" s="1"/>
  <c r="CN36" i="20"/>
  <c r="CM35" i="20"/>
  <c r="CL42" i="20"/>
  <c r="CL37" i="20"/>
  <c r="CO54" i="20"/>
  <c r="CO56" i="20" s="1"/>
  <c r="CN13" i="20"/>
  <c r="CN14" i="20"/>
  <c r="CM20" i="20"/>
  <c r="CM22" i="20" s="1"/>
  <c r="CN34" i="20"/>
  <c r="CO12" i="20"/>
  <c r="CO17" i="20" s="1"/>
  <c r="CJ233" i="18"/>
  <c r="CJ234" i="18" s="1"/>
  <c r="CM227" i="18"/>
  <c r="CL229" i="18"/>
  <c r="CL231" i="18"/>
  <c r="CL230" i="18"/>
  <c r="CJ212" i="18"/>
  <c r="CJ199" i="18"/>
  <c r="CJ200" i="18" s="1"/>
  <c r="CJ189" i="18"/>
  <c r="CJ175" i="18"/>
  <c r="CJ176" i="18" s="1"/>
  <c r="CJ166" i="18"/>
  <c r="CJ167" i="18" s="1"/>
  <c r="CJ153" i="18"/>
  <c r="CJ154" i="18" s="1"/>
  <c r="CI89" i="18"/>
  <c r="CI90" i="18"/>
  <c r="CI91" i="18"/>
  <c r="CI92" i="18"/>
  <c r="CJ88" i="18"/>
  <c r="CJ75" i="18"/>
  <c r="CI78" i="18"/>
  <c r="CI77" i="18"/>
  <c r="CI76" i="18"/>
  <c r="CI79" i="18"/>
  <c r="CJ105" i="18"/>
  <c r="CJ95" i="18"/>
  <c r="CJ96" i="18" s="1"/>
  <c r="CH58" i="18"/>
  <c r="CI57" i="18"/>
  <c r="CK65" i="18"/>
  <c r="CK66" i="18" s="1"/>
  <c r="CJ34" i="18"/>
  <c r="CI33" i="18"/>
  <c r="CM38" i="18"/>
  <c r="CL39" i="18"/>
  <c r="CJ47" i="18"/>
  <c r="CJ48" i="18" s="1"/>
  <c r="CJ7" i="18"/>
  <c r="CJ8" i="18" s="1"/>
  <c r="CL15" i="18"/>
  <c r="CL16" i="18" s="1"/>
  <c r="CJ401" i="16"/>
  <c r="CJ402" i="16" s="1"/>
  <c r="CJ393" i="16"/>
  <c r="CJ394" i="16" s="1"/>
  <c r="CK362" i="16"/>
  <c r="CJ363" i="16"/>
  <c r="CJ365" i="16" s="1"/>
  <c r="CJ366" i="16" s="1"/>
  <c r="CJ384" i="16"/>
  <c r="CJ385" i="16" s="1"/>
  <c r="CJ376" i="16"/>
  <c r="CJ377" i="16" s="1"/>
  <c r="CJ101" i="17"/>
  <c r="CJ100" i="17" s="1"/>
  <c r="CJ144" i="18" l="1"/>
  <c r="CL137" i="18"/>
  <c r="CK138" i="18"/>
  <c r="CK142" i="18" s="1"/>
  <c r="CK143" i="18" s="1"/>
  <c r="CI110" i="18"/>
  <c r="CI131" i="18"/>
  <c r="CJ106" i="18"/>
  <c r="CJ107" i="18"/>
  <c r="CJ104" i="18"/>
  <c r="CJ109" i="18" s="1"/>
  <c r="CJ108" i="18"/>
  <c r="CK126" i="18"/>
  <c r="CJ128" i="18"/>
  <c r="CJ129" i="18"/>
  <c r="CJ125" i="18"/>
  <c r="CJ130" i="18" s="1"/>
  <c r="CJ190" i="18"/>
  <c r="CJ191" i="18"/>
  <c r="CJ214" i="18"/>
  <c r="CJ213" i="18"/>
  <c r="CI93" i="18"/>
  <c r="CI80" i="18"/>
  <c r="BH132" i="20"/>
  <c r="BI128" i="20" s="1"/>
  <c r="BI131" i="20" s="1"/>
  <c r="BI133" i="20"/>
  <c r="AV106" i="20"/>
  <c r="CL112" i="20"/>
  <c r="AV112" i="20"/>
  <c r="CM103" i="20"/>
  <c r="CO130" i="20"/>
  <c r="CL40" i="20"/>
  <c r="CL43" i="20" s="1"/>
  <c r="CL44" i="20" s="1"/>
  <c r="CL38" i="20"/>
  <c r="CL75" i="17"/>
  <c r="CK74" i="17"/>
  <c r="CK73" i="17"/>
  <c r="CO67" i="17"/>
  <c r="CO66" i="17" s="1"/>
  <c r="CN65" i="17"/>
  <c r="CM4" i="17"/>
  <c r="CM70" i="17" s="1"/>
  <c r="CN101" i="20"/>
  <c r="CN108" i="20" s="1"/>
  <c r="CM102" i="20"/>
  <c r="CO127" i="20"/>
  <c r="CO128" i="20" s="1"/>
  <c r="CO78" i="20"/>
  <c r="CO79" i="20" s="1"/>
  <c r="CO80" i="20" s="1"/>
  <c r="CN35" i="20"/>
  <c r="CM42" i="20"/>
  <c r="CM37" i="20"/>
  <c r="CO36" i="20"/>
  <c r="CP54" i="20"/>
  <c r="CP56" i="20" s="1"/>
  <c r="CO13" i="20"/>
  <c r="CO14" i="20"/>
  <c r="CN20" i="20"/>
  <c r="CN22" i="20" s="1"/>
  <c r="CO34" i="20"/>
  <c r="CP12" i="20"/>
  <c r="CP17" i="20" s="1"/>
  <c r="CK233" i="18"/>
  <c r="CK234" i="18" s="1"/>
  <c r="CN227" i="18"/>
  <c r="CM231" i="18"/>
  <c r="CM230" i="18"/>
  <c r="CM229" i="18"/>
  <c r="CK212" i="18"/>
  <c r="CK199" i="18"/>
  <c r="CK200" i="18" s="1"/>
  <c r="CK189" i="18"/>
  <c r="CK175" i="18"/>
  <c r="CK176" i="18" s="1"/>
  <c r="CK166" i="18"/>
  <c r="CK167" i="18" s="1"/>
  <c r="CK153" i="18"/>
  <c r="CK154" i="18" s="1"/>
  <c r="CJ90" i="18"/>
  <c r="CJ92" i="18"/>
  <c r="CJ89" i="18"/>
  <c r="CJ91" i="18"/>
  <c r="CK88" i="18"/>
  <c r="CK75" i="18"/>
  <c r="CJ78" i="18"/>
  <c r="CJ77" i="18"/>
  <c r="CJ76" i="18"/>
  <c r="CJ79" i="18"/>
  <c r="CK105" i="18"/>
  <c r="CK95" i="18"/>
  <c r="CK96" i="18" s="1"/>
  <c r="CI58" i="18"/>
  <c r="CJ57" i="18"/>
  <c r="CL65" i="18"/>
  <c r="CL66" i="18" s="1"/>
  <c r="CK34" i="18"/>
  <c r="CJ33" i="18"/>
  <c r="CN38" i="18"/>
  <c r="CM39" i="18"/>
  <c r="CK47" i="18"/>
  <c r="CK48" i="18" s="1"/>
  <c r="CK7" i="18"/>
  <c r="CK8" i="18" s="1"/>
  <c r="CM15" i="18"/>
  <c r="CM16" i="18" s="1"/>
  <c r="CK401" i="16"/>
  <c r="CK402" i="16" s="1"/>
  <c r="CK393" i="16"/>
  <c r="CK394" i="16" s="1"/>
  <c r="CL362" i="16"/>
  <c r="CK363" i="16"/>
  <c r="CK365" i="16" s="1"/>
  <c r="CK366" i="16" s="1"/>
  <c r="CK384" i="16"/>
  <c r="CK385" i="16" s="1"/>
  <c r="CK376" i="16"/>
  <c r="CK377" i="16" s="1"/>
  <c r="CK101" i="17"/>
  <c r="CK100" i="17" s="1"/>
  <c r="CK144" i="18" l="1"/>
  <c r="CM137" i="18"/>
  <c r="CL138" i="18"/>
  <c r="CL142" i="18" s="1"/>
  <c r="CL143" i="18" s="1"/>
  <c r="CJ131" i="18"/>
  <c r="CJ110" i="18"/>
  <c r="CK106" i="18"/>
  <c r="CK104" i="18"/>
  <c r="CK109" i="18" s="1"/>
  <c r="CK107" i="18"/>
  <c r="CK108" i="18"/>
  <c r="CL126" i="18"/>
  <c r="CK129" i="18"/>
  <c r="CK128" i="18"/>
  <c r="CK125" i="18"/>
  <c r="CK130" i="18" s="1"/>
  <c r="CK191" i="18"/>
  <c r="CK190" i="18"/>
  <c r="CK214" i="18"/>
  <c r="CK213" i="18"/>
  <c r="CJ93" i="18"/>
  <c r="CJ80" i="18"/>
  <c r="BI132" i="20"/>
  <c r="BJ128" i="20" s="1"/>
  <c r="BJ131" i="20" s="1"/>
  <c r="BJ133" i="20"/>
  <c r="AV109" i="20"/>
  <c r="AW103" i="20"/>
  <c r="CP130" i="20"/>
  <c r="CN103" i="20"/>
  <c r="CM112" i="20"/>
  <c r="CM38" i="20"/>
  <c r="CM40" i="20"/>
  <c r="CM43" i="20" s="1"/>
  <c r="CM44" i="20" s="1"/>
  <c r="AW102" i="20"/>
  <c r="CL74" i="17"/>
  <c r="CM75" i="17"/>
  <c r="CL73" i="17"/>
  <c r="CP67" i="17"/>
  <c r="CP66" i="17" s="1"/>
  <c r="CO65" i="17"/>
  <c r="CN4" i="17"/>
  <c r="CN70" i="17" s="1"/>
  <c r="CO101" i="20"/>
  <c r="CO108" i="20" s="1"/>
  <c r="CN102" i="20"/>
  <c r="CP127" i="20"/>
  <c r="CP128" i="20" s="1"/>
  <c r="CP78" i="20"/>
  <c r="CP79" i="20" s="1"/>
  <c r="CP80" i="20" s="1"/>
  <c r="CP36" i="20"/>
  <c r="CO35" i="20"/>
  <c r="CN42" i="20"/>
  <c r="CN37" i="20"/>
  <c r="CQ54" i="20"/>
  <c r="CQ56" i="20" s="1"/>
  <c r="CP13" i="20"/>
  <c r="CP14" i="20"/>
  <c r="CO20" i="20"/>
  <c r="CO22" i="20" s="1"/>
  <c r="CP34" i="20"/>
  <c r="CQ12" i="20"/>
  <c r="CQ17" i="20" s="1"/>
  <c r="CL233" i="18"/>
  <c r="CL234" i="18" s="1"/>
  <c r="CO227" i="18"/>
  <c r="CN231" i="18"/>
  <c r="CN230" i="18"/>
  <c r="CN229" i="18"/>
  <c r="CL212" i="18"/>
  <c r="CL199" i="18"/>
  <c r="CL200" i="18" s="1"/>
  <c r="CL189" i="18"/>
  <c r="CL175" i="18"/>
  <c r="CL176" i="18" s="1"/>
  <c r="CL166" i="18"/>
  <c r="CL167" i="18" s="1"/>
  <c r="CL153" i="18"/>
  <c r="CL154" i="18" s="1"/>
  <c r="CK91" i="18"/>
  <c r="CK90" i="18"/>
  <c r="CK92" i="18"/>
  <c r="CK89" i="18"/>
  <c r="CL88" i="18"/>
  <c r="CL75" i="18"/>
  <c r="CK79" i="18"/>
  <c r="CK77" i="18"/>
  <c r="CK76" i="18"/>
  <c r="CK78" i="18"/>
  <c r="CL105" i="18"/>
  <c r="CL95" i="18"/>
  <c r="CL96" i="18" s="1"/>
  <c r="CJ58" i="18"/>
  <c r="CK57" i="18"/>
  <c r="CM65" i="18"/>
  <c r="CM66" i="18" s="1"/>
  <c r="CL34" i="18"/>
  <c r="CK33" i="18"/>
  <c r="CO38" i="18"/>
  <c r="CO39" i="18" s="1"/>
  <c r="CN39" i="18"/>
  <c r="CL47" i="18"/>
  <c r="CL48" i="18" s="1"/>
  <c r="CL7" i="18"/>
  <c r="CL8" i="18" s="1"/>
  <c r="CN15" i="18"/>
  <c r="CN16" i="18" s="1"/>
  <c r="CL401" i="16"/>
  <c r="CL402" i="16" s="1"/>
  <c r="CL393" i="16"/>
  <c r="CL394" i="16" s="1"/>
  <c r="CM362" i="16"/>
  <c r="CL363" i="16"/>
  <c r="CL365" i="16" s="1"/>
  <c r="CL366" i="16" s="1"/>
  <c r="CL384" i="16"/>
  <c r="CL385" i="16" s="1"/>
  <c r="CL376" i="16"/>
  <c r="CL377" i="16" s="1"/>
  <c r="CL101" i="17"/>
  <c r="CL100" i="17" s="1"/>
  <c r="CL144" i="18" l="1"/>
  <c r="CN137" i="18"/>
  <c r="CM138" i="18"/>
  <c r="CM142" i="18" s="1"/>
  <c r="CM143" i="18" s="1"/>
  <c r="CK110" i="18"/>
  <c r="CL106" i="18"/>
  <c r="CL104" i="18"/>
  <c r="CL109" i="18" s="1"/>
  <c r="CL108" i="18"/>
  <c r="CL107" i="18"/>
  <c r="CM126" i="18"/>
  <c r="CL128" i="18"/>
  <c r="CL129" i="18"/>
  <c r="CL125" i="18"/>
  <c r="CL130" i="18" s="1"/>
  <c r="CK131" i="18"/>
  <c r="CL191" i="18"/>
  <c r="CL190" i="18"/>
  <c r="CL214" i="18"/>
  <c r="CL213" i="18"/>
  <c r="CK93" i="18"/>
  <c r="CK80" i="18"/>
  <c r="BJ132" i="20"/>
  <c r="BK128" i="20" s="1"/>
  <c r="BK131" i="20" s="1"/>
  <c r="BK133" i="20"/>
  <c r="AW106" i="20"/>
  <c r="AW112" i="20"/>
  <c r="CO103" i="20"/>
  <c r="CQ130" i="20"/>
  <c r="CN112" i="20"/>
  <c r="CN40" i="20"/>
  <c r="CN43" i="20" s="1"/>
  <c r="CN44" i="20" s="1"/>
  <c r="CN38" i="20"/>
  <c r="CN75" i="17"/>
  <c r="CM73" i="17"/>
  <c r="CM74" i="17"/>
  <c r="CQ67" i="17"/>
  <c r="CQ66" i="17" s="1"/>
  <c r="CP65" i="17"/>
  <c r="CO4" i="17"/>
  <c r="CO70" i="17" s="1"/>
  <c r="CP101" i="20"/>
  <c r="CP108" i="20" s="1"/>
  <c r="CO102" i="20"/>
  <c r="CQ127" i="20"/>
  <c r="CQ128" i="20" s="1"/>
  <c r="CQ78" i="20"/>
  <c r="CQ79" i="20" s="1"/>
  <c r="CQ80" i="20" s="1"/>
  <c r="CQ36" i="20"/>
  <c r="CP35" i="20"/>
  <c r="CO42" i="20"/>
  <c r="CO37" i="20"/>
  <c r="CR54" i="20"/>
  <c r="CR56" i="20" s="1"/>
  <c r="CQ13" i="20"/>
  <c r="CQ14" i="20"/>
  <c r="CP20" i="20"/>
  <c r="CP22" i="20" s="1"/>
  <c r="CQ34" i="20"/>
  <c r="CR12" i="20"/>
  <c r="CR17" i="20" s="1"/>
  <c r="CM233" i="18"/>
  <c r="CM234" i="18" s="1"/>
  <c r="CO231" i="18"/>
  <c r="CO230" i="18"/>
  <c r="CO229" i="18"/>
  <c r="CM212" i="18"/>
  <c r="CM199" i="18"/>
  <c r="CM200" i="18" s="1"/>
  <c r="CM189" i="18"/>
  <c r="CM175" i="18"/>
  <c r="CM176" i="18" s="1"/>
  <c r="CM166" i="18"/>
  <c r="CM167" i="18" s="1"/>
  <c r="CM153" i="18"/>
  <c r="CM154" i="18" s="1"/>
  <c r="CL90" i="18"/>
  <c r="CL89" i="18"/>
  <c r="CL91" i="18"/>
  <c r="CL92" i="18"/>
  <c r="CM88" i="18"/>
  <c r="CM75" i="18"/>
  <c r="CL77" i="18"/>
  <c r="CL79" i="18"/>
  <c r="CL78" i="18"/>
  <c r="CL76" i="18"/>
  <c r="CM105" i="18"/>
  <c r="CM95" i="18"/>
  <c r="CM96" i="18" s="1"/>
  <c r="CK58" i="18"/>
  <c r="CL57" i="18"/>
  <c r="CN65" i="18"/>
  <c r="CN66" i="18" s="1"/>
  <c r="CM34" i="18"/>
  <c r="CL33" i="18"/>
  <c r="CM47" i="18"/>
  <c r="CM48" i="18" s="1"/>
  <c r="CM7" i="18"/>
  <c r="CM8" i="18" s="1"/>
  <c r="CO15" i="18"/>
  <c r="CO16" i="18" s="1"/>
  <c r="CM401" i="16"/>
  <c r="CM402" i="16" s="1"/>
  <c r="CM393" i="16"/>
  <c r="CM394" i="16" s="1"/>
  <c r="CN362" i="16"/>
  <c r="CM363" i="16"/>
  <c r="CM365" i="16" s="1"/>
  <c r="CM366" i="16" s="1"/>
  <c r="CM384" i="16"/>
  <c r="CM385" i="16" s="1"/>
  <c r="CM376" i="16"/>
  <c r="CM377" i="16" s="1"/>
  <c r="CM101" i="17"/>
  <c r="CM100" i="17" s="1"/>
  <c r="CM144" i="18" l="1"/>
  <c r="CO137" i="18"/>
  <c r="CO138" i="18" s="1"/>
  <c r="CN138" i="18"/>
  <c r="CN142" i="18" s="1"/>
  <c r="CN143" i="18" s="1"/>
  <c r="CL131" i="18"/>
  <c r="CL110" i="18"/>
  <c r="CM106" i="18"/>
  <c r="CM108" i="18"/>
  <c r="CM107" i="18"/>
  <c r="CM104" i="18"/>
  <c r="CM109" i="18" s="1"/>
  <c r="CN126" i="18"/>
  <c r="CM128" i="18"/>
  <c r="CM125" i="18"/>
  <c r="CM130" i="18" s="1"/>
  <c r="CM129" i="18"/>
  <c r="CM214" i="18"/>
  <c r="CM213" i="18"/>
  <c r="CM191" i="18"/>
  <c r="CM190" i="18"/>
  <c r="CL93" i="18"/>
  <c r="CL80" i="18"/>
  <c r="BK132" i="20"/>
  <c r="BL128" i="20" s="1"/>
  <c r="BL131" i="20" s="1"/>
  <c r="BL133" i="20"/>
  <c r="AW109" i="20"/>
  <c r="AX103" i="20"/>
  <c r="CO112" i="20"/>
  <c r="CR130" i="20"/>
  <c r="CP103" i="20"/>
  <c r="CO40" i="20"/>
  <c r="CO43" i="20" s="1"/>
  <c r="CO44" i="20" s="1"/>
  <c r="CO38" i="20"/>
  <c r="AX102" i="20"/>
  <c r="CN73" i="17"/>
  <c r="CO75" i="17"/>
  <c r="CN74" i="17"/>
  <c r="CQ65" i="17"/>
  <c r="CR67" i="17"/>
  <c r="CR66" i="17" s="1"/>
  <c r="CP4" i="17"/>
  <c r="CP70" i="17" s="1"/>
  <c r="CQ101" i="20"/>
  <c r="CQ108" i="20" s="1"/>
  <c r="CP102" i="20"/>
  <c r="CR127" i="20"/>
  <c r="CR128" i="20" s="1"/>
  <c r="CR78" i="20"/>
  <c r="CR79" i="20" s="1"/>
  <c r="CR80" i="20" s="1"/>
  <c r="CR36" i="20"/>
  <c r="CQ35" i="20"/>
  <c r="CP42" i="20"/>
  <c r="CP37" i="20"/>
  <c r="CS54" i="20"/>
  <c r="CS56" i="20" s="1"/>
  <c r="CQ20" i="20"/>
  <c r="CQ22" i="20" s="1"/>
  <c r="CR13" i="20"/>
  <c r="CR14" i="20"/>
  <c r="CR34" i="20"/>
  <c r="CS12" i="20"/>
  <c r="CS17" i="20" s="1"/>
  <c r="CN233" i="18"/>
  <c r="CN234" i="18" s="1"/>
  <c r="CN212" i="18"/>
  <c r="CN199" i="18"/>
  <c r="CN200" i="18" s="1"/>
  <c r="CN189" i="18"/>
  <c r="CN175" i="18"/>
  <c r="CN176" i="18" s="1"/>
  <c r="CN166" i="18"/>
  <c r="CN167" i="18" s="1"/>
  <c r="CN153" i="18"/>
  <c r="CN154" i="18" s="1"/>
  <c r="CM89" i="18"/>
  <c r="CM92" i="18"/>
  <c r="CM90" i="18"/>
  <c r="CM91" i="18"/>
  <c r="CN88" i="18"/>
  <c r="CN75" i="18"/>
  <c r="CM78" i="18"/>
  <c r="CM77" i="18"/>
  <c r="CM79" i="18"/>
  <c r="CM76" i="18"/>
  <c r="CN105" i="18"/>
  <c r="CN95" i="18"/>
  <c r="CN96" i="18" s="1"/>
  <c r="CL58" i="18"/>
  <c r="CM57" i="18"/>
  <c r="CO65" i="18"/>
  <c r="CO66" i="18" s="1"/>
  <c r="CN34" i="18"/>
  <c r="CM33" i="18"/>
  <c r="CN47" i="18"/>
  <c r="CN48" i="18" s="1"/>
  <c r="CN7" i="18"/>
  <c r="CN8" i="18" s="1"/>
  <c r="CN401" i="16"/>
  <c r="CN402" i="16" s="1"/>
  <c r="CN393" i="16"/>
  <c r="CN394" i="16" s="1"/>
  <c r="CO362" i="16"/>
  <c r="CO363" i="16" s="1"/>
  <c r="CO365" i="16" s="1"/>
  <c r="CO366" i="16" s="1"/>
  <c r="CN363" i="16"/>
  <c r="CN365" i="16" s="1"/>
  <c r="CN366" i="16" s="1"/>
  <c r="CN384" i="16"/>
  <c r="CN385" i="16" s="1"/>
  <c r="CN376" i="16"/>
  <c r="CN377" i="16" s="1"/>
  <c r="CN101" i="17"/>
  <c r="CN100" i="17" s="1"/>
  <c r="CO142" i="18" l="1"/>
  <c r="CO143" i="18" s="1"/>
  <c r="CO144" i="18" s="1"/>
  <c r="CN144" i="18"/>
  <c r="CM110" i="18"/>
  <c r="CN106" i="18"/>
  <c r="CN107" i="18"/>
  <c r="CN104" i="18"/>
  <c r="CN109" i="18" s="1"/>
  <c r="CN108" i="18"/>
  <c r="CM131" i="18"/>
  <c r="CO126" i="18"/>
  <c r="CN128" i="18"/>
  <c r="CN125" i="18"/>
  <c r="CN130" i="18" s="1"/>
  <c r="CN129" i="18"/>
  <c r="CN190" i="18"/>
  <c r="CN191" i="18"/>
  <c r="CN214" i="18"/>
  <c r="CN213" i="18"/>
  <c r="CM93" i="18"/>
  <c r="CM80" i="18"/>
  <c r="BL132" i="20"/>
  <c r="BM128" i="20" s="1"/>
  <c r="BM131" i="20" s="1"/>
  <c r="BM133" i="20"/>
  <c r="AX106" i="20"/>
  <c r="CP112" i="20"/>
  <c r="AX112" i="20"/>
  <c r="CQ103" i="20"/>
  <c r="CS130" i="20"/>
  <c r="CP40" i="20"/>
  <c r="CP43" i="20" s="1"/>
  <c r="CP38" i="20"/>
  <c r="CO74" i="17"/>
  <c r="CO73" i="17"/>
  <c r="CP75" i="17"/>
  <c r="CR65" i="17"/>
  <c r="CS67" i="17"/>
  <c r="CS66" i="17" s="1"/>
  <c r="CQ4" i="17"/>
  <c r="CQ70" i="17" s="1"/>
  <c r="CR101" i="20"/>
  <c r="CR108" i="20" s="1"/>
  <c r="CQ102" i="20"/>
  <c r="CS127" i="20"/>
  <c r="CS128" i="20" s="1"/>
  <c r="CS78" i="20"/>
  <c r="CS79" i="20" s="1"/>
  <c r="CS80" i="20" s="1"/>
  <c r="CS36" i="20"/>
  <c r="CQ42" i="20"/>
  <c r="CQ37" i="20"/>
  <c r="CR35" i="20"/>
  <c r="CP44" i="20"/>
  <c r="CT54" i="20"/>
  <c r="CT56" i="20" s="1"/>
  <c r="CR20" i="20"/>
  <c r="CR22" i="20" s="1"/>
  <c r="CS14" i="20"/>
  <c r="CS13" i="20"/>
  <c r="CS34" i="20"/>
  <c r="CT12" i="20"/>
  <c r="CT17" i="20" s="1"/>
  <c r="CO233" i="18"/>
  <c r="CO234" i="18" s="1"/>
  <c r="CO212" i="18"/>
  <c r="CO199" i="18"/>
  <c r="CO200" i="18" s="1"/>
  <c r="CO189" i="18"/>
  <c r="CO175" i="18"/>
  <c r="CO176" i="18" s="1"/>
  <c r="CO166" i="18"/>
  <c r="CO167" i="18" s="1"/>
  <c r="CO153" i="18"/>
  <c r="CO154" i="18" s="1"/>
  <c r="CN90" i="18"/>
  <c r="CN89" i="18"/>
  <c r="CN91" i="18"/>
  <c r="CN92" i="18"/>
  <c r="CO88" i="18"/>
  <c r="CO75" i="18"/>
  <c r="CN78" i="18"/>
  <c r="CN76" i="18"/>
  <c r="CN79" i="18"/>
  <c r="CN77" i="18"/>
  <c r="CO105" i="18"/>
  <c r="CO95" i="18"/>
  <c r="CO96" i="18" s="1"/>
  <c r="CM58" i="18"/>
  <c r="CN57" i="18"/>
  <c r="CO34" i="18"/>
  <c r="K39" i="18" s="1"/>
  <c r="CN33" i="18"/>
  <c r="CO47" i="18"/>
  <c r="CO48" i="18" s="1"/>
  <c r="CO7" i="18"/>
  <c r="CO8" i="18" s="1"/>
  <c r="CO401" i="16"/>
  <c r="CO402" i="16" s="1"/>
  <c r="CO393" i="16"/>
  <c r="CO394" i="16" s="1"/>
  <c r="CO384" i="16"/>
  <c r="CO385" i="16" s="1"/>
  <c r="CO376" i="16"/>
  <c r="CO377" i="16" s="1"/>
  <c r="CO101" i="17"/>
  <c r="CO100" i="17" s="1"/>
  <c r="CO106" i="18" l="1"/>
  <c r="CO104" i="18"/>
  <c r="CO109" i="18" s="1"/>
  <c r="CO107" i="18"/>
  <c r="CO108" i="18"/>
  <c r="CN131" i="18"/>
  <c r="CO129" i="18"/>
  <c r="CO125" i="18"/>
  <c r="CO128" i="18"/>
  <c r="T128" i="18"/>
  <c r="T131" i="18" s="1"/>
  <c r="CN110" i="18"/>
  <c r="K109" i="18"/>
  <c r="K110" i="18" s="1"/>
  <c r="W109" i="18"/>
  <c r="W110" i="18" s="1"/>
  <c r="AF107" i="18"/>
  <c r="AF110" i="18" s="1"/>
  <c r="CO191" i="18"/>
  <c r="CO190" i="18"/>
  <c r="CO214" i="18"/>
  <c r="CO213" i="18"/>
  <c r="CN93" i="18"/>
  <c r="CN80" i="18"/>
  <c r="BM132" i="20"/>
  <c r="BN128" i="20" s="1"/>
  <c r="BN133" i="20" s="1"/>
  <c r="AX109" i="20"/>
  <c r="AY103" i="20"/>
  <c r="CQ112" i="20"/>
  <c r="CR103" i="20"/>
  <c r="CT130" i="20"/>
  <c r="CQ38" i="20"/>
  <c r="CQ40" i="20"/>
  <c r="CQ43" i="20" s="1"/>
  <c r="CQ44" i="20" s="1"/>
  <c r="AY102" i="20"/>
  <c r="CP73" i="17"/>
  <c r="CQ75" i="17"/>
  <c r="CP74" i="17"/>
  <c r="CT67" i="17"/>
  <c r="CT66" i="17" s="1"/>
  <c r="CS65" i="17"/>
  <c r="CR4" i="17"/>
  <c r="CR70" i="17" s="1"/>
  <c r="CS101" i="20"/>
  <c r="CS108" i="20" s="1"/>
  <c r="CR102" i="20"/>
  <c r="CT127" i="20"/>
  <c r="CT128" i="20" s="1"/>
  <c r="CT78" i="20"/>
  <c r="CT79" i="20" s="1"/>
  <c r="CT80" i="20" s="1"/>
  <c r="CR42" i="20"/>
  <c r="CR37" i="20"/>
  <c r="CT36" i="20"/>
  <c r="CS35" i="20"/>
  <c r="CU54" i="20"/>
  <c r="CU56" i="20" s="1"/>
  <c r="CS20" i="20"/>
  <c r="CS22" i="20" s="1"/>
  <c r="CT13" i="20"/>
  <c r="CT14" i="20"/>
  <c r="CT34" i="20"/>
  <c r="CU12" i="20"/>
  <c r="CU17" i="20" s="1"/>
  <c r="CO91" i="18"/>
  <c r="CO89" i="18"/>
  <c r="CO92" i="18"/>
  <c r="CO90" i="18"/>
  <c r="CO79" i="18"/>
  <c r="CO78" i="18"/>
  <c r="CO76" i="18"/>
  <c r="CO77" i="18"/>
  <c r="CN58" i="18"/>
  <c r="CO57" i="18"/>
  <c r="CO58" i="18" s="1"/>
  <c r="W39" i="18"/>
  <c r="CO33" i="18"/>
  <c r="AF39" i="18"/>
  <c r="CP101" i="17"/>
  <c r="CP100" i="17" s="1"/>
  <c r="CO130" i="18" l="1"/>
  <c r="CO131" i="18" s="1"/>
  <c r="K130" i="18"/>
  <c r="K131" i="18" s="1"/>
  <c r="CO110" i="18"/>
  <c r="CO93" i="18"/>
  <c r="CO80" i="18"/>
  <c r="BN131" i="20"/>
  <c r="AY106" i="20"/>
  <c r="CU130" i="20"/>
  <c r="CR112" i="20"/>
  <c r="AY112" i="20"/>
  <c r="CS103" i="20"/>
  <c r="CR40" i="20"/>
  <c r="CR43" i="20" s="1"/>
  <c r="CR44" i="20" s="1"/>
  <c r="CR38" i="20"/>
  <c r="CQ74" i="17"/>
  <c r="CR75" i="17"/>
  <c r="CQ73" i="17"/>
  <c r="CU67" i="17"/>
  <c r="CU66" i="17" s="1"/>
  <c r="CT65" i="17"/>
  <c r="CS4" i="17"/>
  <c r="CS70" i="17" s="1"/>
  <c r="CT101" i="20"/>
  <c r="CT108" i="20" s="1"/>
  <c r="CS102" i="20"/>
  <c r="CU127" i="20"/>
  <c r="CU128" i="20" s="1"/>
  <c r="CU78" i="20"/>
  <c r="CU79" i="20" s="1"/>
  <c r="CU80" i="20" s="1"/>
  <c r="CS42" i="20"/>
  <c r="CS37" i="20"/>
  <c r="CU36" i="20"/>
  <c r="CT35" i="20"/>
  <c r="CV54" i="20"/>
  <c r="CV56" i="20" s="1"/>
  <c r="CU13" i="20"/>
  <c r="CU14" i="20"/>
  <c r="CT20" i="20"/>
  <c r="CT22" i="20" s="1"/>
  <c r="CU34" i="20"/>
  <c r="CV12" i="20"/>
  <c r="CV17" i="20" s="1"/>
  <c r="CQ101" i="17"/>
  <c r="CQ100" i="17" s="1"/>
  <c r="BN132" i="20" l="1"/>
  <c r="BO128" i="20" s="1"/>
  <c r="BO131" i="20" s="1"/>
  <c r="AY109" i="20"/>
  <c r="AZ103" i="20"/>
  <c r="CS112" i="20"/>
  <c r="CT103" i="20"/>
  <c r="CV130" i="20"/>
  <c r="CS40" i="20"/>
  <c r="CS43" i="20" s="1"/>
  <c r="CS44" i="20" s="1"/>
  <c r="CS38" i="20"/>
  <c r="AZ102" i="20"/>
  <c r="CR73" i="17"/>
  <c r="CS75" i="17"/>
  <c r="CR74" i="17"/>
  <c r="CU65" i="17"/>
  <c r="CV67" i="17"/>
  <c r="CV66" i="17" s="1"/>
  <c r="CT4" i="17"/>
  <c r="CT70" i="17" s="1"/>
  <c r="CU101" i="20"/>
  <c r="CU108" i="20" s="1"/>
  <c r="CT102" i="20"/>
  <c r="CV127" i="20"/>
  <c r="CV128" i="20" s="1"/>
  <c r="CV78" i="20"/>
  <c r="CV79" i="20" s="1"/>
  <c r="CV80" i="20" s="1"/>
  <c r="CV36" i="20"/>
  <c r="CU35" i="20"/>
  <c r="CT42" i="20"/>
  <c r="CT37" i="20"/>
  <c r="CW54" i="20"/>
  <c r="CW56" i="20" s="1"/>
  <c r="CV13" i="20"/>
  <c r="CV14" i="20"/>
  <c r="CU20" i="20"/>
  <c r="CU22" i="20" s="1"/>
  <c r="CV34" i="20"/>
  <c r="CW12" i="20"/>
  <c r="CW17" i="20" s="1"/>
  <c r="CR101" i="17"/>
  <c r="CR100" i="17" s="1"/>
  <c r="BO133" i="20" l="1"/>
  <c r="BO132" i="20"/>
  <c r="BP128" i="20" s="1"/>
  <c r="BP131" i="20" s="1"/>
  <c r="BP133" i="20"/>
  <c r="AZ106" i="20"/>
  <c r="CT112" i="20"/>
  <c r="AZ112" i="20"/>
  <c r="CU103" i="20"/>
  <c r="CT40" i="20"/>
  <c r="CT43" i="20" s="1"/>
  <c r="CT44" i="20" s="1"/>
  <c r="CT38" i="20"/>
  <c r="CT75" i="17"/>
  <c r="CS73" i="17"/>
  <c r="CS74" i="17"/>
  <c r="CV65" i="17"/>
  <c r="CW67" i="17"/>
  <c r="CW66" i="17" s="1"/>
  <c r="CU4" i="17"/>
  <c r="CU70" i="17" s="1"/>
  <c r="CV101" i="20"/>
  <c r="CV108" i="20" s="1"/>
  <c r="CU102" i="20"/>
  <c r="CW127" i="20"/>
  <c r="CW128" i="20" s="1"/>
  <c r="CW78" i="20"/>
  <c r="CW79" i="20" s="1"/>
  <c r="CW80" i="20" s="1"/>
  <c r="CV35" i="20"/>
  <c r="CW36" i="20"/>
  <c r="CU42" i="20"/>
  <c r="CU37" i="20"/>
  <c r="CX54" i="20"/>
  <c r="CX56" i="20" s="1"/>
  <c r="CW13" i="20"/>
  <c r="CW14" i="20"/>
  <c r="CV20" i="20"/>
  <c r="CV22" i="20" s="1"/>
  <c r="CW34" i="20"/>
  <c r="CX12" i="20"/>
  <c r="CX17" i="20" s="1"/>
  <c r="CS101" i="17"/>
  <c r="CS100" i="17" s="1"/>
  <c r="BP132" i="20" l="1"/>
  <c r="BQ128" i="20" s="1"/>
  <c r="BQ131" i="20" s="1"/>
  <c r="AZ109" i="20"/>
  <c r="BA103" i="20"/>
  <c r="CU112" i="20"/>
  <c r="CV103" i="20"/>
  <c r="CX130" i="20"/>
  <c r="CU38" i="20"/>
  <c r="CU40" i="20"/>
  <c r="CU43" i="20" s="1"/>
  <c r="BA102" i="20"/>
  <c r="CT73" i="17"/>
  <c r="CU75" i="17"/>
  <c r="CT74" i="17"/>
  <c r="CX67" i="17"/>
  <c r="CX66" i="17" s="1"/>
  <c r="CW65" i="17"/>
  <c r="CV4" i="17"/>
  <c r="CV70" i="17" s="1"/>
  <c r="CW101" i="20"/>
  <c r="CV102" i="20"/>
  <c r="CX127" i="20"/>
  <c r="CX128" i="20" s="1"/>
  <c r="CX78" i="20"/>
  <c r="CX79" i="20" s="1"/>
  <c r="CX80" i="20" s="1"/>
  <c r="CU44" i="20"/>
  <c r="CX36" i="20"/>
  <c r="CW35" i="20"/>
  <c r="CV42" i="20"/>
  <c r="CV37" i="20"/>
  <c r="CY54" i="20"/>
  <c r="CY56" i="20" s="1"/>
  <c r="CX13" i="20"/>
  <c r="CX14" i="20"/>
  <c r="CW20" i="20"/>
  <c r="CW22" i="20" s="1"/>
  <c r="CX34" i="20"/>
  <c r="CY12" i="20"/>
  <c r="CY17" i="20" s="1"/>
  <c r="CT101" i="17"/>
  <c r="CT100" i="17" s="1"/>
  <c r="BQ133" i="20" l="1"/>
  <c r="BQ132" i="20"/>
  <c r="BR128" i="20" s="1"/>
  <c r="BR131" i="20" s="1"/>
  <c r="BA106" i="20"/>
  <c r="CV112" i="20"/>
  <c r="CY130" i="20"/>
  <c r="BA112" i="20"/>
  <c r="CW103" i="20"/>
  <c r="CV38" i="20"/>
  <c r="CV40" i="20"/>
  <c r="CV43" i="20" s="1"/>
  <c r="CV44" i="20" s="1"/>
  <c r="CU74" i="17"/>
  <c r="CU73" i="17"/>
  <c r="CV75" i="17"/>
  <c r="CY67" i="17"/>
  <c r="CY66" i="17" s="1"/>
  <c r="CX65" i="17"/>
  <c r="CW4" i="17"/>
  <c r="CW70" i="17" s="1"/>
  <c r="CX101" i="20"/>
  <c r="CX108" i="20" s="1"/>
  <c r="CW102" i="20"/>
  <c r="CY127" i="20"/>
  <c r="CY128" i="20" s="1"/>
  <c r="CY78" i="20"/>
  <c r="CY79" i="20" s="1"/>
  <c r="CY80" i="20" s="1"/>
  <c r="CY36" i="20"/>
  <c r="CW42" i="20"/>
  <c r="CW37" i="20"/>
  <c r="CX35" i="20"/>
  <c r="CZ54" i="20"/>
  <c r="CZ56" i="20" s="1"/>
  <c r="CX20" i="20"/>
  <c r="CX22" i="20" s="1"/>
  <c r="CY13" i="20"/>
  <c r="CY14" i="20"/>
  <c r="CY34" i="20"/>
  <c r="CZ12" i="20"/>
  <c r="CZ17" i="20" s="1"/>
  <c r="CU101" i="17"/>
  <c r="CU100" i="17" s="1"/>
  <c r="BR133" i="20" l="1"/>
  <c r="BR132" i="20"/>
  <c r="BS128" i="20" s="1"/>
  <c r="BS130" i="20" s="1"/>
  <c r="BS131" i="20" s="1"/>
  <c r="BS133" i="20"/>
  <c r="BA109" i="20"/>
  <c r="BB103" i="20"/>
  <c r="CZ130" i="20"/>
  <c r="CW112" i="20"/>
  <c r="CX103" i="20"/>
  <c r="CX104" i="20"/>
  <c r="CW40" i="20"/>
  <c r="CW43" i="20" s="1"/>
  <c r="CW44" i="20" s="1"/>
  <c r="CW38" i="20"/>
  <c r="BB102" i="20"/>
  <c r="CV73" i="17"/>
  <c r="CV74" i="17"/>
  <c r="CW75" i="17"/>
  <c r="CY65" i="17"/>
  <c r="CZ67" i="17"/>
  <c r="CZ66" i="17" s="1"/>
  <c r="CX4" i="17"/>
  <c r="CX70" i="17" s="1"/>
  <c r="CY101" i="20"/>
  <c r="CY108" i="20" s="1"/>
  <c r="CX102" i="20"/>
  <c r="CZ127" i="20"/>
  <c r="CZ128" i="20" s="1"/>
  <c r="CZ78" i="20"/>
  <c r="CZ79" i="20" s="1"/>
  <c r="CZ80" i="20" s="1"/>
  <c r="CZ36" i="20"/>
  <c r="CX42" i="20"/>
  <c r="CX37" i="20"/>
  <c r="CY35" i="20"/>
  <c r="DA54" i="20"/>
  <c r="DA56" i="20" s="1"/>
  <c r="CZ13" i="20"/>
  <c r="CZ14" i="20"/>
  <c r="CY20" i="20"/>
  <c r="CY22" i="20" s="1"/>
  <c r="CZ34" i="20"/>
  <c r="DA12" i="20"/>
  <c r="DA17" i="20" s="1"/>
  <c r="CV101" i="17"/>
  <c r="CV100" i="17" s="1"/>
  <c r="BT131" i="20" l="1"/>
  <c r="BS132" i="20"/>
  <c r="BT133" i="20"/>
  <c r="BB106" i="20"/>
  <c r="CY103" i="20"/>
  <c r="CY104" i="20"/>
  <c r="CX112" i="20"/>
  <c r="CX114" i="20"/>
  <c r="BB112" i="20"/>
  <c r="DA130" i="20"/>
  <c r="CX40" i="20"/>
  <c r="CX43" i="20" s="1"/>
  <c r="CX44" i="20" s="1"/>
  <c r="CX38" i="20"/>
  <c r="CX75" i="17"/>
  <c r="CW74" i="17"/>
  <c r="CW73" i="17"/>
  <c r="CZ65" i="17"/>
  <c r="DA67" i="17"/>
  <c r="DA66" i="17" s="1"/>
  <c r="CY4" i="17"/>
  <c r="CY70" i="17" s="1"/>
  <c r="CZ101" i="20"/>
  <c r="CZ108" i="20" s="1"/>
  <c r="CY102" i="20"/>
  <c r="DA127" i="20"/>
  <c r="DA128" i="20" s="1"/>
  <c r="DA78" i="20"/>
  <c r="DA79" i="20" s="1"/>
  <c r="DA80" i="20" s="1"/>
  <c r="DA36" i="20"/>
  <c r="CY42" i="20"/>
  <c r="CY37" i="20"/>
  <c r="CZ35" i="20"/>
  <c r="DB54" i="20"/>
  <c r="DB56" i="20" s="1"/>
  <c r="DA14" i="20"/>
  <c r="DA13" i="20"/>
  <c r="CZ20" i="20"/>
  <c r="CZ22" i="20" s="1"/>
  <c r="DA34" i="20"/>
  <c r="DB12" i="20"/>
  <c r="DB17" i="20" s="1"/>
  <c r="CW101" i="17"/>
  <c r="CW100" i="17" s="1"/>
  <c r="BT132" i="20" l="1"/>
  <c r="BU133" i="20"/>
  <c r="BU131" i="20"/>
  <c r="BB109" i="20"/>
  <c r="BC103" i="20"/>
  <c r="CZ103" i="20"/>
  <c r="CZ104" i="20"/>
  <c r="DB130" i="20"/>
  <c r="CY112" i="20"/>
  <c r="CY114" i="20"/>
  <c r="CY38" i="20"/>
  <c r="CY40" i="20"/>
  <c r="CY43" i="20" s="1"/>
  <c r="BC102" i="20"/>
  <c r="CY75" i="17"/>
  <c r="CX73" i="17"/>
  <c r="CX74" i="17"/>
  <c r="DB67" i="17"/>
  <c r="DB66" i="17" s="1"/>
  <c r="DA65" i="17"/>
  <c r="CZ4" i="17"/>
  <c r="CZ70" i="17" s="1"/>
  <c r="CY44" i="20"/>
  <c r="DA101" i="20"/>
  <c r="DA108" i="20" s="1"/>
  <c r="CZ102" i="20"/>
  <c r="DB127" i="20"/>
  <c r="DB128" i="20" s="1"/>
  <c r="DB78" i="20"/>
  <c r="DB79" i="20" s="1"/>
  <c r="DB80" i="20" s="1"/>
  <c r="CZ42" i="20"/>
  <c r="CZ37" i="20"/>
  <c r="DA35" i="20"/>
  <c r="DB36" i="20"/>
  <c r="DC54" i="20"/>
  <c r="DC56" i="20" s="1"/>
  <c r="DA20" i="20"/>
  <c r="DA22" i="20" s="1"/>
  <c r="DB13" i="20"/>
  <c r="DB14" i="20"/>
  <c r="DB34" i="20"/>
  <c r="DC12" i="20"/>
  <c r="DC17" i="20" s="1"/>
  <c r="CX101" i="17"/>
  <c r="CX100" i="17" s="1"/>
  <c r="BV133" i="20" l="1"/>
  <c r="BV131" i="20"/>
  <c r="BU132" i="20"/>
  <c r="BC106" i="20"/>
  <c r="BC109" i="20" s="1"/>
  <c r="CZ112" i="20"/>
  <c r="CZ114" i="20"/>
  <c r="DA103" i="20"/>
  <c r="DA104" i="20"/>
  <c r="DC130" i="20"/>
  <c r="BC112" i="20"/>
  <c r="CZ40" i="20"/>
  <c r="CZ43" i="20" s="1"/>
  <c r="CZ44" i="20" s="1"/>
  <c r="CZ38" i="20"/>
  <c r="CY73" i="17"/>
  <c r="CZ75" i="17"/>
  <c r="CY74" i="17"/>
  <c r="DC67" i="17"/>
  <c r="DC66" i="17" s="1"/>
  <c r="DB65" i="17"/>
  <c r="DA4" i="17"/>
  <c r="DA70" i="17" s="1"/>
  <c r="DB101" i="20"/>
  <c r="DB108" i="20" s="1"/>
  <c r="DA102" i="20"/>
  <c r="DC127" i="20"/>
  <c r="DC128" i="20" s="1"/>
  <c r="DC78" i="20"/>
  <c r="DC79" i="20" s="1"/>
  <c r="DC80" i="20" s="1"/>
  <c r="DC36" i="20"/>
  <c r="DA42" i="20"/>
  <c r="DA37" i="20"/>
  <c r="DB35" i="20"/>
  <c r="DD54" i="20"/>
  <c r="DD56" i="20" s="1"/>
  <c r="DB20" i="20"/>
  <c r="DB22" i="20" s="1"/>
  <c r="DC13" i="20"/>
  <c r="DC14" i="20"/>
  <c r="DC34" i="20"/>
  <c r="DD12" i="20"/>
  <c r="DD17" i="20" s="1"/>
  <c r="CY101" i="17"/>
  <c r="CY100" i="17" s="1"/>
  <c r="BW133" i="20" l="1"/>
  <c r="BV132" i="20"/>
  <c r="BW131" i="20"/>
  <c r="DB103" i="20"/>
  <c r="DB104" i="20"/>
  <c r="DD130" i="20"/>
  <c r="DA112" i="20"/>
  <c r="DA114" i="20"/>
  <c r="DA40" i="20"/>
  <c r="DA43" i="20" s="1"/>
  <c r="DA44" i="20" s="1"/>
  <c r="DA38" i="20"/>
  <c r="BD103" i="20"/>
  <c r="BD102" i="20"/>
  <c r="CZ73" i="17"/>
  <c r="DA75" i="17"/>
  <c r="CZ74" i="17"/>
  <c r="DC65" i="17"/>
  <c r="DD67" i="17"/>
  <c r="DD66" i="17" s="1"/>
  <c r="DB4" i="17"/>
  <c r="DB70" i="17" s="1"/>
  <c r="DC101" i="20"/>
  <c r="DC108" i="20" s="1"/>
  <c r="DB102" i="20"/>
  <c r="DD127" i="20"/>
  <c r="DD128" i="20" s="1"/>
  <c r="DD78" i="20"/>
  <c r="DD79" i="20" s="1"/>
  <c r="DD80" i="20" s="1"/>
  <c r="DB42" i="20"/>
  <c r="DB37" i="20"/>
  <c r="DD36" i="20"/>
  <c r="DC35" i="20"/>
  <c r="DE54" i="20"/>
  <c r="DE56" i="20" s="1"/>
  <c r="DC20" i="20"/>
  <c r="DC22" i="20" s="1"/>
  <c r="DD13" i="20"/>
  <c r="DD14" i="20"/>
  <c r="DD34" i="20"/>
  <c r="DE12" i="20"/>
  <c r="DE17" i="20" s="1"/>
  <c r="CZ101" i="17"/>
  <c r="CZ100" i="17" s="1"/>
  <c r="BW132" i="20" l="1"/>
  <c r="BX131" i="20"/>
  <c r="BX133" i="20"/>
  <c r="BD106" i="20"/>
  <c r="DB112" i="20"/>
  <c r="DB114" i="20"/>
  <c r="DC103" i="20"/>
  <c r="DC104" i="20"/>
  <c r="BD112" i="20"/>
  <c r="DE130" i="20"/>
  <c r="DB40" i="20"/>
  <c r="DB43" i="20" s="1"/>
  <c r="DB44" i="20" s="1"/>
  <c r="DB38" i="20"/>
  <c r="DB75" i="17"/>
  <c r="DA74" i="17"/>
  <c r="DA73" i="17"/>
  <c r="DE67" i="17"/>
  <c r="DE66" i="17" s="1"/>
  <c r="DD65" i="17"/>
  <c r="DC4" i="17"/>
  <c r="DC70" i="17" s="1"/>
  <c r="DD101" i="20"/>
  <c r="DD108" i="20" s="1"/>
  <c r="DC102" i="20"/>
  <c r="DE127" i="20"/>
  <c r="DE128" i="20" s="1"/>
  <c r="DE78" i="20"/>
  <c r="DE79" i="20" s="1"/>
  <c r="DE80" i="20" s="1"/>
  <c r="DC42" i="20"/>
  <c r="DC37" i="20"/>
  <c r="DE36" i="20"/>
  <c r="DD35" i="20"/>
  <c r="DF54" i="20"/>
  <c r="DF56" i="20" s="1"/>
  <c r="DE13" i="20"/>
  <c r="DE14" i="20"/>
  <c r="DD20" i="20"/>
  <c r="DD22" i="20" s="1"/>
  <c r="DE34" i="20"/>
  <c r="DF12" i="20"/>
  <c r="DF17" i="20" s="1"/>
  <c r="DA101" i="17"/>
  <c r="DA100" i="17" s="1"/>
  <c r="BX132" i="20" l="1"/>
  <c r="BY131" i="20"/>
  <c r="BY133" i="20"/>
  <c r="BD109" i="20"/>
  <c r="BE103" i="20"/>
  <c r="DD103" i="20"/>
  <c r="DD104" i="20"/>
  <c r="DF130" i="20"/>
  <c r="DC112" i="20"/>
  <c r="DC114" i="20"/>
  <c r="DC38" i="20"/>
  <c r="DC40" i="20"/>
  <c r="DC43" i="20" s="1"/>
  <c r="DC44" i="20" s="1"/>
  <c r="BE102" i="20"/>
  <c r="DB74" i="17"/>
  <c r="DB73" i="17"/>
  <c r="DC75" i="17"/>
  <c r="DF67" i="17"/>
  <c r="DF66" i="17" s="1"/>
  <c r="DE65" i="17"/>
  <c r="DD4" i="17"/>
  <c r="DD70" i="17" s="1"/>
  <c r="DE101" i="20"/>
  <c r="DE108" i="20" s="1"/>
  <c r="DD102" i="20"/>
  <c r="DF127" i="20"/>
  <c r="DF128" i="20" s="1"/>
  <c r="DF78" i="20"/>
  <c r="DF79" i="20" s="1"/>
  <c r="DF80" i="20" s="1"/>
  <c r="DD42" i="20"/>
  <c r="DD37" i="20"/>
  <c r="DE35" i="20"/>
  <c r="DF36" i="20"/>
  <c r="DG54" i="20"/>
  <c r="DG56" i="20" s="1"/>
  <c r="DE20" i="20"/>
  <c r="DE22" i="20" s="1"/>
  <c r="DF13" i="20"/>
  <c r="DF14" i="20"/>
  <c r="DF34" i="20"/>
  <c r="DG12" i="20"/>
  <c r="DG17" i="20" s="1"/>
  <c r="DB101" i="17"/>
  <c r="DB100" i="17" s="1"/>
  <c r="BY132" i="20" l="1"/>
  <c r="BZ133" i="20"/>
  <c r="BZ131" i="20"/>
  <c r="BE106" i="20"/>
  <c r="BE112" i="20"/>
  <c r="DG130" i="20"/>
  <c r="DD112" i="20"/>
  <c r="DD114" i="20"/>
  <c r="DE103" i="20"/>
  <c r="DE104" i="20"/>
  <c r="DD38" i="20"/>
  <c r="DD40" i="20"/>
  <c r="DD43" i="20" s="1"/>
  <c r="DD44" i="20" s="1"/>
  <c r="DD75" i="17"/>
  <c r="DC74" i="17"/>
  <c r="DC73" i="17"/>
  <c r="DG67" i="17"/>
  <c r="DG66" i="17" s="1"/>
  <c r="DF65" i="17"/>
  <c r="DE4" i="17"/>
  <c r="DE70" i="17" s="1"/>
  <c r="DF101" i="20"/>
  <c r="DF108" i="20" s="1"/>
  <c r="DE102" i="20"/>
  <c r="DG127" i="20"/>
  <c r="DG128" i="20" s="1"/>
  <c r="DG78" i="20"/>
  <c r="DG79" i="20" s="1"/>
  <c r="DG80" i="20" s="1"/>
  <c r="DE42" i="20"/>
  <c r="DE37" i="20"/>
  <c r="DF35" i="20"/>
  <c r="DG36" i="20"/>
  <c r="DH54" i="20"/>
  <c r="DH56" i="20" s="1"/>
  <c r="DG13" i="20"/>
  <c r="DG14" i="20"/>
  <c r="DF20" i="20"/>
  <c r="DF22" i="20" s="1"/>
  <c r="DG34" i="20"/>
  <c r="DH12" i="20"/>
  <c r="DH17" i="20" s="1"/>
  <c r="DC101" i="17"/>
  <c r="DC100" i="17" s="1"/>
  <c r="CA131" i="20" l="1"/>
  <c r="CA133" i="20"/>
  <c r="BZ132" i="20"/>
  <c r="BE109" i="20"/>
  <c r="BF103" i="20"/>
  <c r="DF103" i="20"/>
  <c r="DF104" i="20"/>
  <c r="DH130" i="20"/>
  <c r="DE112" i="20"/>
  <c r="DE114" i="20"/>
  <c r="DE40" i="20"/>
  <c r="DE43" i="20" s="1"/>
  <c r="DE44" i="20" s="1"/>
  <c r="DE38" i="20"/>
  <c r="BF102" i="20"/>
  <c r="DE75" i="17"/>
  <c r="DD74" i="17"/>
  <c r="DD73" i="17"/>
  <c r="DG65" i="17"/>
  <c r="DH67" i="17"/>
  <c r="DH66" i="17" s="1"/>
  <c r="DF4" i="17"/>
  <c r="DF70" i="17" s="1"/>
  <c r="DG101" i="20"/>
  <c r="DG108" i="20" s="1"/>
  <c r="DF102" i="20"/>
  <c r="DH127" i="20"/>
  <c r="DH128" i="20" s="1"/>
  <c r="DH78" i="20"/>
  <c r="DH79" i="20" s="1"/>
  <c r="DH80" i="20" s="1"/>
  <c r="DH36" i="20"/>
  <c r="DG35" i="20"/>
  <c r="DF42" i="20"/>
  <c r="DF37" i="20"/>
  <c r="DI54" i="20"/>
  <c r="DI56" i="20" s="1"/>
  <c r="DH13" i="20"/>
  <c r="DH14" i="20"/>
  <c r="DG20" i="20"/>
  <c r="DG22" i="20" s="1"/>
  <c r="DH34" i="20"/>
  <c r="DI12" i="20"/>
  <c r="DI17" i="20" s="1"/>
  <c r="DD101" i="17"/>
  <c r="DD100" i="17" s="1"/>
  <c r="CB131" i="20" l="1"/>
  <c r="CA132" i="20"/>
  <c r="CB133" i="20"/>
  <c r="BF106" i="20"/>
  <c r="BF112" i="20"/>
  <c r="DF112" i="20"/>
  <c r="DF114" i="20"/>
  <c r="DG104" i="20"/>
  <c r="DG103" i="20"/>
  <c r="DI130" i="20"/>
  <c r="DF40" i="20"/>
  <c r="DF43" i="20" s="1"/>
  <c r="DF38" i="20"/>
  <c r="DF75" i="17"/>
  <c r="DE74" i="17"/>
  <c r="DE73" i="17"/>
  <c r="DI67" i="17"/>
  <c r="DI66" i="17" s="1"/>
  <c r="DH65" i="17"/>
  <c r="DG4" i="17"/>
  <c r="DG70" i="17" s="1"/>
  <c r="DH101" i="20"/>
  <c r="DH108" i="20" s="1"/>
  <c r="DG102" i="20"/>
  <c r="DI127" i="20"/>
  <c r="DI128" i="20" s="1"/>
  <c r="DI78" i="20"/>
  <c r="DI79" i="20" s="1"/>
  <c r="DI80" i="20" s="1"/>
  <c r="DF44" i="20"/>
  <c r="DG42" i="20"/>
  <c r="DG37" i="20"/>
  <c r="DI36" i="20"/>
  <c r="DH35" i="20"/>
  <c r="DJ54" i="20"/>
  <c r="DJ56" i="20" s="1"/>
  <c r="DI14" i="20"/>
  <c r="DI13" i="20"/>
  <c r="DH20" i="20"/>
  <c r="DH22" i="20" s="1"/>
  <c r="DI34" i="20"/>
  <c r="DJ12" i="20"/>
  <c r="DJ17" i="20" s="1"/>
  <c r="DE101" i="17"/>
  <c r="DE100" i="17" s="1"/>
  <c r="CC131" i="20" l="1"/>
  <c r="CB132" i="20"/>
  <c r="CC133" i="20"/>
  <c r="BF109" i="20"/>
  <c r="BG103" i="20"/>
  <c r="DG112" i="20"/>
  <c r="DJ130" i="20"/>
  <c r="DH103" i="20"/>
  <c r="DH104" i="20"/>
  <c r="DG114" i="20"/>
  <c r="DG38" i="20"/>
  <c r="DG40" i="20"/>
  <c r="DG43" i="20" s="1"/>
  <c r="DG44" i="20" s="1"/>
  <c r="BG102" i="20"/>
  <c r="DF74" i="17"/>
  <c r="DG75" i="17"/>
  <c r="DF73" i="17"/>
  <c r="DJ67" i="17"/>
  <c r="DJ66" i="17" s="1"/>
  <c r="DI65" i="17"/>
  <c r="DH4" i="17"/>
  <c r="DH70" i="17" s="1"/>
  <c r="DI101" i="20"/>
  <c r="DI108" i="20" s="1"/>
  <c r="DH102" i="20"/>
  <c r="DJ127" i="20"/>
  <c r="DJ128" i="20" s="1"/>
  <c r="DJ78" i="20"/>
  <c r="DJ79" i="20" s="1"/>
  <c r="DJ80" i="20" s="1"/>
  <c r="DJ36" i="20"/>
  <c r="DI35" i="20"/>
  <c r="DH42" i="20"/>
  <c r="DH37" i="20"/>
  <c r="DK54" i="20"/>
  <c r="DK56" i="20" s="1"/>
  <c r="DI20" i="20"/>
  <c r="DI22" i="20" s="1"/>
  <c r="DJ13" i="20"/>
  <c r="DJ14" i="20"/>
  <c r="DJ34" i="20"/>
  <c r="DK12" i="20"/>
  <c r="DK17" i="20" s="1"/>
  <c r="DF101" i="17"/>
  <c r="DF100" i="17" s="1"/>
  <c r="CD133" i="20" l="1"/>
  <c r="CD131" i="20"/>
  <c r="CC132" i="20"/>
  <c r="BG106" i="20"/>
  <c r="BH104" i="20" s="1"/>
  <c r="DK130" i="20"/>
  <c r="DI103" i="20"/>
  <c r="DI104" i="20"/>
  <c r="DH112" i="20"/>
  <c r="DH114" i="20"/>
  <c r="BG112" i="20"/>
  <c r="DH40" i="20"/>
  <c r="DH43" i="20" s="1"/>
  <c r="DH38" i="20"/>
  <c r="DG74" i="17"/>
  <c r="DH75" i="17"/>
  <c r="DG73" i="17"/>
  <c r="DK67" i="17"/>
  <c r="DK66" i="17" s="1"/>
  <c r="DJ65" i="17"/>
  <c r="DI4" i="17"/>
  <c r="DI70" i="17" s="1"/>
  <c r="DJ101" i="20"/>
  <c r="DJ108" i="20" s="1"/>
  <c r="DI102" i="20"/>
  <c r="DK127" i="20"/>
  <c r="DK128" i="20" s="1"/>
  <c r="DK78" i="20"/>
  <c r="DK79" i="20" s="1"/>
  <c r="DK80" i="20" s="1"/>
  <c r="DH44" i="20"/>
  <c r="DK36" i="20"/>
  <c r="DJ35" i="20"/>
  <c r="DI42" i="20"/>
  <c r="DI37" i="20"/>
  <c r="DL54" i="20"/>
  <c r="DL56" i="20" s="1"/>
  <c r="DK13" i="20"/>
  <c r="DK14" i="20"/>
  <c r="DJ20" i="20"/>
  <c r="DJ22" i="20" s="1"/>
  <c r="DK34" i="20"/>
  <c r="DL12" i="20"/>
  <c r="DL17" i="20" s="1"/>
  <c r="DG101" i="17"/>
  <c r="DG100" i="17" s="1"/>
  <c r="CD132" i="20" l="1"/>
  <c r="CE133" i="20"/>
  <c r="CE131" i="20"/>
  <c r="BG109" i="20"/>
  <c r="DI112" i="20"/>
  <c r="DI114" i="20"/>
  <c r="DL130" i="20"/>
  <c r="DJ103" i="20"/>
  <c r="DJ104" i="20"/>
  <c r="DI40" i="20"/>
  <c r="DI43" i="20" s="1"/>
  <c r="DI38" i="20"/>
  <c r="BH102" i="20"/>
  <c r="DH73" i="17"/>
  <c r="DI75" i="17"/>
  <c r="DH74" i="17"/>
  <c r="DK65" i="17"/>
  <c r="DL67" i="17"/>
  <c r="DL66" i="17" s="1"/>
  <c r="DJ4" i="17"/>
  <c r="DJ70" i="17" s="1"/>
  <c r="DK101" i="20"/>
  <c r="DK108" i="20" s="1"/>
  <c r="DJ102" i="20"/>
  <c r="DL127" i="20"/>
  <c r="DL128" i="20" s="1"/>
  <c r="DL78" i="20"/>
  <c r="DL79" i="20" s="1"/>
  <c r="DL80" i="20" s="1"/>
  <c r="DI44" i="20"/>
  <c r="DL36" i="20"/>
  <c r="DJ42" i="20"/>
  <c r="DJ37" i="20"/>
  <c r="DK35" i="20"/>
  <c r="DM54" i="20"/>
  <c r="DM56" i="20" s="1"/>
  <c r="DK20" i="20"/>
  <c r="DK22" i="20" s="1"/>
  <c r="DL13" i="20"/>
  <c r="DL14" i="20"/>
  <c r="DL34" i="20"/>
  <c r="DM12" i="20"/>
  <c r="DM17" i="20" s="1"/>
  <c r="DH101" i="17"/>
  <c r="DH100" i="17" s="1"/>
  <c r="CF131" i="20" l="1"/>
  <c r="CF133" i="20"/>
  <c r="CE132" i="20"/>
  <c r="BH106" i="20"/>
  <c r="DK104" i="20"/>
  <c r="DK103" i="20"/>
  <c r="DM130" i="20"/>
  <c r="DJ112" i="20"/>
  <c r="DJ114" i="20"/>
  <c r="BH112" i="20"/>
  <c r="BH114" i="20"/>
  <c r="DJ40" i="20"/>
  <c r="DJ43" i="20" s="1"/>
  <c r="DJ44" i="20" s="1"/>
  <c r="DJ38" i="20"/>
  <c r="DJ75" i="17"/>
  <c r="DI74" i="17"/>
  <c r="DI73" i="17"/>
  <c r="DM67" i="17"/>
  <c r="DM66" i="17" s="1"/>
  <c r="DL65" i="17"/>
  <c r="DK4" i="17"/>
  <c r="DK70" i="17" s="1"/>
  <c r="DL101" i="20"/>
  <c r="DL108" i="20" s="1"/>
  <c r="DK102" i="20"/>
  <c r="DM127" i="20"/>
  <c r="DM128" i="20" s="1"/>
  <c r="DM78" i="20"/>
  <c r="DM79" i="20" s="1"/>
  <c r="DM80" i="20" s="1"/>
  <c r="DM36" i="20"/>
  <c r="DL35" i="20"/>
  <c r="DK42" i="20"/>
  <c r="DK37" i="20"/>
  <c r="DN54" i="20"/>
  <c r="DN56" i="20" s="1"/>
  <c r="DM13" i="20"/>
  <c r="DM14" i="20"/>
  <c r="DL20" i="20"/>
  <c r="DL22" i="20" s="1"/>
  <c r="DM34" i="20"/>
  <c r="DN12" i="20"/>
  <c r="DN17" i="20" s="1"/>
  <c r="DI101" i="17"/>
  <c r="DI100" i="17" s="1"/>
  <c r="CG133" i="20" l="1"/>
  <c r="CF132" i="20"/>
  <c r="CG131" i="20"/>
  <c r="BH109" i="20"/>
  <c r="BI104" i="20"/>
  <c r="DK112" i="20"/>
  <c r="DK114" i="20"/>
  <c r="DL103" i="20"/>
  <c r="DL104" i="20"/>
  <c r="DN130" i="20"/>
  <c r="DK38" i="20"/>
  <c r="DK40" i="20"/>
  <c r="DK43" i="20" s="1"/>
  <c r="BI102" i="20"/>
  <c r="DJ73" i="17"/>
  <c r="DJ74" i="17"/>
  <c r="DK75" i="17"/>
  <c r="DN67" i="17"/>
  <c r="DN66" i="17" s="1"/>
  <c r="DM65" i="17"/>
  <c r="DL4" i="17"/>
  <c r="DL70" i="17" s="1"/>
  <c r="DM101" i="20"/>
  <c r="DM108" i="20" s="1"/>
  <c r="DL102" i="20"/>
  <c r="DN127" i="20"/>
  <c r="DN128" i="20" s="1"/>
  <c r="DN78" i="20"/>
  <c r="DN79" i="20" s="1"/>
  <c r="DN80" i="20" s="1"/>
  <c r="DK44" i="20"/>
  <c r="DN36" i="20"/>
  <c r="DL42" i="20"/>
  <c r="DL37" i="20"/>
  <c r="DM35" i="20"/>
  <c r="DO54" i="20"/>
  <c r="DO56" i="20" s="1"/>
  <c r="DN13" i="20"/>
  <c r="DN14" i="20"/>
  <c r="DM20" i="20"/>
  <c r="DM22" i="20" s="1"/>
  <c r="DN34" i="20"/>
  <c r="DO12" i="20"/>
  <c r="DO17" i="20" s="1"/>
  <c r="DJ101" i="17"/>
  <c r="DJ100" i="17" s="1"/>
  <c r="CH133" i="20" l="1"/>
  <c r="CH131" i="20"/>
  <c r="CG132" i="20"/>
  <c r="BI106" i="20"/>
  <c r="DM103" i="20"/>
  <c r="DM104" i="20"/>
  <c r="DO130" i="20"/>
  <c r="DL112" i="20"/>
  <c r="DL114" i="20"/>
  <c r="BI112" i="20"/>
  <c r="BI114" i="20"/>
  <c r="DL38" i="20"/>
  <c r="DL40" i="20"/>
  <c r="DL43" i="20" s="1"/>
  <c r="DL44" i="20" s="1"/>
  <c r="DK73" i="17"/>
  <c r="DL75" i="17"/>
  <c r="DK74" i="17"/>
  <c r="DO67" i="17"/>
  <c r="DO66" i="17" s="1"/>
  <c r="DN65" i="17"/>
  <c r="DM4" i="17"/>
  <c r="DM70" i="17" s="1"/>
  <c r="DN101" i="20"/>
  <c r="DN108" i="20" s="1"/>
  <c r="DM102" i="20"/>
  <c r="DO127" i="20"/>
  <c r="DO128" i="20" s="1"/>
  <c r="DO78" i="20"/>
  <c r="DO79" i="20" s="1"/>
  <c r="DO80" i="20" s="1"/>
  <c r="DO36" i="20"/>
  <c r="DM42" i="20"/>
  <c r="DM37" i="20"/>
  <c r="DN35" i="20"/>
  <c r="DP54" i="20"/>
  <c r="DP56" i="20" s="1"/>
  <c r="DO13" i="20"/>
  <c r="DO14" i="20"/>
  <c r="DN20" i="20"/>
  <c r="DN22" i="20" s="1"/>
  <c r="DO34" i="20"/>
  <c r="DP12" i="20"/>
  <c r="DP17" i="20" s="1"/>
  <c r="DK101" i="17"/>
  <c r="DK100" i="17" s="1"/>
  <c r="CI131" i="20" l="1"/>
  <c r="CI133" i="20"/>
  <c r="CH132" i="20"/>
  <c r="BI109" i="20"/>
  <c r="BJ104" i="20"/>
  <c r="DM112" i="20"/>
  <c r="DM114" i="20"/>
  <c r="DN103" i="20"/>
  <c r="DN104" i="20"/>
  <c r="DP130" i="20"/>
  <c r="DM40" i="20"/>
  <c r="DM43" i="20" s="1"/>
  <c r="DM38" i="20"/>
  <c r="BJ102" i="20"/>
  <c r="DL73" i="17"/>
  <c r="DL74" i="17"/>
  <c r="DM75" i="17"/>
  <c r="DO65" i="17"/>
  <c r="DP67" i="17"/>
  <c r="DP66" i="17" s="1"/>
  <c r="DN4" i="17"/>
  <c r="DN70" i="17" s="1"/>
  <c r="DO101" i="20"/>
  <c r="DO108" i="20" s="1"/>
  <c r="DN102" i="20"/>
  <c r="DP127" i="20"/>
  <c r="DP128" i="20" s="1"/>
  <c r="DP78" i="20"/>
  <c r="DP79" i="20" s="1"/>
  <c r="DP80" i="20" s="1"/>
  <c r="DM44" i="20"/>
  <c r="DP36" i="20"/>
  <c r="DN42" i="20"/>
  <c r="DN37" i="20"/>
  <c r="DO35" i="20"/>
  <c r="DQ54" i="20"/>
  <c r="DQ56" i="20" s="1"/>
  <c r="DP13" i="20"/>
  <c r="DP14" i="20"/>
  <c r="DO20" i="20"/>
  <c r="DO22" i="20" s="1"/>
  <c r="DP34" i="20"/>
  <c r="DQ12" i="20"/>
  <c r="DQ17" i="20" s="1"/>
  <c r="DL101" i="17"/>
  <c r="DL100" i="17" s="1"/>
  <c r="CJ133" i="20" l="1"/>
  <c r="CI132" i="20"/>
  <c r="CJ131" i="20"/>
  <c r="BJ106" i="20"/>
  <c r="DO104" i="20"/>
  <c r="DO103" i="20"/>
  <c r="DQ130" i="20"/>
  <c r="DN112" i="20"/>
  <c r="DN114" i="20"/>
  <c r="BJ112" i="20"/>
  <c r="BJ114" i="20"/>
  <c r="DN40" i="20"/>
  <c r="DN43" i="20" s="1"/>
  <c r="DN38" i="20"/>
  <c r="DM74" i="17"/>
  <c r="DM73" i="17"/>
  <c r="DQ67" i="17"/>
  <c r="DQ66" i="17" s="1"/>
  <c r="DP65" i="17"/>
  <c r="DO4" i="17"/>
  <c r="DO70" i="17" s="1"/>
  <c r="DP101" i="20"/>
  <c r="DP108" i="20" s="1"/>
  <c r="DO102" i="20"/>
  <c r="DQ127" i="20"/>
  <c r="DQ128" i="20" s="1"/>
  <c r="DN44" i="20"/>
  <c r="DQ78" i="20"/>
  <c r="DQ79" i="20" s="1"/>
  <c r="DQ80" i="20" s="1"/>
  <c r="DQ36" i="20"/>
  <c r="DO42" i="20"/>
  <c r="DO37" i="20"/>
  <c r="DP35" i="20"/>
  <c r="DR54" i="20"/>
  <c r="DR56" i="20" s="1"/>
  <c r="DQ13" i="20"/>
  <c r="DQ14" i="20"/>
  <c r="DP20" i="20"/>
  <c r="DP22" i="20" s="1"/>
  <c r="DQ34" i="20"/>
  <c r="DR12" i="20"/>
  <c r="DR17" i="20" s="1"/>
  <c r="DM101" i="17"/>
  <c r="DM100" i="17" s="1"/>
  <c r="CK131" i="20" l="1"/>
  <c r="CJ132" i="20"/>
  <c r="CK133" i="20"/>
  <c r="BJ109" i="20"/>
  <c r="BK104" i="20"/>
  <c r="DO112" i="20"/>
  <c r="DO114" i="20"/>
  <c r="DP103" i="20"/>
  <c r="DP104" i="20"/>
  <c r="DR130" i="20"/>
  <c r="DO38" i="20"/>
  <c r="DO40" i="20"/>
  <c r="DO43" i="20" s="1"/>
  <c r="DO44" i="20" s="1"/>
  <c r="BK102" i="20"/>
  <c r="DR67" i="17"/>
  <c r="DR66" i="17" s="1"/>
  <c r="DQ65" i="17"/>
  <c r="DP4" i="17"/>
  <c r="DP70" i="17" s="1"/>
  <c r="DQ101" i="20"/>
  <c r="DQ108" i="20" s="1"/>
  <c r="DP102" i="20"/>
  <c r="DR127" i="20"/>
  <c r="DR128" i="20" s="1"/>
  <c r="DR78" i="20"/>
  <c r="DR79" i="20" s="1"/>
  <c r="DR80" i="20" s="1"/>
  <c r="DR36" i="20"/>
  <c r="DQ35" i="20"/>
  <c r="DP42" i="20"/>
  <c r="DP37" i="20"/>
  <c r="DS54" i="20"/>
  <c r="DS56" i="20" s="1"/>
  <c r="DQ20" i="20"/>
  <c r="DQ22" i="20" s="1"/>
  <c r="DR13" i="20"/>
  <c r="DR14" i="20"/>
  <c r="DR34" i="20"/>
  <c r="DS12" i="20"/>
  <c r="DS17" i="20" s="1"/>
  <c r="DN101" i="17"/>
  <c r="DN100" i="17" s="1"/>
  <c r="CK132" i="20" l="1"/>
  <c r="CL133" i="20"/>
  <c r="CL131" i="20" s="1"/>
  <c r="BK106" i="20"/>
  <c r="DS130" i="20"/>
  <c r="DP112" i="20"/>
  <c r="DP114" i="20"/>
  <c r="DQ103" i="20"/>
  <c r="DQ104" i="20"/>
  <c r="BK112" i="20"/>
  <c r="BK114" i="20"/>
  <c r="DP40" i="20"/>
  <c r="DP43" i="20" s="1"/>
  <c r="DP44" i="20" s="1"/>
  <c r="DP38" i="20"/>
  <c r="DS67" i="17"/>
  <c r="DS66" i="17" s="1"/>
  <c r="DR65" i="17"/>
  <c r="DQ4" i="17"/>
  <c r="DQ70" i="17" s="1"/>
  <c r="DR101" i="20"/>
  <c r="DR108" i="20" s="1"/>
  <c r="DQ102" i="20"/>
  <c r="DS127" i="20"/>
  <c r="DS128" i="20" s="1"/>
  <c r="DS78" i="20"/>
  <c r="DS79" i="20" s="1"/>
  <c r="DS80" i="20" s="1"/>
  <c r="DQ42" i="20"/>
  <c r="DQ37" i="20"/>
  <c r="DS36" i="20"/>
  <c r="DR35" i="20"/>
  <c r="DT54" i="20"/>
  <c r="DT56" i="20" s="1"/>
  <c r="DS13" i="20"/>
  <c r="DS14" i="20"/>
  <c r="DR20" i="20"/>
  <c r="DR22" i="20" s="1"/>
  <c r="DS34" i="20"/>
  <c r="DT12" i="20"/>
  <c r="DT17" i="20" s="1"/>
  <c r="DO101" i="17"/>
  <c r="DO100" i="17" s="1"/>
  <c r="CM133" i="20" l="1"/>
  <c r="CM131" i="20" s="1"/>
  <c r="CL132" i="20"/>
  <c r="BK109" i="20"/>
  <c r="BL104" i="20"/>
  <c r="DT130" i="20"/>
  <c r="DQ112" i="20"/>
  <c r="DQ114" i="20"/>
  <c r="DR104" i="20"/>
  <c r="DR103" i="20"/>
  <c r="DQ40" i="20"/>
  <c r="DQ43" i="20" s="1"/>
  <c r="DQ44" i="20" s="1"/>
  <c r="DQ38" i="20"/>
  <c r="BL102" i="20"/>
  <c r="DS65" i="17"/>
  <c r="DT67" i="17"/>
  <c r="DT66" i="17" s="1"/>
  <c r="DR4" i="17"/>
  <c r="DR70" i="17" s="1"/>
  <c r="DS101" i="20"/>
  <c r="DS108" i="20" s="1"/>
  <c r="DR102" i="20"/>
  <c r="DT127" i="20"/>
  <c r="DT128" i="20" s="1"/>
  <c r="DT78" i="20"/>
  <c r="DT79" i="20" s="1"/>
  <c r="DT80" i="20" s="1"/>
  <c r="DT36" i="20"/>
  <c r="DS35" i="20"/>
  <c r="DR42" i="20"/>
  <c r="DR37" i="20"/>
  <c r="DU54" i="20"/>
  <c r="DU56" i="20" s="1"/>
  <c r="DS20" i="20"/>
  <c r="DS22" i="20" s="1"/>
  <c r="DT13" i="20"/>
  <c r="DT14" i="20"/>
  <c r="DT34" i="20"/>
  <c r="DU12" i="20"/>
  <c r="DU17" i="20" s="1"/>
  <c r="DP101" i="17"/>
  <c r="DP100" i="17" s="1"/>
  <c r="CM132" i="20" l="1"/>
  <c r="CN133" i="20"/>
  <c r="CN131" i="20" s="1"/>
  <c r="BL106" i="20"/>
  <c r="DR114" i="20"/>
  <c r="BL112" i="20"/>
  <c r="BL114" i="20"/>
  <c r="DR112" i="20"/>
  <c r="DS103" i="20"/>
  <c r="DS104" i="20"/>
  <c r="DU130" i="20"/>
  <c r="DR40" i="20"/>
  <c r="DR43" i="20" s="1"/>
  <c r="DR44" i="20" s="1"/>
  <c r="DR38" i="20"/>
  <c r="DU67" i="17"/>
  <c r="DU66" i="17" s="1"/>
  <c r="DT65" i="17"/>
  <c r="DS4" i="17"/>
  <c r="DS70" i="17" s="1"/>
  <c r="DT101" i="20"/>
  <c r="DT108" i="20" s="1"/>
  <c r="DS102" i="20"/>
  <c r="DU127" i="20"/>
  <c r="DU128" i="20" s="1"/>
  <c r="DU78" i="20"/>
  <c r="DU79" i="20" s="1"/>
  <c r="DU80" i="20" s="1"/>
  <c r="DU36" i="20"/>
  <c r="DT35" i="20"/>
  <c r="DS42" i="20"/>
  <c r="DS37" i="20"/>
  <c r="DV54" i="20"/>
  <c r="DV56" i="20" s="1"/>
  <c r="DU13" i="20"/>
  <c r="DU14" i="20"/>
  <c r="DT20" i="20"/>
  <c r="DT22" i="20" s="1"/>
  <c r="DU34" i="20"/>
  <c r="DV12" i="20"/>
  <c r="DV17" i="20" s="1"/>
  <c r="DQ101" i="17"/>
  <c r="DQ100" i="17" s="1"/>
  <c r="CO133" i="20" l="1"/>
  <c r="CO131" i="20" s="1"/>
  <c r="CN132" i="20"/>
  <c r="BL109" i="20"/>
  <c r="BM104" i="20"/>
  <c r="DV130" i="20"/>
  <c r="DS112" i="20"/>
  <c r="DS114" i="20"/>
  <c r="DT103" i="20"/>
  <c r="DT104" i="20"/>
  <c r="DS38" i="20"/>
  <c r="DS40" i="20"/>
  <c r="DS43" i="20" s="1"/>
  <c r="BM102" i="20"/>
  <c r="DV67" i="17"/>
  <c r="DV66" i="17" s="1"/>
  <c r="DU65" i="17"/>
  <c r="DT4" i="17"/>
  <c r="DT70" i="17" s="1"/>
  <c r="DU101" i="20"/>
  <c r="DU108" i="20" s="1"/>
  <c r="DT102" i="20"/>
  <c r="DV127" i="20"/>
  <c r="DV128" i="20" s="1"/>
  <c r="DS44" i="20"/>
  <c r="DV78" i="20"/>
  <c r="DV79" i="20" s="1"/>
  <c r="DV80" i="20" s="1"/>
  <c r="DV36" i="20"/>
  <c r="DU35" i="20"/>
  <c r="DT42" i="20"/>
  <c r="DT37" i="20"/>
  <c r="DW54" i="20"/>
  <c r="DW56" i="20" s="1"/>
  <c r="DV13" i="20"/>
  <c r="DV14" i="20"/>
  <c r="DU20" i="20"/>
  <c r="DU22" i="20" s="1"/>
  <c r="DV34" i="20"/>
  <c r="DW12" i="20"/>
  <c r="DW17" i="20" s="1"/>
  <c r="DR101" i="17"/>
  <c r="DR100" i="17" s="1"/>
  <c r="CP133" i="20" l="1"/>
  <c r="CP131" i="20" s="1"/>
  <c r="CO132" i="20"/>
  <c r="BM106" i="20"/>
  <c r="DT112" i="20"/>
  <c r="DT114" i="20"/>
  <c r="DU103" i="20"/>
  <c r="DU104" i="20"/>
  <c r="BM112" i="20"/>
  <c r="BM114" i="20"/>
  <c r="DW130" i="20"/>
  <c r="DT38" i="20"/>
  <c r="DT40" i="20"/>
  <c r="DT43" i="20" s="1"/>
  <c r="DT44" i="20" s="1"/>
  <c r="DW67" i="17"/>
  <c r="DW66" i="17" s="1"/>
  <c r="DV65" i="17"/>
  <c r="DU4" i="17"/>
  <c r="DU70" i="17" s="1"/>
  <c r="DV101" i="20"/>
  <c r="DV108" i="20" s="1"/>
  <c r="DU102" i="20"/>
  <c r="DW127" i="20"/>
  <c r="DW128" i="20" s="1"/>
  <c r="DW78" i="20"/>
  <c r="DW79" i="20" s="1"/>
  <c r="DW80" i="20" s="1"/>
  <c r="DW36" i="20"/>
  <c r="DV35" i="20"/>
  <c r="DU42" i="20"/>
  <c r="DU37" i="20"/>
  <c r="DX54" i="20"/>
  <c r="DX56" i="20" s="1"/>
  <c r="DW13" i="20"/>
  <c r="DW14" i="20"/>
  <c r="DV20" i="20"/>
  <c r="DV22" i="20" s="1"/>
  <c r="DW34" i="20"/>
  <c r="DX12" i="20"/>
  <c r="DX17" i="20" s="1"/>
  <c r="DS101" i="17"/>
  <c r="DS100" i="17" s="1"/>
  <c r="CQ133" i="20" l="1"/>
  <c r="CQ131" i="20" s="1"/>
  <c r="CP132" i="20"/>
  <c r="BM109" i="20"/>
  <c r="BN104" i="20"/>
  <c r="DX130" i="20"/>
  <c r="DU112" i="20"/>
  <c r="DU114" i="20"/>
  <c r="DV103" i="20"/>
  <c r="DV104" i="20"/>
  <c r="DU40" i="20"/>
  <c r="DU43" i="20" s="1"/>
  <c r="DU38" i="20"/>
  <c r="BN102" i="20"/>
  <c r="DW65" i="17"/>
  <c r="DX67" i="17"/>
  <c r="DX66" i="17" s="1"/>
  <c r="DV4" i="17"/>
  <c r="DV70" i="17" s="1"/>
  <c r="DW101" i="20"/>
  <c r="DW108" i="20" s="1"/>
  <c r="DV102" i="20"/>
  <c r="DX127" i="20"/>
  <c r="DX128" i="20" s="1"/>
  <c r="DX78" i="20"/>
  <c r="DX79" i="20" s="1"/>
  <c r="DX80" i="20" s="1"/>
  <c r="DU44" i="20"/>
  <c r="DX36" i="20"/>
  <c r="DW35" i="20"/>
  <c r="DV42" i="20"/>
  <c r="DV37" i="20"/>
  <c r="DY54" i="20"/>
  <c r="DY56" i="20" s="1"/>
  <c r="DX13" i="20"/>
  <c r="DX14" i="20"/>
  <c r="DW20" i="20"/>
  <c r="DW22" i="20" s="1"/>
  <c r="DX34" i="20"/>
  <c r="DY12" i="20"/>
  <c r="DY17" i="20" s="1"/>
  <c r="DT101" i="17"/>
  <c r="DT100" i="17" s="1"/>
  <c r="CR133" i="20" l="1"/>
  <c r="CR131" i="20" s="1"/>
  <c r="CQ132" i="20"/>
  <c r="BN106" i="20"/>
  <c r="DV112" i="20"/>
  <c r="DV114" i="20"/>
  <c r="DW104" i="20"/>
  <c r="DW103" i="20"/>
  <c r="BN112" i="20"/>
  <c r="BN114" i="20"/>
  <c r="DY130" i="20"/>
  <c r="DV40" i="20"/>
  <c r="DV43" i="20" s="1"/>
  <c r="DV44" i="20" s="1"/>
  <c r="DV38" i="20"/>
  <c r="DY67" i="17"/>
  <c r="DY66" i="17" s="1"/>
  <c r="DX65" i="17"/>
  <c r="DW4" i="17"/>
  <c r="DW70" i="17" s="1"/>
  <c r="DX101" i="20"/>
  <c r="DX108" i="20" s="1"/>
  <c r="DW102" i="20"/>
  <c r="DY127" i="20"/>
  <c r="DY128" i="20" s="1"/>
  <c r="DY78" i="20"/>
  <c r="DY79" i="20" s="1"/>
  <c r="DY80" i="20" s="1"/>
  <c r="DW42" i="20"/>
  <c r="DW37" i="20"/>
  <c r="DY36" i="20"/>
  <c r="DX35" i="20"/>
  <c r="DZ54" i="20"/>
  <c r="DY14" i="20"/>
  <c r="DY13" i="20"/>
  <c r="DX20" i="20"/>
  <c r="DX22" i="20" s="1"/>
  <c r="DY34" i="20"/>
  <c r="DZ12" i="20"/>
  <c r="DZ17" i="20" s="1"/>
  <c r="DU101" i="17"/>
  <c r="DU100" i="17" s="1"/>
  <c r="CS133" i="20" l="1"/>
  <c r="CS131" i="20" s="1"/>
  <c r="CR132" i="20"/>
  <c r="BN109" i="20"/>
  <c r="BO104" i="20"/>
  <c r="DW112" i="20"/>
  <c r="DW114" i="20"/>
  <c r="DZ130" i="20"/>
  <c r="DX103" i="20"/>
  <c r="DX104" i="20"/>
  <c r="DW38" i="20"/>
  <c r="DW40" i="20"/>
  <c r="DW43" i="20" s="1"/>
  <c r="BO102" i="20"/>
  <c r="DZ67" i="17"/>
  <c r="DZ66" i="17" s="1"/>
  <c r="DY65" i="17"/>
  <c r="DX4" i="17"/>
  <c r="DX70" i="17" s="1"/>
  <c r="DY101" i="20"/>
  <c r="DY108" i="20" s="1"/>
  <c r="DX102" i="20"/>
  <c r="DZ127" i="20"/>
  <c r="DZ128" i="20" s="1"/>
  <c r="DX135" i="20"/>
  <c r="DZ78" i="20"/>
  <c r="DZ79" i="20" s="1"/>
  <c r="DZ80" i="20" s="1"/>
  <c r="DW44" i="20"/>
  <c r="DZ36" i="20"/>
  <c r="DZ56" i="20"/>
  <c r="DY35" i="20"/>
  <c r="DX42" i="20"/>
  <c r="DX37" i="20"/>
  <c r="DY20" i="20"/>
  <c r="DY22" i="20" s="1"/>
  <c r="DZ13" i="20"/>
  <c r="DZ14" i="20"/>
  <c r="DZ34" i="20"/>
  <c r="DV101" i="17"/>
  <c r="DV100" i="17" s="1"/>
  <c r="CS132" i="20" l="1"/>
  <c r="CT133" i="20"/>
  <c r="CT131" i="20" s="1"/>
  <c r="BO106" i="20"/>
  <c r="DX112" i="20"/>
  <c r="DX114" i="20"/>
  <c r="EA130" i="20"/>
  <c r="DY103" i="20"/>
  <c r="DY104" i="20"/>
  <c r="BO112" i="20"/>
  <c r="BO114" i="20"/>
  <c r="DX40" i="20"/>
  <c r="DX43" i="20" s="1"/>
  <c r="DX44" i="20" s="1"/>
  <c r="DX38" i="20"/>
  <c r="EA67" i="17"/>
  <c r="EA66" i="17" s="1"/>
  <c r="DZ65" i="17"/>
  <c r="DY4" i="17"/>
  <c r="DY70" i="17" s="1"/>
  <c r="DZ101" i="20"/>
  <c r="DZ108" i="20" s="1"/>
  <c r="DY102" i="20"/>
  <c r="EA127" i="20"/>
  <c r="EA128" i="20" s="1"/>
  <c r="DZ35" i="20"/>
  <c r="DY42" i="20"/>
  <c r="DY37" i="20"/>
  <c r="DZ20" i="20"/>
  <c r="DZ22" i="20" s="1"/>
  <c r="DW101" i="17"/>
  <c r="DW100" i="17" s="1"/>
  <c r="CT132" i="20" l="1"/>
  <c r="CU133" i="20"/>
  <c r="CU131" i="20" s="1"/>
  <c r="BO109" i="20"/>
  <c r="BP104" i="20"/>
  <c r="EB130" i="20"/>
  <c r="DZ103" i="20"/>
  <c r="DZ104" i="20"/>
  <c r="DY112" i="20"/>
  <c r="DY114" i="20"/>
  <c r="DY40" i="20"/>
  <c r="DY43" i="20" s="1"/>
  <c r="DY38" i="20"/>
  <c r="BP102" i="20"/>
  <c r="EA65" i="17"/>
  <c r="EB67" i="17"/>
  <c r="EB66" i="17" s="1"/>
  <c r="DZ4" i="17"/>
  <c r="DZ70" i="17" s="1"/>
  <c r="EA101" i="20"/>
  <c r="EA108" i="20" s="1"/>
  <c r="DZ102" i="20"/>
  <c r="EB127" i="20"/>
  <c r="EB128" i="20" s="1"/>
  <c r="DY44" i="20"/>
  <c r="DZ42" i="20"/>
  <c r="DZ37" i="20"/>
  <c r="DX101" i="17"/>
  <c r="DX100" i="17" s="1"/>
  <c r="CU132" i="20" l="1"/>
  <c r="CV133" i="20"/>
  <c r="CV131" i="20"/>
  <c r="BP106" i="20"/>
  <c r="DZ112" i="20"/>
  <c r="DZ114" i="20"/>
  <c r="EA104" i="20"/>
  <c r="EA103" i="20"/>
  <c r="BP112" i="20"/>
  <c r="BP114" i="20"/>
  <c r="EC130" i="20"/>
  <c r="DZ40" i="20"/>
  <c r="DZ43" i="20" s="1"/>
  <c r="DZ44" i="20" s="1"/>
  <c r="DZ38" i="20"/>
  <c r="EC67" i="17"/>
  <c r="EC66" i="17" s="1"/>
  <c r="EB65" i="17"/>
  <c r="EA4" i="17"/>
  <c r="EA70" i="17" s="1"/>
  <c r="EB101" i="20"/>
  <c r="EB108" i="20" s="1"/>
  <c r="EA102" i="20"/>
  <c r="EC127" i="20"/>
  <c r="EC128" i="20" s="1"/>
  <c r="DY101" i="17"/>
  <c r="DY100" i="17" s="1"/>
  <c r="CW133" i="20" l="1"/>
  <c r="CV132" i="20"/>
  <c r="BP109" i="20"/>
  <c r="BQ104" i="20"/>
  <c r="EB103" i="20"/>
  <c r="EB104" i="20"/>
  <c r="EA112" i="20"/>
  <c r="ED130" i="20"/>
  <c r="EA114" i="20"/>
  <c r="BQ102" i="20"/>
  <c r="ED67" i="17"/>
  <c r="ED66" i="17" s="1"/>
  <c r="EC65" i="17"/>
  <c r="EB4" i="17"/>
  <c r="EB70" i="17" s="1"/>
  <c r="EC101" i="20"/>
  <c r="EC108" i="20" s="1"/>
  <c r="EB102" i="20"/>
  <c r="ED127" i="20"/>
  <c r="ED128" i="20" s="1"/>
  <c r="DZ101" i="17"/>
  <c r="DZ100" i="17" s="1"/>
  <c r="CW130" i="20" l="1"/>
  <c r="CW131" i="20" s="1"/>
  <c r="BQ106" i="20"/>
  <c r="EB112" i="20"/>
  <c r="EB114" i="20"/>
  <c r="EC104" i="20"/>
  <c r="EC103" i="20"/>
  <c r="BQ112" i="20"/>
  <c r="BQ114" i="20"/>
  <c r="EE130" i="20"/>
  <c r="EE67" i="17"/>
  <c r="EE66" i="17" s="1"/>
  <c r="ED65" i="17"/>
  <c r="EC4" i="17"/>
  <c r="EC70" i="17" s="1"/>
  <c r="ED101" i="20"/>
  <c r="ED108" i="20" s="1"/>
  <c r="EC102" i="20"/>
  <c r="EE127" i="20"/>
  <c r="EE128" i="20" s="1"/>
  <c r="EA101" i="17"/>
  <c r="EA100" i="17" s="1"/>
  <c r="CW132" i="20" l="1"/>
  <c r="CX133" i="20"/>
  <c r="CX131" i="20" s="1"/>
  <c r="BQ109" i="20"/>
  <c r="BR104" i="20"/>
  <c r="EC112" i="20"/>
  <c r="EC114" i="20"/>
  <c r="ED103" i="20"/>
  <c r="ED104" i="20"/>
  <c r="EF130" i="20"/>
  <c r="BR102" i="20"/>
  <c r="EE65" i="17"/>
  <c r="EF67" i="17"/>
  <c r="EF66" i="17" s="1"/>
  <c r="ED4" i="17"/>
  <c r="ED70" i="17" s="1"/>
  <c r="EE101" i="20"/>
  <c r="EE108" i="20" s="1"/>
  <c r="ED102" i="20"/>
  <c r="EF127" i="20"/>
  <c r="EF128" i="20" s="1"/>
  <c r="EB101" i="17"/>
  <c r="EB100" i="17" s="1"/>
  <c r="CY133" i="20" l="1"/>
  <c r="CY131" i="20" s="1"/>
  <c r="CX132" i="20"/>
  <c r="BR106" i="20"/>
  <c r="EE104" i="20"/>
  <c r="EE103" i="20"/>
  <c r="BR112" i="20"/>
  <c r="BR114" i="20"/>
  <c r="EG130" i="20"/>
  <c r="ED112" i="20"/>
  <c r="ED114" i="20"/>
  <c r="EG67" i="17"/>
  <c r="EG66" i="17" s="1"/>
  <c r="EF65" i="17"/>
  <c r="EE4" i="17"/>
  <c r="EE70" i="17" s="1"/>
  <c r="EF101" i="20"/>
  <c r="EF108" i="20" s="1"/>
  <c r="EE102" i="20"/>
  <c r="EG127" i="20"/>
  <c r="EG128" i="20" s="1"/>
  <c r="EC101" i="17"/>
  <c r="EC100" i="17" s="1"/>
  <c r="CZ133" i="20" l="1"/>
  <c r="CZ131" i="20" s="1"/>
  <c r="CY132" i="20"/>
  <c r="BR109" i="20"/>
  <c r="BS104" i="20"/>
  <c r="EE112" i="20"/>
  <c r="EE114" i="20"/>
  <c r="EH130" i="20"/>
  <c r="EF103" i="20"/>
  <c r="EF104" i="20"/>
  <c r="BS102" i="20"/>
  <c r="EH67" i="17"/>
  <c r="EH66" i="17" s="1"/>
  <c r="EG65" i="17"/>
  <c r="EF4" i="17"/>
  <c r="EF70" i="17" s="1"/>
  <c r="EG101" i="20"/>
  <c r="EG108" i="20" s="1"/>
  <c r="EF102" i="20"/>
  <c r="EH127" i="20"/>
  <c r="EH128" i="20" s="1"/>
  <c r="ED101" i="17"/>
  <c r="ED100" i="17" s="1"/>
  <c r="CZ132" i="20" l="1"/>
  <c r="DA133" i="20"/>
  <c r="DA131" i="20" s="1"/>
  <c r="BS106" i="20"/>
  <c r="EG103" i="20"/>
  <c r="EG104" i="20"/>
  <c r="EF112" i="20"/>
  <c r="EF114" i="20"/>
  <c r="EI130" i="20"/>
  <c r="BS112" i="20"/>
  <c r="BS114" i="20"/>
  <c r="EI67" i="17"/>
  <c r="EI66" i="17" s="1"/>
  <c r="EH65" i="17"/>
  <c r="EG4" i="17"/>
  <c r="EG70" i="17" s="1"/>
  <c r="EH101" i="20"/>
  <c r="EH108" i="20" s="1"/>
  <c r="EG102" i="20"/>
  <c r="EI127" i="20"/>
  <c r="EI128" i="20" s="1"/>
  <c r="EE101" i="17"/>
  <c r="EE100" i="17" s="1"/>
  <c r="DB133" i="20" l="1"/>
  <c r="DB131" i="20" s="1"/>
  <c r="DA132" i="20"/>
  <c r="BS109" i="20"/>
  <c r="BT104" i="20"/>
  <c r="EH104" i="20"/>
  <c r="EH103" i="20"/>
  <c r="EG112" i="20"/>
  <c r="EG114" i="20"/>
  <c r="EJ130" i="20"/>
  <c r="BT102" i="20"/>
  <c r="EI65" i="17"/>
  <c r="EJ67" i="17"/>
  <c r="EJ66" i="17" s="1"/>
  <c r="EH4" i="17"/>
  <c r="EH70" i="17" s="1"/>
  <c r="EI101" i="20"/>
  <c r="EI108" i="20" s="1"/>
  <c r="EH102" i="20"/>
  <c r="EJ127" i="20"/>
  <c r="EJ128" i="20" s="1"/>
  <c r="EF101" i="17"/>
  <c r="EF100" i="17" s="1"/>
  <c r="DC133" i="20" l="1"/>
  <c r="DC131" i="20" s="1"/>
  <c r="DB132" i="20"/>
  <c r="BT106" i="20"/>
  <c r="EH112" i="20"/>
  <c r="EH114" i="20"/>
  <c r="EL130" i="20"/>
  <c r="EK130" i="20"/>
  <c r="EI103" i="20"/>
  <c r="EI104" i="20"/>
  <c r="BT112" i="20"/>
  <c r="BT114" i="20"/>
  <c r="EK67" i="17"/>
  <c r="EK66" i="17" s="1"/>
  <c r="EJ65" i="17"/>
  <c r="EI4" i="17"/>
  <c r="EI70" i="17" s="1"/>
  <c r="EJ101" i="20"/>
  <c r="EJ108" i="20" s="1"/>
  <c r="EI102" i="20"/>
  <c r="EK127" i="20"/>
  <c r="EK128" i="20" s="1"/>
  <c r="EG101" i="17"/>
  <c r="EG100" i="17" s="1"/>
  <c r="DC132" i="20" l="1"/>
  <c r="DD133" i="20"/>
  <c r="DD131" i="20" s="1"/>
  <c r="BT109" i="20"/>
  <c r="BU104" i="20"/>
  <c r="EJ103" i="20"/>
  <c r="EJ104" i="20"/>
  <c r="EI112" i="20"/>
  <c r="EI114" i="20"/>
  <c r="BU102" i="20"/>
  <c r="EL67" i="17"/>
  <c r="EL66" i="17" s="1"/>
  <c r="EK65" i="17"/>
  <c r="EJ4" i="17"/>
  <c r="EJ70" i="17" s="1"/>
  <c r="EK101" i="20"/>
  <c r="EK108" i="20" s="1"/>
  <c r="EJ102" i="20"/>
  <c r="EL127" i="20"/>
  <c r="EL128" i="20" s="1"/>
  <c r="EH101" i="17"/>
  <c r="EH100" i="17" s="1"/>
  <c r="DE133" i="20" l="1"/>
  <c r="DE131" i="20" s="1"/>
  <c r="DD132" i="20"/>
  <c r="BU106" i="20"/>
  <c r="BU112" i="20"/>
  <c r="BU114" i="20"/>
  <c r="EJ112" i="20"/>
  <c r="EJ114" i="20"/>
  <c r="EK103" i="20"/>
  <c r="EK104" i="20"/>
  <c r="BT135" i="20"/>
  <c r="EM67" i="17"/>
  <c r="EM66" i="17" s="1"/>
  <c r="EL65" i="17"/>
  <c r="EK4" i="17"/>
  <c r="EK70" i="17" s="1"/>
  <c r="EL101" i="20"/>
  <c r="EL108" i="20" s="1"/>
  <c r="EK102" i="20"/>
  <c r="EI101" i="17"/>
  <c r="EI100" i="17" s="1"/>
  <c r="DE132" i="20" l="1"/>
  <c r="DF133" i="20"/>
  <c r="DF131" i="20" s="1"/>
  <c r="BU109" i="20"/>
  <c r="BV104" i="20"/>
  <c r="EK112" i="20"/>
  <c r="EK114" i="20"/>
  <c r="EL103" i="20"/>
  <c r="EL104" i="20"/>
  <c r="BV102" i="20"/>
  <c r="BU135" i="20"/>
  <c r="EM65" i="17"/>
  <c r="EN67" i="17"/>
  <c r="EN66" i="17" s="1"/>
  <c r="EL4" i="17"/>
  <c r="EL70" i="17" s="1"/>
  <c r="EL102" i="20"/>
  <c r="EJ101" i="17"/>
  <c r="EJ100" i="17" s="1"/>
  <c r="DF132" i="20" l="1"/>
  <c r="DG133" i="20"/>
  <c r="DG131" i="20" s="1"/>
  <c r="BV106" i="20"/>
  <c r="EL112" i="20"/>
  <c r="EL114" i="20"/>
  <c r="BV112" i="20"/>
  <c r="BV114" i="20"/>
  <c r="EO67" i="17"/>
  <c r="EO66" i="17" s="1"/>
  <c r="EN65" i="17"/>
  <c r="EM4" i="17"/>
  <c r="EM70" i="17" s="1"/>
  <c r="EK101" i="17"/>
  <c r="EK100" i="17" s="1"/>
  <c r="DH133" i="20" l="1"/>
  <c r="DH131" i="20" s="1"/>
  <c r="DG132" i="20"/>
  <c r="BV109" i="20"/>
  <c r="BW104" i="20"/>
  <c r="BW102" i="20"/>
  <c r="EP67" i="17"/>
  <c r="EP66" i="17" s="1"/>
  <c r="EO65" i="17"/>
  <c r="EN4" i="17"/>
  <c r="EN70" i="17" s="1"/>
  <c r="EL101" i="17"/>
  <c r="EL100" i="17" s="1"/>
  <c r="DH132" i="20" l="1"/>
  <c r="DI133" i="20"/>
  <c r="DI131" i="20" s="1"/>
  <c r="BW106" i="20"/>
  <c r="BW112" i="20"/>
  <c r="BW114" i="20"/>
  <c r="BV135" i="20"/>
  <c r="EQ67" i="17"/>
  <c r="EQ66" i="17" s="1"/>
  <c r="EP65" i="17"/>
  <c r="EO4" i="17"/>
  <c r="EO70" i="17" s="1"/>
  <c r="EM101" i="17"/>
  <c r="EM100" i="17" s="1"/>
  <c r="DI132" i="20" l="1"/>
  <c r="DJ133" i="20"/>
  <c r="DJ131" i="20" s="1"/>
  <c r="BW109" i="20"/>
  <c r="BX104" i="20"/>
  <c r="BW135" i="20"/>
  <c r="BX102" i="20"/>
  <c r="EQ65" i="17"/>
  <c r="ER67" i="17"/>
  <c r="ER66" i="17" s="1"/>
  <c r="EP4" i="17"/>
  <c r="EP70" i="17" s="1"/>
  <c r="EN101" i="17"/>
  <c r="EN100" i="17" s="1"/>
  <c r="DJ132" i="20" l="1"/>
  <c r="DK133" i="20"/>
  <c r="DK131" i="20" s="1"/>
  <c r="BX106" i="20"/>
  <c r="BX112" i="20"/>
  <c r="BX114" i="20"/>
  <c r="ES67" i="17"/>
  <c r="ES66" i="17" s="1"/>
  <c r="ER65" i="17"/>
  <c r="EQ4" i="17"/>
  <c r="EQ70" i="17" s="1"/>
  <c r="EO101" i="17"/>
  <c r="EO100" i="17" s="1"/>
  <c r="DL133" i="20" l="1"/>
  <c r="DK132" i="20"/>
  <c r="DL131" i="20"/>
  <c r="BX109" i="20"/>
  <c r="BY104" i="20"/>
  <c r="BY102" i="20"/>
  <c r="ET67" i="17"/>
  <c r="ET66" i="17" s="1"/>
  <c r="ES65" i="17"/>
  <c r="ER4" i="17"/>
  <c r="ER70" i="17" s="1"/>
  <c r="EP101" i="17"/>
  <c r="EP100" i="17" s="1"/>
  <c r="DL132" i="20" l="1"/>
  <c r="DM133" i="20"/>
  <c r="DM131" i="20" s="1"/>
  <c r="BY106" i="20"/>
  <c r="BY112" i="20"/>
  <c r="BY114" i="20"/>
  <c r="BX135" i="20"/>
  <c r="EU67" i="17"/>
  <c r="EU66" i="17" s="1"/>
  <c r="ET65" i="17"/>
  <c r="ES4" i="17"/>
  <c r="ES70" i="17" s="1"/>
  <c r="EQ101" i="17"/>
  <c r="EQ100" i="17" s="1"/>
  <c r="DN133" i="20" l="1"/>
  <c r="DM132" i="20"/>
  <c r="DN131" i="20"/>
  <c r="BY109" i="20"/>
  <c r="BZ104" i="20"/>
  <c r="BZ102" i="20"/>
  <c r="BY135" i="20"/>
  <c r="EU65" i="17"/>
  <c r="EV67" i="17"/>
  <c r="EV66" i="17" s="1"/>
  <c r="ET4" i="17"/>
  <c r="ET70" i="17" s="1"/>
  <c r="ER101" i="17"/>
  <c r="ER100" i="17" s="1"/>
  <c r="DN132" i="20" l="1"/>
  <c r="DO133" i="20"/>
  <c r="DO131" i="20" s="1"/>
  <c r="BZ106" i="20"/>
  <c r="BZ112" i="20"/>
  <c r="BZ114" i="20"/>
  <c r="EW67" i="17"/>
  <c r="EW66" i="17" s="1"/>
  <c r="EV65" i="17"/>
  <c r="EU4" i="17"/>
  <c r="EU70" i="17" s="1"/>
  <c r="ES101" i="17"/>
  <c r="ES100" i="17" s="1"/>
  <c r="DO132" i="20" l="1"/>
  <c r="DP133" i="20"/>
  <c r="DP131" i="20" s="1"/>
  <c r="BZ109" i="20"/>
  <c r="CA104" i="20"/>
  <c r="CA102" i="20"/>
  <c r="BZ135" i="20"/>
  <c r="EX67" i="17"/>
  <c r="EX66" i="17" s="1"/>
  <c r="EW65" i="17"/>
  <c r="EV4" i="17"/>
  <c r="EV70" i="17" s="1"/>
  <c r="ET101" i="17"/>
  <c r="ET100" i="17" s="1"/>
  <c r="DP132" i="20" l="1"/>
  <c r="DQ133" i="20"/>
  <c r="DQ131" i="20" s="1"/>
  <c r="CA106" i="20"/>
  <c r="CA112" i="20"/>
  <c r="CA114" i="20"/>
  <c r="EY67" i="17"/>
  <c r="EY66" i="17" s="1"/>
  <c r="EX65" i="17"/>
  <c r="EW4" i="17"/>
  <c r="EW70" i="17" s="1"/>
  <c r="EU101" i="17"/>
  <c r="EU100" i="17" s="1"/>
  <c r="DR133" i="20" l="1"/>
  <c r="DQ132" i="20"/>
  <c r="DR131" i="20"/>
  <c r="CA109" i="20"/>
  <c r="CB104" i="20"/>
  <c r="CB102" i="20"/>
  <c r="EY65" i="17"/>
  <c r="EZ67" i="17"/>
  <c r="EZ66" i="17" s="1"/>
  <c r="EX4" i="17"/>
  <c r="EX70" i="17" s="1"/>
  <c r="EV101" i="17"/>
  <c r="EV100" i="17" s="1"/>
  <c r="DS133" i="20" l="1"/>
  <c r="DS131" i="20" s="1"/>
  <c r="DR132" i="20"/>
  <c r="CB106" i="20"/>
  <c r="CB112" i="20"/>
  <c r="CB114" i="20"/>
  <c r="CA135" i="20"/>
  <c r="FA67" i="17"/>
  <c r="FA66" i="17" s="1"/>
  <c r="EZ65" i="17"/>
  <c r="EY4" i="17"/>
  <c r="EY70" i="17" s="1"/>
  <c r="EW101" i="17"/>
  <c r="EW100" i="17" s="1"/>
  <c r="DS132" i="20" l="1"/>
  <c r="DT133" i="20"/>
  <c r="DT131" i="20" s="1"/>
  <c r="CB109" i="20"/>
  <c r="CC104" i="20"/>
  <c r="CB135" i="20"/>
  <c r="CC102" i="20"/>
  <c r="FB67" i="17"/>
  <c r="FB66" i="17" s="1"/>
  <c r="FA65" i="17"/>
  <c r="EZ4" i="17"/>
  <c r="EZ70" i="17" s="1"/>
  <c r="EX101" i="17"/>
  <c r="EX100" i="17" s="1"/>
  <c r="DU133" i="20" l="1"/>
  <c r="DU131" i="20" s="1"/>
  <c r="DT132" i="20"/>
  <c r="CC106" i="20"/>
  <c r="CC112" i="20"/>
  <c r="CC114" i="20"/>
  <c r="FC67" i="17"/>
  <c r="FB65" i="17"/>
  <c r="FA4" i="17"/>
  <c r="FA70" i="17" s="1"/>
  <c r="EY101" i="17"/>
  <c r="EY100" i="17" s="1"/>
  <c r="DU132" i="20" l="1"/>
  <c r="DV133" i="20"/>
  <c r="DV131" i="20" s="1"/>
  <c r="CC109" i="20"/>
  <c r="CD104" i="20"/>
  <c r="CD102" i="20"/>
  <c r="CC135" i="20"/>
  <c r="FC65" i="17"/>
  <c r="FC66" i="17"/>
  <c r="FB4" i="17"/>
  <c r="FB70" i="17" s="1"/>
  <c r="EZ101" i="17"/>
  <c r="EZ100" i="17" s="1"/>
  <c r="DW133" i="20" l="1"/>
  <c r="DW131" i="20" s="1"/>
  <c r="DV132" i="20"/>
  <c r="CD106" i="20"/>
  <c r="CD112" i="20"/>
  <c r="CD114" i="20"/>
  <c r="E79" i="17"/>
  <c r="K79" i="17"/>
  <c r="M79" i="17"/>
  <c r="D79" i="17"/>
  <c r="F79" i="17"/>
  <c r="H79" i="17"/>
  <c r="J79" i="17"/>
  <c r="I79" i="17"/>
  <c r="N79" i="17"/>
  <c r="L79" i="17"/>
  <c r="G79" i="17"/>
  <c r="E76" i="17"/>
  <c r="F76" i="17"/>
  <c r="D76" i="17"/>
  <c r="G76" i="17"/>
  <c r="H76" i="17"/>
  <c r="I76" i="17"/>
  <c r="FC4" i="17"/>
  <c r="FC70" i="17" s="1"/>
  <c r="FA101" i="17"/>
  <c r="FA100" i="17" s="1"/>
  <c r="DX133" i="20" l="1"/>
  <c r="DX131" i="20"/>
  <c r="DW132" i="20"/>
  <c r="CD109" i="20"/>
  <c r="CE104" i="20"/>
  <c r="CE102" i="20"/>
  <c r="D92" i="17"/>
  <c r="D90" i="17"/>
  <c r="D91" i="17" s="1"/>
  <c r="FB101" i="17"/>
  <c r="FB100" i="17" s="1"/>
  <c r="DY133" i="20" l="1"/>
  <c r="DY131" i="20" s="1"/>
  <c r="DX132" i="20"/>
  <c r="CE106" i="20"/>
  <c r="CE112" i="20"/>
  <c r="CE114" i="20"/>
  <c r="CD135" i="20"/>
  <c r="FC101" i="17"/>
  <c r="FC100" i="17" s="1"/>
  <c r="DY132" i="20" l="1"/>
  <c r="DZ133" i="20"/>
  <c r="DZ131" i="20" s="1"/>
  <c r="CE109" i="20"/>
  <c r="CF104" i="20"/>
  <c r="CE135" i="20"/>
  <c r="CF102" i="20"/>
  <c r="G108" i="17"/>
  <c r="G111" i="17" s="1"/>
  <c r="E108" i="17"/>
  <c r="E111" i="17" s="1"/>
  <c r="D108" i="17"/>
  <c r="D111" i="17" s="1"/>
  <c r="F108" i="17"/>
  <c r="F111" i="17" s="1"/>
  <c r="I108" i="17"/>
  <c r="I111" i="17" s="1"/>
  <c r="H108" i="17"/>
  <c r="H111" i="17" s="1"/>
  <c r="L108" i="17"/>
  <c r="L111" i="17" s="1"/>
  <c r="J108" i="17"/>
  <c r="J111" i="17" s="1"/>
  <c r="K108" i="17"/>
  <c r="K111" i="17" s="1"/>
  <c r="M108" i="17"/>
  <c r="M111" i="17" s="1"/>
  <c r="N108" i="17"/>
  <c r="N111" i="17" s="1"/>
  <c r="O108" i="17"/>
  <c r="O111" i="17" s="1"/>
  <c r="P108" i="17"/>
  <c r="P111" i="17" s="1"/>
  <c r="EA133" i="20" l="1"/>
  <c r="EA131" i="20" s="1"/>
  <c r="DZ132" i="20"/>
  <c r="CF106" i="20"/>
  <c r="CF112" i="20"/>
  <c r="CF114" i="20"/>
  <c r="D114" i="17"/>
  <c r="EB133" i="20" l="1"/>
  <c r="EB131" i="20" s="1"/>
  <c r="EA132" i="20"/>
  <c r="CF109" i="20"/>
  <c r="CG104" i="20"/>
  <c r="CG102" i="20"/>
  <c r="CF135" i="20"/>
  <c r="EB132" i="20" l="1"/>
  <c r="EC133" i="20"/>
  <c r="EC131" i="20" s="1"/>
  <c r="CG106" i="20"/>
  <c r="CG112" i="20"/>
  <c r="CG114" i="20"/>
  <c r="CH102" i="20"/>
  <c r="EC132" i="20" l="1"/>
  <c r="ED133" i="20"/>
  <c r="ED131" i="20" s="1"/>
  <c r="CG109" i="20"/>
  <c r="CH104" i="20"/>
  <c r="CH114" i="20" s="1"/>
  <c r="CH106" i="20"/>
  <c r="CH112" i="20"/>
  <c r="CG135" i="20"/>
  <c r="EE133" i="20" l="1"/>
  <c r="EE131" i="20" s="1"/>
  <c r="ED132" i="20"/>
  <c r="CH109" i="20"/>
  <c r="CI104" i="20"/>
  <c r="CI102" i="20"/>
  <c r="CH135" i="20"/>
  <c r="EF133" i="20" l="1"/>
  <c r="EF131" i="20" s="1"/>
  <c r="EE132" i="20"/>
  <c r="CI106" i="20"/>
  <c r="CJ102" i="20"/>
  <c r="CI112" i="20"/>
  <c r="CI114" i="20"/>
  <c r="EG133" i="20" l="1"/>
  <c r="EG131" i="20" s="1"/>
  <c r="EF132" i="20"/>
  <c r="CI109" i="20"/>
  <c r="CJ104" i="20"/>
  <c r="CJ114" i="20" s="1"/>
  <c r="CJ106" i="20"/>
  <c r="CJ112" i="20"/>
  <c r="CI135" i="20"/>
  <c r="EG132" i="20" l="1"/>
  <c r="EH133" i="20"/>
  <c r="EH131" i="20" s="1"/>
  <c r="CJ109" i="20"/>
  <c r="CK104" i="20"/>
  <c r="CK102" i="20"/>
  <c r="CJ135" i="20"/>
  <c r="EH132" i="20" l="1"/>
  <c r="EI133" i="20"/>
  <c r="EI131" i="20" s="1"/>
  <c r="CK106" i="20"/>
  <c r="CL106" i="20"/>
  <c r="CM106" i="20"/>
  <c r="CN106" i="20"/>
  <c r="CO106" i="20"/>
  <c r="CP106" i="20"/>
  <c r="CQ106" i="20"/>
  <c r="CS106" i="20"/>
  <c r="CR106" i="20"/>
  <c r="CT106" i="20"/>
  <c r="CU106" i="20"/>
  <c r="CV106" i="20"/>
  <c r="CW106" i="20"/>
  <c r="CX106" i="20"/>
  <c r="CX109" i="20" s="1"/>
  <c r="CY106" i="20"/>
  <c r="CY109" i="20" s="1"/>
  <c r="CZ106" i="20"/>
  <c r="CZ109" i="20" s="1"/>
  <c r="DA106" i="20"/>
  <c r="DA109" i="20" s="1"/>
  <c r="DB106" i="20"/>
  <c r="DB109" i="20" s="1"/>
  <c r="DD106" i="20"/>
  <c r="DD109" i="20" s="1"/>
  <c r="DC106" i="20"/>
  <c r="DC109" i="20" s="1"/>
  <c r="DG106" i="20"/>
  <c r="DG109" i="20" s="1"/>
  <c r="DE106" i="20"/>
  <c r="DE109" i="20" s="1"/>
  <c r="DF106" i="20"/>
  <c r="DF109" i="20" s="1"/>
  <c r="DH106" i="20"/>
  <c r="DH109" i="20" s="1"/>
  <c r="DJ106" i="20"/>
  <c r="DJ109" i="20" s="1"/>
  <c r="DI106" i="20"/>
  <c r="DI109" i="20" s="1"/>
  <c r="DL106" i="20"/>
  <c r="DL109" i="20" s="1"/>
  <c r="DM106" i="20"/>
  <c r="DM109" i="20" s="1"/>
  <c r="DK106" i="20"/>
  <c r="DK109" i="20" s="1"/>
  <c r="DN106" i="20"/>
  <c r="DN109" i="20" s="1"/>
  <c r="DO106" i="20"/>
  <c r="DO109" i="20" s="1"/>
  <c r="DP106" i="20"/>
  <c r="DP109" i="20" s="1"/>
  <c r="DQ106" i="20"/>
  <c r="DQ109" i="20" s="1"/>
  <c r="DR106" i="20"/>
  <c r="DR109" i="20" s="1"/>
  <c r="DS106" i="20"/>
  <c r="DS109" i="20" s="1"/>
  <c r="DT106" i="20"/>
  <c r="DT109" i="20" s="1"/>
  <c r="DV106" i="20"/>
  <c r="DV109" i="20" s="1"/>
  <c r="DU106" i="20"/>
  <c r="DU109" i="20" s="1"/>
  <c r="DW106" i="20"/>
  <c r="DW109" i="20" s="1"/>
  <c r="DX106" i="20"/>
  <c r="DX109" i="20" s="1"/>
  <c r="DZ106" i="20"/>
  <c r="DZ109" i="20" s="1"/>
  <c r="DY106" i="20"/>
  <c r="DY109" i="20" s="1"/>
  <c r="EA106" i="20"/>
  <c r="EA109" i="20" s="1"/>
  <c r="EB106" i="20"/>
  <c r="EB109" i="20" s="1"/>
  <c r="EE106" i="20"/>
  <c r="EE109" i="20" s="1"/>
  <c r="ED106" i="20"/>
  <c r="ED109" i="20" s="1"/>
  <c r="EC106" i="20"/>
  <c r="EC109" i="20" s="1"/>
  <c r="EF106" i="20"/>
  <c r="EF109" i="20" s="1"/>
  <c r="EG106" i="20"/>
  <c r="EG109" i="20" s="1"/>
  <c r="EH106" i="20"/>
  <c r="EH109" i="20" s="1"/>
  <c r="EK106" i="20"/>
  <c r="EK109" i="20" s="1"/>
  <c r="EI106" i="20"/>
  <c r="EI109" i="20" s="1"/>
  <c r="EL106" i="20"/>
  <c r="EL109" i="20" s="1"/>
  <c r="EJ106" i="20"/>
  <c r="EJ109" i="20" s="1"/>
  <c r="CK112" i="20"/>
  <c r="CK114" i="20"/>
  <c r="EJ133" i="20" l="1"/>
  <c r="EJ131" i="20" s="1"/>
  <c r="EI132" i="20"/>
  <c r="CV109" i="20"/>
  <c r="CW104" i="20"/>
  <c r="CS109" i="20"/>
  <c r="CT104" i="20"/>
  <c r="CT114" i="20" s="1"/>
  <c r="CN109" i="20"/>
  <c r="CO104" i="20"/>
  <c r="CO114" i="20" s="1"/>
  <c r="CU109" i="20"/>
  <c r="CV104" i="20"/>
  <c r="CV114" i="20" s="1"/>
  <c r="CQ109" i="20"/>
  <c r="CR104" i="20"/>
  <c r="CR114" i="20" s="1"/>
  <c r="CM109" i="20"/>
  <c r="CN104" i="20"/>
  <c r="CN114" i="20" s="1"/>
  <c r="CT109" i="20"/>
  <c r="CU104" i="20"/>
  <c r="CU114" i="20" s="1"/>
  <c r="CP109" i="20"/>
  <c r="CQ104" i="20"/>
  <c r="CQ114" i="20" s="1"/>
  <c r="CL109" i="20"/>
  <c r="CM104" i="20"/>
  <c r="CM114" i="20" s="1"/>
  <c r="CW109" i="20"/>
  <c r="CR109" i="20"/>
  <c r="CS104" i="20"/>
  <c r="CS114" i="20" s="1"/>
  <c r="CO109" i="20"/>
  <c r="CP104" i="20"/>
  <c r="CP114" i="20" s="1"/>
  <c r="CK109" i="20"/>
  <c r="CL104" i="20"/>
  <c r="CL114" i="20" s="1"/>
  <c r="CK135" i="20"/>
  <c r="EK133" i="20" l="1"/>
  <c r="EK131" i="20" s="1"/>
  <c r="EJ132" i="20"/>
  <c r="I107" i="17"/>
  <c r="I110" i="17" s="1"/>
  <c r="E107" i="17"/>
  <c r="E110" i="17" s="1"/>
  <c r="N107" i="17"/>
  <c r="N110" i="17" s="1"/>
  <c r="G107" i="17"/>
  <c r="G110" i="17" s="1"/>
  <c r="O107" i="17"/>
  <c r="O110" i="17" s="1"/>
  <c r="K107" i="17"/>
  <c r="K110" i="17" s="1"/>
  <c r="D107" i="17"/>
  <c r="D110" i="17" s="1"/>
  <c r="J107" i="17"/>
  <c r="J110" i="17" s="1"/>
  <c r="M107" i="17"/>
  <c r="M110" i="17" s="1"/>
  <c r="H107" i="17"/>
  <c r="H110" i="17" s="1"/>
  <c r="L107" i="17"/>
  <c r="L110" i="17" s="1"/>
  <c r="F107" i="17"/>
  <c r="F110" i="17" s="1"/>
  <c r="P107" i="17"/>
  <c r="P110" i="17" s="1"/>
  <c r="EK132" i="20" l="1"/>
  <c r="EL133" i="20"/>
  <c r="EL131" i="20" s="1"/>
  <c r="EL132" i="20" s="1"/>
  <c r="D113" i="17"/>
  <c r="D117" i="17" s="1"/>
  <c r="D116" i="17" l="1"/>
  <c r="I18" i="20" l="1"/>
  <c r="I16" i="20" l="1"/>
  <c r="J15" i="20"/>
  <c r="I21" i="20"/>
  <c r="J18" i="20" l="1"/>
  <c r="J16" i="20" l="1"/>
  <c r="K15" i="20"/>
  <c r="J21" i="20"/>
  <c r="K18" i="20" l="1"/>
  <c r="K16" i="20" l="1"/>
  <c r="L15" i="20"/>
  <c r="K21" i="20"/>
  <c r="L18" i="20" l="1"/>
  <c r="L16" i="20" l="1"/>
  <c r="M15" i="20"/>
  <c r="L21" i="20"/>
  <c r="M18" i="20" l="1"/>
  <c r="M16" i="20" l="1"/>
  <c r="N15" i="20"/>
  <c r="M21" i="20"/>
  <c r="N18" i="20" l="1"/>
  <c r="N16" i="20" l="1"/>
  <c r="O15" i="20"/>
  <c r="N21" i="20"/>
  <c r="O18" i="20" l="1"/>
  <c r="O16" i="20" l="1"/>
  <c r="P15" i="20"/>
  <c r="O21" i="20"/>
  <c r="P18" i="20" l="1"/>
  <c r="P16" i="20" l="1"/>
  <c r="Q15" i="20"/>
  <c r="P21" i="20"/>
  <c r="Q18" i="20" l="1"/>
  <c r="Q16" i="20" l="1"/>
  <c r="R15" i="20"/>
  <c r="Q21" i="20"/>
  <c r="R18" i="20" l="1"/>
  <c r="R16" i="20" l="1"/>
  <c r="S15" i="20"/>
  <c r="R21" i="20"/>
  <c r="S18" i="20" l="1"/>
  <c r="S16" i="20" l="1"/>
  <c r="T15" i="20"/>
  <c r="S21" i="20"/>
  <c r="T18" i="20" l="1"/>
  <c r="T16" i="20" l="1"/>
  <c r="U15" i="20"/>
  <c r="T21" i="20"/>
  <c r="U18" i="20" l="1"/>
  <c r="U16" i="20" l="1"/>
  <c r="V15" i="20"/>
  <c r="U21" i="20"/>
  <c r="V18" i="20" l="1"/>
  <c r="V16" i="20" l="1"/>
  <c r="W15" i="20"/>
  <c r="V21" i="20"/>
  <c r="W18" i="20" l="1"/>
  <c r="W16" i="20" l="1"/>
  <c r="X15" i="20"/>
  <c r="W21" i="20"/>
  <c r="X18" i="20" l="1"/>
  <c r="X16" i="20" l="1"/>
  <c r="Y15" i="20"/>
  <c r="X21" i="20"/>
  <c r="Y18" i="20" l="1"/>
  <c r="Y16" i="20" l="1"/>
  <c r="Z15" i="20"/>
  <c r="Y21" i="20"/>
  <c r="Z18" i="20" l="1"/>
  <c r="Z16" i="20" l="1"/>
  <c r="AA15" i="20"/>
  <c r="Z21" i="20"/>
  <c r="AA18" i="20" l="1"/>
  <c r="AA16" i="20" l="1"/>
  <c r="AB15" i="20"/>
  <c r="AA21" i="20"/>
  <c r="AB18" i="20" l="1"/>
  <c r="AB16" i="20" l="1"/>
  <c r="AC15" i="20"/>
  <c r="AB21" i="20"/>
  <c r="AC18" i="20" l="1"/>
  <c r="AC16" i="20" l="1"/>
  <c r="AD15" i="20"/>
  <c r="AC21" i="20"/>
  <c r="AD18" i="20" l="1"/>
  <c r="AD16" i="20" l="1"/>
  <c r="AE15" i="20"/>
  <c r="AD21" i="20"/>
  <c r="AE18" i="20" l="1"/>
  <c r="AE16" i="20" l="1"/>
  <c r="AF15" i="20"/>
  <c r="AE21" i="20"/>
  <c r="AF18" i="20" l="1"/>
  <c r="AF16" i="20" l="1"/>
  <c r="AG15" i="20"/>
  <c r="AF21" i="20"/>
  <c r="AG18" i="20" l="1"/>
  <c r="AG16" i="20" l="1"/>
  <c r="AH15" i="20"/>
  <c r="AG21" i="20"/>
  <c r="AH18" i="20" l="1"/>
  <c r="AH16" i="20" l="1"/>
  <c r="AI15" i="20"/>
  <c r="AH21" i="20"/>
  <c r="AI18" i="20" l="1"/>
  <c r="AI16" i="20" l="1"/>
  <c r="AJ15" i="20"/>
  <c r="AI21" i="20"/>
  <c r="AJ18" i="20" l="1"/>
  <c r="AJ16" i="20" l="1"/>
  <c r="AK15" i="20"/>
  <c r="AJ21" i="20"/>
  <c r="AK18" i="20" l="1"/>
  <c r="AK16" i="20" l="1"/>
  <c r="AL15" i="20"/>
  <c r="AK21" i="20"/>
  <c r="AL18" i="20" l="1"/>
  <c r="AL16" i="20" l="1"/>
  <c r="AM15" i="20"/>
  <c r="AL21" i="20"/>
  <c r="AM18" i="20" l="1"/>
  <c r="AM22" i="20" s="1"/>
  <c r="AM21" i="20" l="1"/>
  <c r="AM16" i="20"/>
  <c r="AM17" i="20" s="1"/>
  <c r="AN15" i="20" s="1"/>
  <c r="AN18" i="20" l="1"/>
  <c r="AN16" i="20" l="1"/>
  <c r="AO15" i="20"/>
  <c r="AO18" i="20" s="1"/>
  <c r="AN21" i="20"/>
  <c r="AO16" i="20" l="1"/>
  <c r="AP15" i="20"/>
  <c r="AO21" i="20"/>
  <c r="AP18" i="20" l="1"/>
  <c r="AP21" i="20" l="1"/>
  <c r="AQ15" i="20"/>
  <c r="AQ18" i="20" s="1"/>
  <c r="AP16" i="20"/>
  <c r="AQ16" i="20" l="1"/>
  <c r="AR15" i="20"/>
  <c r="AQ21" i="20"/>
  <c r="AR18" i="20" l="1"/>
  <c r="AR21" i="20" l="1"/>
  <c r="AS15" i="20"/>
  <c r="AS18" i="20"/>
  <c r="AS16" i="20" s="1"/>
  <c r="AR16" i="20"/>
  <c r="AT15" i="20" l="1"/>
  <c r="AS21" i="20"/>
  <c r="AT18" i="20" l="1"/>
  <c r="AU15" i="20" l="1"/>
  <c r="AT16" i="20"/>
  <c r="AT21" i="20"/>
  <c r="AU18" i="20"/>
  <c r="AU16" i="20" s="1"/>
  <c r="AV15" i="20" l="1"/>
  <c r="AU21" i="20"/>
  <c r="AV18" i="20" l="1"/>
  <c r="AV16" i="20" l="1"/>
  <c r="AW15" i="20"/>
  <c r="AV21" i="20"/>
  <c r="AW18" i="20" l="1"/>
  <c r="AX15" i="20" l="1"/>
  <c r="AW16" i="20"/>
  <c r="AW21" i="20"/>
  <c r="AX18" i="20" l="1"/>
  <c r="AX16" i="20" l="1"/>
  <c r="AY15" i="20"/>
  <c r="AX21" i="20"/>
  <c r="AY18" i="20" l="1"/>
  <c r="AY16" i="20" l="1"/>
  <c r="AZ15" i="20"/>
  <c r="AY21" i="20"/>
  <c r="AZ18" i="20" l="1"/>
  <c r="AZ16" i="20" l="1"/>
  <c r="BA15" i="20"/>
  <c r="AZ21" i="20"/>
  <c r="BA18" i="20" l="1"/>
  <c r="BA16" i="20" l="1"/>
  <c r="BB15" i="20"/>
  <c r="BA21" i="20"/>
  <c r="BB18" i="20" l="1"/>
  <c r="BB16" i="20" l="1"/>
  <c r="BC15" i="20"/>
  <c r="BC18" i="20" s="1"/>
  <c r="BB21" i="20"/>
  <c r="BC16" i="20" l="1"/>
  <c r="BD15" i="20"/>
  <c r="BD18" i="20" s="1"/>
  <c r="BE15" i="20" s="1"/>
  <c r="BC21" i="20"/>
  <c r="BD16" i="20" l="1"/>
  <c r="BD21" i="20"/>
  <c r="BE18" i="20" l="1"/>
  <c r="BE16" i="20" l="1"/>
  <c r="BF15" i="20"/>
  <c r="BE21" i="20"/>
  <c r="BF18" i="20" l="1"/>
  <c r="BG15" i="20" s="1"/>
  <c r="BF16" i="20" l="1"/>
  <c r="BF21" i="20"/>
  <c r="BG18" i="20" l="1"/>
  <c r="BG16" i="20" l="1"/>
  <c r="BH15" i="20"/>
  <c r="BG21" i="20"/>
  <c r="BH18" i="20" l="1"/>
  <c r="BH16" i="20" l="1"/>
  <c r="BI15" i="20"/>
  <c r="BH21" i="20"/>
  <c r="BI18" i="20" l="1"/>
  <c r="BJ15" i="20" s="1"/>
  <c r="BI16" i="20" l="1"/>
  <c r="BI21" i="20"/>
  <c r="BJ18" i="20" l="1"/>
  <c r="BJ16" i="20" l="1"/>
  <c r="BK15" i="20"/>
  <c r="BJ21" i="20"/>
  <c r="BK18" i="20" l="1"/>
  <c r="BL15" i="20" s="1"/>
  <c r="BK16" i="20" l="1"/>
  <c r="BK21" i="20"/>
  <c r="BL18" i="20" l="1"/>
  <c r="BL16" i="20" l="1"/>
  <c r="BM15" i="20"/>
  <c r="BL21" i="20"/>
  <c r="BM18" i="20" l="1"/>
  <c r="BN15" i="20" s="1"/>
  <c r="BM16" i="20" l="1"/>
  <c r="BM21" i="20"/>
  <c r="BN18" i="20" l="1"/>
  <c r="BN16" i="20" l="1"/>
  <c r="BO15" i="20"/>
  <c r="BN21" i="20"/>
  <c r="BO18" i="20" l="1"/>
  <c r="BO16" i="20" l="1"/>
  <c r="BP15" i="20"/>
  <c r="BO21" i="20"/>
  <c r="BP18" i="20" l="1"/>
  <c r="BP16" i="20" l="1"/>
  <c r="BQ15" i="20"/>
  <c r="BP21" i="20"/>
  <c r="BQ18" i="20" l="1"/>
  <c r="BR15" i="20" s="1"/>
  <c r="BQ16" i="20" l="1"/>
  <c r="BQ21" i="20"/>
  <c r="BR18" i="20" l="1"/>
  <c r="BR16" i="20" l="1"/>
  <c r="BS15" i="20"/>
  <c r="BR21" i="20"/>
  <c r="BS18" i="20" l="1"/>
  <c r="BS16" i="20" l="1"/>
  <c r="BT15" i="20"/>
  <c r="BS21" i="20"/>
  <c r="BT18" i="20" l="1"/>
  <c r="BT16" i="20" l="1"/>
  <c r="BU15" i="20"/>
  <c r="BT21" i="20"/>
  <c r="BU18" i="20" l="1"/>
  <c r="BU16" i="20" l="1"/>
  <c r="BV15" i="20"/>
  <c r="BU21" i="20"/>
  <c r="BV18" i="20" l="1"/>
  <c r="BV16" i="20" l="1"/>
  <c r="BW15" i="20"/>
  <c r="BV21" i="20"/>
  <c r="BW18" i="20" l="1"/>
  <c r="BW16" i="20" l="1"/>
  <c r="BX15" i="20"/>
  <c r="BW21" i="20"/>
  <c r="BX18" i="20" l="1"/>
  <c r="BY15" i="20" s="1"/>
  <c r="BX16" i="20" l="1"/>
  <c r="BX21" i="20"/>
  <c r="BY18" i="20" l="1"/>
  <c r="BY16" i="20" l="1"/>
  <c r="BZ15" i="20"/>
  <c r="BY21" i="20"/>
  <c r="BZ18" i="20" l="1"/>
  <c r="BZ16" i="20" l="1"/>
  <c r="CA15" i="20"/>
  <c r="BZ21" i="20"/>
  <c r="CA18" i="20" l="1"/>
  <c r="CA16" i="20" l="1"/>
  <c r="CB15" i="20"/>
  <c r="CA21" i="20"/>
  <c r="CB18" i="20" l="1"/>
  <c r="CC15" i="20" s="1"/>
  <c r="CB16" i="20" l="1"/>
  <c r="CB21" i="20"/>
  <c r="CC18" i="20" l="1"/>
  <c r="CD15" i="20" s="1"/>
  <c r="CD18" i="20" l="1"/>
  <c r="CE15" i="20" s="1"/>
  <c r="CC16" i="20"/>
  <c r="CC21" i="20"/>
  <c r="CD16" i="20" l="1"/>
  <c r="CD21" i="20"/>
  <c r="CE18" i="20" l="1"/>
  <c r="CE16" i="20" l="1"/>
  <c r="CF15" i="20"/>
  <c r="CE21" i="20"/>
  <c r="CF18" i="20" l="1"/>
  <c r="CF16" i="20" l="1"/>
  <c r="CG15" i="20"/>
  <c r="CF21" i="20"/>
  <c r="CG18" i="20" l="1"/>
  <c r="CH15" i="20" s="1"/>
  <c r="CG16" i="20" l="1"/>
  <c r="CG21" i="20"/>
  <c r="CH18" i="20" l="1"/>
  <c r="CI15" i="20" s="1"/>
  <c r="CH16" i="20" l="1"/>
  <c r="CH21" i="20"/>
  <c r="CI18" i="20" l="1"/>
  <c r="CI16" i="20" l="1"/>
  <c r="CJ15" i="20"/>
  <c r="CI21" i="20"/>
  <c r="CJ18" i="20" l="1"/>
  <c r="CK15" i="20" s="1"/>
  <c r="CJ16" i="20" l="1"/>
  <c r="CJ21" i="20"/>
  <c r="CK18" i="20" l="1"/>
  <c r="CL15" i="20" s="1"/>
  <c r="CK16" i="20" l="1"/>
  <c r="CK21" i="20"/>
  <c r="CL18" i="20" l="1"/>
  <c r="CL16" i="20" l="1"/>
  <c r="CM15" i="20"/>
  <c r="CL21" i="20"/>
  <c r="CM18" i="20" l="1"/>
  <c r="CM16" i="20" l="1"/>
  <c r="CN15" i="20"/>
  <c r="CM21" i="20"/>
  <c r="CN18" i="20" l="1"/>
  <c r="CN16" i="20" l="1"/>
  <c r="CO15" i="20"/>
  <c r="CN21" i="20"/>
  <c r="CO18" i="20" l="1"/>
  <c r="CP15" i="20" s="1"/>
  <c r="CO16" i="20" l="1"/>
  <c r="CO21" i="20"/>
  <c r="CP18" i="20" l="1"/>
  <c r="CQ15" i="20" s="1"/>
  <c r="CP16" i="20" l="1"/>
  <c r="CP21" i="20"/>
  <c r="CQ18" i="20" l="1"/>
  <c r="CR15" i="20" s="1"/>
  <c r="CQ16" i="20" l="1"/>
  <c r="CQ21" i="20"/>
  <c r="CR18" i="20"/>
  <c r="CR16" i="20" l="1"/>
  <c r="CS15" i="20"/>
  <c r="CR21" i="20"/>
  <c r="CS18" i="20" l="1"/>
  <c r="CS16" i="20" l="1"/>
  <c r="CT15" i="20"/>
  <c r="CS21" i="20"/>
  <c r="CT18" i="20" l="1"/>
  <c r="CU15" i="20" s="1"/>
  <c r="CT16" i="20" l="1"/>
  <c r="CT21" i="20"/>
  <c r="CU18" i="20" l="1"/>
  <c r="CV15" i="20" s="1"/>
  <c r="CV18" i="20" l="1"/>
  <c r="CW15" i="20" s="1"/>
  <c r="CU16" i="20"/>
  <c r="CU21" i="20"/>
  <c r="CV16" i="20" l="1"/>
  <c r="CW18" i="20"/>
  <c r="CV21" i="20"/>
  <c r="CW16" i="20" l="1"/>
  <c r="CX15" i="20"/>
  <c r="CW21" i="20"/>
  <c r="CX18" i="20" l="1"/>
  <c r="CX21" i="20" l="1"/>
  <c r="CY15" i="20"/>
  <c r="CX16" i="20"/>
  <c r="CY18" i="20" l="1"/>
  <c r="CY16" i="20" l="1"/>
  <c r="CZ15" i="20"/>
  <c r="CY21" i="20"/>
  <c r="CZ18" i="20" l="1"/>
  <c r="DA15" i="20" s="1"/>
  <c r="CZ21" i="20" l="1"/>
  <c r="CZ16" i="20"/>
  <c r="DA18" i="20" l="1"/>
  <c r="DB15" i="20" s="1"/>
  <c r="DA21" i="20" l="1"/>
  <c r="DA16" i="20"/>
  <c r="DB18" i="20" l="1"/>
  <c r="DC15" i="20" s="1"/>
  <c r="DB21" i="20" l="1"/>
  <c r="DB16" i="20"/>
  <c r="DC18" i="20" l="1"/>
  <c r="DD15" i="20" s="1"/>
  <c r="DC21" i="20" l="1"/>
  <c r="DC16" i="20"/>
  <c r="DD18" i="20" l="1"/>
  <c r="DE15" i="20" s="1"/>
  <c r="DD21" i="20" l="1"/>
  <c r="DD16" i="20"/>
  <c r="DE18" i="20" l="1"/>
  <c r="DF15" i="20" s="1"/>
  <c r="DE21" i="20" l="1"/>
  <c r="DE16" i="20"/>
  <c r="DF18" i="20" l="1"/>
  <c r="DF16" i="20" l="1"/>
  <c r="DG15" i="20"/>
  <c r="DF21" i="20"/>
  <c r="DG18" i="20" l="1"/>
  <c r="DH15" i="20" s="1"/>
  <c r="DG21" i="20" l="1"/>
  <c r="DG16" i="20"/>
  <c r="DH18" i="20" l="1"/>
  <c r="DI15" i="20" s="1"/>
  <c r="DH21" i="20" l="1"/>
  <c r="DH16" i="20"/>
  <c r="DI18" i="20" l="1"/>
  <c r="DJ15" i="20" s="1"/>
  <c r="DI21" i="20" l="1"/>
  <c r="DI16" i="20"/>
  <c r="DJ18" i="20" l="1"/>
  <c r="DK15" i="20" s="1"/>
  <c r="DJ21" i="20" l="1"/>
  <c r="DJ16" i="20"/>
  <c r="DK18" i="20" l="1"/>
  <c r="DL15" i="20" s="1"/>
  <c r="DK16" i="20" l="1"/>
  <c r="DK21" i="20"/>
  <c r="DL18" i="20" l="1"/>
  <c r="DL16" i="20" l="1"/>
  <c r="DM15" i="20"/>
  <c r="DL21" i="20"/>
  <c r="DM18" i="20" l="1"/>
  <c r="DM16" i="20" l="1"/>
  <c r="DN15" i="20"/>
  <c r="DM21" i="20"/>
  <c r="DN18" i="20" l="1"/>
  <c r="DO15" i="20" s="1"/>
  <c r="DN21" i="20" l="1"/>
  <c r="DN16" i="20"/>
  <c r="DO18" i="20" l="1"/>
  <c r="DO16" i="20" l="1"/>
  <c r="DP15" i="20"/>
  <c r="DO21" i="20"/>
  <c r="DP18" i="20" l="1"/>
  <c r="DQ15" i="20" s="1"/>
  <c r="DP21" i="20" l="1"/>
  <c r="DP16" i="20"/>
  <c r="DQ18" i="20" l="1"/>
  <c r="DR15" i="20" s="1"/>
  <c r="DQ21" i="20" l="1"/>
  <c r="DQ16" i="20"/>
  <c r="DR18" i="20" l="1"/>
  <c r="DS15" i="20" s="1"/>
  <c r="DR21" i="20" l="1"/>
  <c r="DR16" i="20"/>
  <c r="DS18" i="20" l="1"/>
  <c r="DT15" i="20" s="1"/>
  <c r="DS21" i="20" l="1"/>
  <c r="DS16" i="20"/>
  <c r="DT18" i="20" l="1"/>
  <c r="DU15" i="20" s="1"/>
  <c r="DT21" i="20" l="1"/>
  <c r="DT16" i="20"/>
  <c r="DU18" i="20" l="1"/>
  <c r="DV15" i="20" s="1"/>
  <c r="DU21" i="20" l="1"/>
  <c r="DU16" i="20"/>
  <c r="DV18" i="20" l="1"/>
  <c r="DW15" i="20" s="1"/>
  <c r="DV21" i="20" l="1"/>
  <c r="DV16" i="20"/>
  <c r="DW18" i="20" l="1"/>
  <c r="DX15" i="20" s="1"/>
  <c r="DW21" i="20" l="1"/>
  <c r="DW16" i="20"/>
  <c r="DX18" i="20" l="1"/>
  <c r="DY15" i="20" s="1"/>
  <c r="DX21" i="20" l="1"/>
  <c r="DX16" i="20"/>
  <c r="DY18" i="20" l="1"/>
  <c r="DZ15" i="20" s="1"/>
  <c r="DY21" i="20" l="1"/>
  <c r="DY16" i="20"/>
  <c r="DZ18" i="20" l="1"/>
  <c r="DZ21" i="20" s="1"/>
  <c r="DZ16" i="20" l="1"/>
  <c r="AI56" i="20" l="1"/>
  <c r="AG56" i="20"/>
  <c r="AD56" i="20"/>
  <c r="S56" i="20"/>
  <c r="F57" i="20" l="1"/>
  <c r="G55" i="20" s="1"/>
  <c r="G57" i="20" l="1"/>
  <c r="H55" i="20" s="1"/>
  <c r="F58" i="20"/>
  <c r="G56" i="20" s="1"/>
  <c r="G58" i="20" l="1"/>
  <c r="H57" i="20"/>
  <c r="I55" i="20" l="1"/>
  <c r="I57" i="20" s="1"/>
  <c r="J55" i="20" s="1"/>
  <c r="J57" i="20" s="1"/>
  <c r="K55" i="20" s="1"/>
  <c r="H56" i="20"/>
  <c r="H58" i="20" s="1"/>
  <c r="I56" i="20" s="1"/>
  <c r="I58" i="20" l="1"/>
  <c r="J56" i="20"/>
  <c r="J58" i="20" s="1"/>
  <c r="K56" i="20" s="1"/>
  <c r="K57" i="20"/>
  <c r="L55" i="20" s="1"/>
  <c r="K58" i="20" l="1"/>
  <c r="L56" i="20" l="1"/>
  <c r="L58" i="20" s="1"/>
  <c r="M56" i="20" s="1"/>
  <c r="L57" i="20"/>
  <c r="M55" i="20" s="1"/>
  <c r="M58" i="20" l="1"/>
  <c r="M57" i="20"/>
  <c r="N55" i="20" l="1"/>
  <c r="N57" i="20" s="1"/>
  <c r="O55" i="20" s="1"/>
  <c r="N56" i="20" l="1"/>
  <c r="N58" i="20" s="1"/>
  <c r="O56" i="20" s="1"/>
  <c r="O58" i="20" s="1"/>
  <c r="O57" i="20"/>
  <c r="P55" i="20" s="1"/>
  <c r="P57" i="20" l="1"/>
  <c r="P56" i="20"/>
  <c r="P58" i="20" s="1"/>
  <c r="Q55" i="20" l="1"/>
  <c r="Q56" i="20" s="1"/>
  <c r="Q58" i="20" s="1"/>
  <c r="Q57" i="20" l="1"/>
  <c r="R55" i="20" s="1"/>
  <c r="R56" i="20"/>
  <c r="R57" i="20"/>
  <c r="S55" i="20" l="1"/>
  <c r="S57" i="20" s="1"/>
  <c r="AS58" i="20"/>
  <c r="CM58" i="20"/>
  <c r="DI58" i="20"/>
  <c r="CH58" i="20"/>
  <c r="BP58" i="20"/>
  <c r="CG58" i="20"/>
  <c r="BZ58" i="20"/>
  <c r="DU58" i="20"/>
  <c r="DO58" i="20"/>
  <c r="DY58" i="20"/>
  <c r="AL58" i="20"/>
  <c r="CR58" i="20"/>
  <c r="AX58" i="20"/>
  <c r="CO58" i="20"/>
  <c r="DK58" i="20"/>
  <c r="CW58" i="20"/>
  <c r="DL58" i="20"/>
  <c r="DR58" i="20"/>
  <c r="AC58" i="20"/>
  <c r="BD58" i="20"/>
  <c r="CX58" i="20"/>
  <c r="CK58" i="20"/>
  <c r="CZ58" i="20"/>
  <c r="CS58" i="20"/>
  <c r="AH58" i="20"/>
  <c r="BQ58" i="20"/>
  <c r="CB58" i="20"/>
  <c r="Z58" i="20"/>
  <c r="AA58" i="20"/>
  <c r="DC58" i="20"/>
  <c r="U58" i="20"/>
  <c r="BS58" i="20"/>
  <c r="AD58" i="20"/>
  <c r="CU58" i="20"/>
  <c r="AY58" i="20"/>
  <c r="BC58" i="20"/>
  <c r="BH58" i="20"/>
  <c r="CP58" i="20"/>
  <c r="DV58" i="20"/>
  <c r="T58" i="20"/>
  <c r="BI58" i="20"/>
  <c r="CY58" i="20"/>
  <c r="AE58" i="20"/>
  <c r="AN58" i="20"/>
  <c r="DJ58" i="20"/>
  <c r="CQ58" i="20"/>
  <c r="AF58" i="20"/>
  <c r="DG58" i="20"/>
  <c r="AG58" i="20"/>
  <c r="DE58" i="20"/>
  <c r="DB58" i="20"/>
  <c r="AZ58" i="20"/>
  <c r="BY58" i="20"/>
  <c r="CE58" i="20"/>
  <c r="BL58" i="20"/>
  <c r="AT58" i="20"/>
  <c r="AK58" i="20"/>
  <c r="CD58" i="20"/>
  <c r="AR58" i="20"/>
  <c r="CN58" i="20"/>
  <c r="CT58" i="20"/>
  <c r="V58" i="20"/>
  <c r="AP58" i="20"/>
  <c r="CV58" i="20"/>
  <c r="CA58" i="20"/>
  <c r="BB58" i="20"/>
  <c r="DM58" i="20"/>
  <c r="CL58" i="20"/>
  <c r="BM58" i="20"/>
  <c r="AU58" i="20"/>
  <c r="BK58" i="20"/>
  <c r="R58" i="20"/>
  <c r="BV58" i="20"/>
  <c r="AM58" i="20"/>
  <c r="BA58" i="20"/>
  <c r="BO58" i="20"/>
  <c r="CI58" i="20"/>
  <c r="W58" i="20"/>
  <c r="CC58" i="20"/>
  <c r="DH58" i="20"/>
  <c r="DS58" i="20"/>
  <c r="AI58" i="20"/>
  <c r="DN58" i="20"/>
  <c r="X58" i="20"/>
  <c r="S58" i="20"/>
  <c r="BR58" i="20"/>
  <c r="AV58" i="20"/>
  <c r="BE58" i="20"/>
  <c r="DQ58" i="20"/>
  <c r="DF58" i="20"/>
  <c r="AQ58" i="20"/>
  <c r="BT58" i="20"/>
  <c r="BN58" i="20"/>
  <c r="DA58" i="20"/>
  <c r="AJ58" i="20"/>
  <c r="BW58" i="20"/>
  <c r="AW58" i="20"/>
  <c r="DP58" i="20"/>
  <c r="BU58" i="20"/>
  <c r="BG58" i="20"/>
  <c r="AB58" i="20"/>
  <c r="CJ58" i="20"/>
  <c r="Y58" i="20"/>
  <c r="BX58" i="20"/>
  <c r="DZ58" i="20"/>
  <c r="BJ58" i="20"/>
  <c r="CF58" i="20"/>
  <c r="DX58" i="20"/>
  <c r="DD58" i="20"/>
  <c r="DT58" i="20"/>
  <c r="AO58" i="20"/>
  <c r="DW58" i="20"/>
  <c r="BF58" i="20"/>
  <c r="T55" i="20" l="1"/>
  <c r="T57" i="20" l="1"/>
  <c r="U55" i="20" s="1"/>
  <c r="U57" i="20" l="1"/>
  <c r="V55" i="20" s="1"/>
  <c r="V57" i="20" l="1"/>
  <c r="W55" i="20" s="1"/>
  <c r="W57" i="20" s="1"/>
  <c r="X55" i="20" s="1"/>
  <c r="X57" i="20" l="1"/>
  <c r="Y55" i="20" s="1"/>
  <c r="Y57" i="20" s="1"/>
  <c r="Z55" i="20" s="1"/>
  <c r="Z57" i="20" l="1"/>
  <c r="AA55" i="20" s="1"/>
  <c r="AA57" i="20" s="1"/>
  <c r="AB55" i="20" s="1"/>
  <c r="AB57" i="20" l="1"/>
  <c r="AC55" i="20" s="1"/>
  <c r="AC57" i="20" l="1"/>
  <c r="AD55" i="20" s="1"/>
  <c r="AD57" i="20" l="1"/>
  <c r="AE55" i="20" s="1"/>
  <c r="AE57" i="20" l="1"/>
  <c r="AF55" i="20" s="1"/>
  <c r="AF57" i="20" l="1"/>
  <c r="AG55" i="20" s="1"/>
  <c r="AG57" i="20" l="1"/>
  <c r="AH55" i="20" s="1"/>
  <c r="AH57" i="20" l="1"/>
  <c r="AI55" i="20" s="1"/>
  <c r="AI57" i="20" l="1"/>
  <c r="AJ55" i="20" s="1"/>
  <c r="AJ57" i="20" l="1"/>
  <c r="AK55" i="20" s="1"/>
  <c r="AK57" i="20" l="1"/>
  <c r="AL55" i="20" s="1"/>
  <c r="AL57" i="20" l="1"/>
  <c r="AM55" i="20" s="1"/>
  <c r="AM57" i="20" l="1"/>
  <c r="AN55" i="20" s="1"/>
  <c r="AN57" i="20" l="1"/>
  <c r="AO55" i="20" s="1"/>
  <c r="AO57" i="20" l="1"/>
  <c r="AP55" i="20" s="1"/>
  <c r="AP57" i="20" l="1"/>
  <c r="AQ55" i="20" s="1"/>
  <c r="AQ57" i="20" l="1"/>
  <c r="AR55" i="20" s="1"/>
  <c r="AR57" i="20" l="1"/>
  <c r="AS55" i="20" s="1"/>
  <c r="AS57" i="20" l="1"/>
  <c r="AT55" i="20" s="1"/>
  <c r="AT57" i="20" l="1"/>
  <c r="AU55" i="20" s="1"/>
  <c r="AU57" i="20" l="1"/>
  <c r="AV55" i="20" s="1"/>
  <c r="AV57" i="20" l="1"/>
  <c r="AW55" i="20" s="1"/>
  <c r="AW57" i="20" l="1"/>
  <c r="AX55" i="20" s="1"/>
  <c r="AX57" i="20" l="1"/>
  <c r="AY55" i="20" s="1"/>
  <c r="AY57" i="20" l="1"/>
  <c r="AZ55" i="20" s="1"/>
  <c r="AZ57" i="20" l="1"/>
  <c r="BA55" i="20" s="1"/>
  <c r="BA57" i="20" l="1"/>
  <c r="BB55" i="20" s="1"/>
  <c r="BB57" i="20" l="1"/>
  <c r="BC55" i="20" s="1"/>
  <c r="BC57" i="20" l="1"/>
  <c r="BD55" i="20" s="1"/>
  <c r="BD57" i="20" l="1"/>
  <c r="BE55" i="20" s="1"/>
  <c r="BE57" i="20" l="1"/>
  <c r="BF55" i="20" s="1"/>
  <c r="BF57" i="20" l="1"/>
  <c r="BG55" i="20" s="1"/>
  <c r="BG57" i="20" l="1"/>
  <c r="BH55" i="20" s="1"/>
  <c r="BH57" i="20" l="1"/>
  <c r="BI55" i="20" s="1"/>
  <c r="BI57" i="20" l="1"/>
  <c r="BJ55" i="20" s="1"/>
  <c r="BJ57" i="20" l="1"/>
  <c r="BK55" i="20" s="1"/>
  <c r="BK57" i="20" l="1"/>
  <c r="BL55" i="20" s="1"/>
  <c r="BL57" i="20" l="1"/>
  <c r="BM55" i="20" s="1"/>
  <c r="BM57" i="20" l="1"/>
  <c r="BN55" i="20" s="1"/>
  <c r="BN57" i="20" l="1"/>
  <c r="BO55" i="20" s="1"/>
  <c r="BO57" i="20" l="1"/>
  <c r="BP55" i="20" s="1"/>
  <c r="BP57" i="20" l="1"/>
  <c r="BQ55" i="20" s="1"/>
  <c r="BQ57" i="20" l="1"/>
  <c r="BR55" i="20" s="1"/>
  <c r="BR57" i="20" l="1"/>
  <c r="BS55" i="20" s="1"/>
  <c r="BS57" i="20" l="1"/>
  <c r="BT55" i="20" s="1"/>
  <c r="BT57" i="20" l="1"/>
  <c r="BU55" i="20" s="1"/>
  <c r="BU57" i="20" l="1"/>
  <c r="BV55" i="20" s="1"/>
  <c r="BV57" i="20" l="1"/>
  <c r="BW55" i="20" s="1"/>
  <c r="BW57" i="20" l="1"/>
  <c r="BX55" i="20" s="1"/>
  <c r="BX57" i="20" l="1"/>
  <c r="BY55" i="20" s="1"/>
  <c r="BY57" i="20" l="1"/>
  <c r="BZ55" i="20" s="1"/>
  <c r="BZ57" i="20" l="1"/>
  <c r="CA55" i="20" s="1"/>
  <c r="CA57" i="20" l="1"/>
  <c r="CB55" i="20" s="1"/>
  <c r="CB57" i="20" l="1"/>
  <c r="CC55" i="20" s="1"/>
  <c r="CC57" i="20" l="1"/>
  <c r="CD55" i="20" s="1"/>
  <c r="CD57" i="20" l="1"/>
  <c r="CE55" i="20" s="1"/>
  <c r="CE57" i="20" l="1"/>
  <c r="CF55" i="20" s="1"/>
  <c r="CF57" i="20" l="1"/>
  <c r="CG55" i="20" s="1"/>
  <c r="CG57" i="20" l="1"/>
  <c r="CH55" i="20" s="1"/>
  <c r="CH57" i="20" l="1"/>
  <c r="CI55" i="20" s="1"/>
  <c r="CI57" i="20" l="1"/>
  <c r="CJ55" i="20" s="1"/>
  <c r="CJ57" i="20" l="1"/>
  <c r="CK55" i="20" s="1"/>
  <c r="CK57" i="20" l="1"/>
  <c r="CL55" i="20" s="1"/>
  <c r="CL57" i="20" l="1"/>
  <c r="CM55" i="20" s="1"/>
  <c r="CM57" i="20" l="1"/>
  <c r="CN55" i="20" s="1"/>
  <c r="CN57" i="20" l="1"/>
  <c r="CO55" i="20" s="1"/>
  <c r="CO57" i="20" l="1"/>
  <c r="CP55" i="20" s="1"/>
  <c r="CP57" i="20" l="1"/>
  <c r="CQ55" i="20" s="1"/>
  <c r="CQ57" i="20" l="1"/>
  <c r="CR55" i="20" s="1"/>
  <c r="CR57" i="20" l="1"/>
  <c r="CS55" i="20" s="1"/>
  <c r="CS57" i="20" l="1"/>
  <c r="CT55" i="20" s="1"/>
  <c r="CT57" i="20" l="1"/>
  <c r="CU55" i="20" s="1"/>
  <c r="CU57" i="20" l="1"/>
  <c r="CV55" i="20" s="1"/>
  <c r="CV57" i="20" l="1"/>
  <c r="CW55" i="20" s="1"/>
  <c r="CW57" i="20" l="1"/>
  <c r="CX55" i="20" s="1"/>
  <c r="CX57" i="20" l="1"/>
  <c r="CY55" i="20" s="1"/>
  <c r="CY57" i="20" l="1"/>
  <c r="CZ55" i="20" s="1"/>
  <c r="CZ57" i="20" l="1"/>
  <c r="DA55" i="20" s="1"/>
  <c r="DA57" i="20" l="1"/>
  <c r="DB55" i="20" s="1"/>
  <c r="DB57" i="20" l="1"/>
  <c r="DC55" i="20" s="1"/>
  <c r="DC57" i="20" l="1"/>
  <c r="DD55" i="20" s="1"/>
  <c r="DD57" i="20" l="1"/>
  <c r="DE55" i="20" s="1"/>
  <c r="DE57" i="20" l="1"/>
  <c r="DF55" i="20" s="1"/>
  <c r="DF57" i="20" l="1"/>
  <c r="DG55" i="20" s="1"/>
  <c r="DG57" i="20" l="1"/>
  <c r="DH55" i="20" s="1"/>
  <c r="DH57" i="20" l="1"/>
  <c r="DI55" i="20" s="1"/>
  <c r="DI57" i="20" l="1"/>
  <c r="DJ55" i="20" s="1"/>
  <c r="DJ57" i="20" l="1"/>
  <c r="DK55" i="20" s="1"/>
  <c r="DK57" i="20" l="1"/>
  <c r="DL55" i="20" s="1"/>
  <c r="DL57" i="20" l="1"/>
  <c r="DM55" i="20" s="1"/>
  <c r="DM57" i="20" l="1"/>
  <c r="DN55" i="20" s="1"/>
  <c r="DN57" i="20" l="1"/>
  <c r="DO55" i="20" s="1"/>
  <c r="DO57" i="20" l="1"/>
  <c r="DP55" i="20" s="1"/>
  <c r="DP57" i="20" l="1"/>
  <c r="DQ55" i="20" s="1"/>
  <c r="DQ57" i="20" l="1"/>
  <c r="DR55" i="20" s="1"/>
  <c r="DR57" i="20" l="1"/>
  <c r="DS55" i="20" s="1"/>
  <c r="DS57" i="20" l="1"/>
  <c r="DT55" i="20" s="1"/>
  <c r="DT57" i="20" l="1"/>
  <c r="DU55" i="20" s="1"/>
  <c r="DU57" i="20" l="1"/>
  <c r="DV55" i="20" s="1"/>
  <c r="DV57" i="20" l="1"/>
  <c r="DW55" i="20" s="1"/>
  <c r="DW57" i="20" l="1"/>
  <c r="DX55" i="20" s="1"/>
  <c r="DX57" i="20" l="1"/>
  <c r="DY55" i="20" s="1"/>
  <c r="DY57" i="20" l="1"/>
  <c r="DZ55" i="20" s="1"/>
  <c r="DZ57" i="20" l="1"/>
  <c r="N136" i="20" l="1"/>
  <c r="O136" i="20" l="1"/>
  <c r="O135" i="20"/>
  <c r="O137" i="20" s="1"/>
  <c r="N135" i="20"/>
  <c r="N137" i="20" s="1"/>
  <c r="P135" i="20" l="1"/>
  <c r="P136" i="20"/>
  <c r="P137" i="20" l="1"/>
  <c r="Q135" i="20" l="1"/>
  <c r="Q136" i="20" l="1"/>
  <c r="Q137" i="20" s="1"/>
  <c r="R135" i="20" l="1"/>
  <c r="S135" i="20" l="1"/>
  <c r="R136" i="20"/>
  <c r="R137" i="20" s="1"/>
  <c r="S136" i="20" l="1"/>
  <c r="S137" i="20" s="1"/>
  <c r="T135" i="20" l="1"/>
  <c r="T136" i="20" l="1"/>
  <c r="T137" i="20" s="1"/>
  <c r="U135" i="20" l="1"/>
  <c r="U136" i="20" l="1"/>
  <c r="U137" i="20" s="1"/>
  <c r="V135" i="20"/>
  <c r="W136" i="20" l="1"/>
  <c r="V136" i="20"/>
  <c r="V137" i="20" s="1"/>
  <c r="W135" i="20"/>
  <c r="W137" i="20" l="1"/>
  <c r="X135" i="20"/>
  <c r="Y135" i="20" l="1"/>
  <c r="X136" i="20"/>
  <c r="X137" i="20" s="1"/>
  <c r="Y136" i="20" l="1"/>
  <c r="Y137" i="20" s="1"/>
  <c r="Z135" i="20"/>
  <c r="Z136" i="20" l="1"/>
  <c r="Z137" i="20" s="1"/>
  <c r="AA135" i="20" l="1"/>
  <c r="AB135" i="20" l="1"/>
  <c r="AA136" i="20"/>
  <c r="AA137" i="20" s="1"/>
  <c r="AB136" i="20" l="1"/>
  <c r="AB137" i="20" s="1"/>
  <c r="AC135" i="20" l="1"/>
  <c r="AC136" i="20" l="1"/>
  <c r="AC137" i="20" s="1"/>
  <c r="AD135" i="20" l="1"/>
  <c r="AD136" i="20" l="1"/>
  <c r="AD137" i="20" s="1"/>
  <c r="AE135" i="20" l="1"/>
  <c r="AE136" i="20" l="1"/>
  <c r="AE137" i="20" s="1"/>
  <c r="AF135" i="20" l="1"/>
  <c r="AF136" i="20"/>
  <c r="AF137" i="20" l="1"/>
  <c r="AG135" i="20"/>
  <c r="AG136" i="20" l="1"/>
  <c r="AG137" i="20" s="1"/>
  <c r="AH135" i="20" l="1"/>
  <c r="AH136" i="20" l="1"/>
  <c r="AI135" i="20" l="1"/>
  <c r="AI136" i="20" l="1"/>
  <c r="AI137" i="20" s="1"/>
  <c r="AJ135" i="20" l="1"/>
  <c r="AJ136" i="20"/>
  <c r="AJ137" i="20" l="1"/>
  <c r="AK135" i="20" l="1"/>
  <c r="AK136" i="20" l="1"/>
  <c r="AK137" i="20" s="1"/>
  <c r="AL135" i="20"/>
  <c r="AL136" i="20" l="1"/>
  <c r="AL137" i="20" s="1"/>
  <c r="AM135" i="20" l="1"/>
  <c r="AM136" i="20" l="1"/>
  <c r="AM137" i="20" s="1"/>
  <c r="AN135" i="20" l="1"/>
  <c r="AN136" i="20" l="1"/>
  <c r="AN137" i="20" s="1"/>
  <c r="AO135" i="20"/>
  <c r="AO136" i="20" l="1"/>
  <c r="AO137" i="20" s="1"/>
  <c r="AP135" i="20" l="1"/>
  <c r="AQ135" i="20" l="1"/>
  <c r="AP136" i="20"/>
  <c r="AP137" i="20" s="1"/>
  <c r="AR135" i="20" l="1"/>
  <c r="AQ136" i="20"/>
  <c r="AQ137" i="20" s="1"/>
  <c r="AS135" i="20" l="1"/>
  <c r="AR136" i="20"/>
  <c r="AR137" i="20" s="1"/>
  <c r="AS136" i="20" l="1"/>
  <c r="AS137" i="20" s="1"/>
  <c r="AT135" i="20" l="1"/>
  <c r="AT136" i="20" l="1"/>
  <c r="AT137" i="20" s="1"/>
  <c r="AU135" i="20" l="1"/>
  <c r="AU136" i="20" l="1"/>
  <c r="AU137" i="20" s="1"/>
  <c r="AV135" i="20" l="1"/>
  <c r="AV136" i="20"/>
  <c r="AW135" i="20" l="1"/>
  <c r="AV137" i="20"/>
  <c r="AW136" i="20" l="1"/>
  <c r="AW137" i="20" s="1"/>
  <c r="AX135" i="20" l="1"/>
  <c r="AY135" i="20" l="1"/>
  <c r="AX136" i="20"/>
  <c r="AX137" i="20" s="1"/>
  <c r="AZ135" i="20" l="1"/>
  <c r="AY136" i="20"/>
  <c r="AY137" i="20" s="1"/>
  <c r="AZ136" i="20" l="1"/>
  <c r="AZ137" i="20" s="1"/>
  <c r="BA135" i="20"/>
  <c r="BA136" i="20" l="1"/>
  <c r="BA137" i="20" s="1"/>
  <c r="BB135" i="20"/>
  <c r="BC135" i="20" l="1"/>
  <c r="BB136" i="20"/>
  <c r="BB137" i="20" s="1"/>
  <c r="BC136" i="20" l="1"/>
  <c r="BC137" i="20" s="1"/>
  <c r="BD135" i="20" l="1"/>
  <c r="BD136" i="20" l="1"/>
  <c r="BD137" i="20" s="1"/>
  <c r="BE135" i="20" l="1"/>
  <c r="BE136" i="20" l="1"/>
  <c r="BE137" i="20" s="1"/>
  <c r="BF135" i="20" l="1"/>
  <c r="BF136" i="20" l="1"/>
  <c r="BF137" i="20" s="1"/>
  <c r="BG135" i="20"/>
  <c r="BG136" i="20" l="1"/>
  <c r="BG137" i="20" s="1"/>
  <c r="BH135" i="20"/>
  <c r="BH136" i="20" l="1"/>
  <c r="BH137" i="20" s="1"/>
  <c r="BI135" i="20" l="1"/>
  <c r="BI136" i="20"/>
  <c r="BI137" i="20" l="1"/>
  <c r="BJ135" i="20" l="1"/>
  <c r="BJ136" i="20" l="1"/>
  <c r="BJ137" i="20" s="1"/>
  <c r="BK135" i="20" l="1"/>
  <c r="BK136" i="20" l="1"/>
  <c r="BK137" i="20" s="1"/>
  <c r="BL135" i="20" l="1"/>
  <c r="BL136" i="20" l="1"/>
  <c r="BL137" i="20" s="1"/>
  <c r="BM135" i="20" l="1"/>
  <c r="BN135" i="20" l="1"/>
  <c r="BM136" i="20"/>
  <c r="BM137" i="20" s="1"/>
  <c r="BN136" i="20" l="1"/>
  <c r="BN137" i="20" s="1"/>
  <c r="BO135" i="20"/>
  <c r="BO136" i="20" l="1"/>
  <c r="BO137" i="20" s="1"/>
  <c r="BP135" i="20" l="1"/>
  <c r="BP136" i="20"/>
  <c r="BQ135" i="20" l="1"/>
  <c r="BP137" i="20"/>
  <c r="BQ136" i="20" l="1"/>
  <c r="BQ137" i="20" s="1"/>
  <c r="BR135" i="20" l="1"/>
  <c r="BR136" i="20" l="1"/>
  <c r="BR137" i="20" s="1"/>
  <c r="BT136" i="20" l="1"/>
  <c r="BT137" i="20" s="1"/>
  <c r="BS135" i="20"/>
  <c r="BS136" i="20"/>
  <c r="BS137" i="20" l="1"/>
  <c r="BU136" i="20"/>
  <c r="BU137" i="20" s="1"/>
  <c r="BV136" i="20" l="1"/>
  <c r="BV137" i="20" s="1"/>
  <c r="BW136" i="20" l="1"/>
  <c r="BW137" i="20" s="1"/>
  <c r="BX136" i="20" l="1"/>
  <c r="BX137" i="20" s="1"/>
  <c r="BY136" i="20" l="1"/>
  <c r="BY137" i="20" s="1"/>
  <c r="BZ136" i="20" l="1"/>
  <c r="BZ137" i="20" s="1"/>
  <c r="CA136" i="20" l="1"/>
  <c r="CA137" i="20" s="1"/>
  <c r="CB136" i="20" l="1"/>
  <c r="CB137" i="20" s="1"/>
  <c r="CC136" i="20" l="1"/>
  <c r="CC137" i="20" s="1"/>
  <c r="CD136" i="20" l="1"/>
  <c r="CD137" i="20" s="1"/>
  <c r="CE136" i="20" l="1"/>
  <c r="CE137" i="20" s="1"/>
  <c r="CF136" i="20" l="1"/>
  <c r="CF137" i="20" s="1"/>
  <c r="CG136" i="20" l="1"/>
  <c r="CG137" i="20" s="1"/>
  <c r="CH136" i="20" l="1"/>
  <c r="CH137" i="20" s="1"/>
  <c r="CI136" i="20" l="1"/>
  <c r="CI137" i="20" s="1"/>
  <c r="CJ136" i="20" l="1"/>
  <c r="CJ137" i="20" s="1"/>
  <c r="CK136" i="20" l="1"/>
  <c r="CK137" i="20" s="1"/>
  <c r="CL135" i="20" l="1"/>
  <c r="CL136" i="20" l="1"/>
  <c r="CL137" i="20" s="1"/>
  <c r="CM135" i="20" l="1"/>
  <c r="CM136" i="20" l="1"/>
  <c r="CM137" i="20" s="1"/>
  <c r="CN135" i="20" l="1"/>
  <c r="CN136" i="20"/>
  <c r="CO135" i="20" l="1"/>
  <c r="CN137" i="20"/>
  <c r="CO136" i="20" l="1"/>
  <c r="CO137" i="20" s="1"/>
  <c r="CP135" i="20" l="1"/>
  <c r="CP136" i="20"/>
  <c r="CP137" i="20" l="1"/>
  <c r="CQ135" i="20"/>
  <c r="CQ136" i="20"/>
  <c r="CQ137" i="20" l="1"/>
  <c r="CR135" i="20" l="1"/>
  <c r="CR136" i="20" l="1"/>
  <c r="CR137" i="20" s="1"/>
  <c r="CS135" i="20" l="1"/>
  <c r="CS136" i="20" l="1"/>
  <c r="CS137" i="20" s="1"/>
  <c r="CT136" i="20" l="1"/>
  <c r="CT135" i="20" l="1"/>
  <c r="CT137" i="20" s="1"/>
  <c r="CV135" i="20" l="1"/>
  <c r="CU135" i="20"/>
  <c r="CU136" i="20"/>
  <c r="CV136" i="20" l="1"/>
  <c r="CV137" i="20" s="1"/>
  <c r="CU137" i="20"/>
  <c r="CW135" i="20" l="1"/>
  <c r="CX135" i="20"/>
  <c r="CW136" i="20"/>
  <c r="CW137" i="20" l="1"/>
  <c r="CX136" i="20"/>
  <c r="CX137" i="20" s="1"/>
  <c r="CY135" i="20" l="1"/>
  <c r="CY136" i="20" l="1"/>
  <c r="CY137" i="20" s="1"/>
  <c r="CZ135" i="20" l="1"/>
  <c r="CZ136" i="20" l="1"/>
  <c r="CZ137" i="20" s="1"/>
  <c r="DA135" i="20"/>
  <c r="DA136" i="20"/>
  <c r="DA137" i="20" l="1"/>
  <c r="DB135" i="20" l="1"/>
  <c r="DB136" i="20" l="1"/>
  <c r="DB137" i="20" s="1"/>
  <c r="DC135" i="20"/>
  <c r="DD135" i="20" l="1"/>
  <c r="DC136" i="20"/>
  <c r="DC137" i="20" s="1"/>
  <c r="DD136" i="20" l="1"/>
  <c r="DD137" i="20" s="1"/>
  <c r="DE135" i="20" l="1"/>
  <c r="DE136" i="20" l="1"/>
  <c r="DE137" i="20" s="1"/>
  <c r="DF135" i="20" l="1"/>
  <c r="DF136" i="20"/>
  <c r="DG135" i="20" l="1"/>
  <c r="DG136" i="20"/>
  <c r="DF137" i="20"/>
  <c r="DH135" i="20"/>
  <c r="DH136" i="20" l="1"/>
  <c r="DH137" i="20" s="1"/>
  <c r="DG137" i="20"/>
  <c r="DI135" i="20" l="1"/>
  <c r="DI136" i="20" l="1"/>
  <c r="DI137" i="20" s="1"/>
  <c r="DJ135" i="20" l="1"/>
  <c r="DJ136" i="20" l="1"/>
  <c r="DJ137" i="20" s="1"/>
  <c r="DK135" i="20"/>
  <c r="DK136" i="20" l="1"/>
  <c r="DK137" i="20" s="1"/>
  <c r="DL135" i="20" l="1"/>
  <c r="DL136" i="20" l="1"/>
  <c r="DL137" i="20" s="1"/>
  <c r="DM135" i="20" l="1"/>
  <c r="DN135" i="20"/>
  <c r="DM136" i="20"/>
  <c r="DM137" i="20" l="1"/>
  <c r="DN136" i="20"/>
  <c r="DN137" i="20" s="1"/>
  <c r="DO135" i="20" l="1"/>
  <c r="DO136" i="20" l="1"/>
  <c r="DO137" i="20" s="1"/>
  <c r="DP135" i="20" l="1"/>
  <c r="DP136" i="20" l="1"/>
  <c r="DP137" i="20" s="1"/>
  <c r="DQ135" i="20" l="1"/>
  <c r="DQ136" i="20" l="1"/>
  <c r="DQ137" i="20" s="1"/>
  <c r="DR135" i="20" l="1"/>
  <c r="DR136" i="20"/>
  <c r="DS135" i="20"/>
  <c r="DR137" i="20" l="1"/>
  <c r="DS136" i="20"/>
  <c r="DS137" i="20" s="1"/>
  <c r="DT135" i="20" l="1"/>
  <c r="DT136" i="20" l="1"/>
  <c r="DT137" i="20" s="1"/>
  <c r="DU135" i="20" l="1"/>
  <c r="DV135" i="20" l="1"/>
  <c r="DU136" i="20"/>
  <c r="DU137" i="20" s="1"/>
  <c r="DV136" i="20" l="1"/>
  <c r="DV137" i="20" s="1"/>
  <c r="DW135" i="20" l="1"/>
  <c r="DX136" i="20" l="1"/>
  <c r="DX137" i="20" s="1"/>
  <c r="DW136" i="20"/>
  <c r="DW137" i="20" s="1"/>
  <c r="DY135" i="20" l="1"/>
  <c r="DZ135" i="20" l="1"/>
  <c r="DY136" i="20"/>
  <c r="DY137" i="20" s="1"/>
  <c r="DZ136" i="20" l="1"/>
  <c r="DZ137" i="20" s="1"/>
  <c r="EA135" i="20" l="1"/>
  <c r="EA136" i="20"/>
  <c r="EA137" i="20" l="1"/>
  <c r="EB135" i="20"/>
  <c r="EB136" i="20"/>
  <c r="EB137" i="20" l="1"/>
  <c r="EC135" i="20"/>
  <c r="EC136" i="20" l="1"/>
  <c r="EC137" i="20" s="1"/>
  <c r="ED135" i="20" l="1"/>
  <c r="ED136" i="20"/>
  <c r="ED137" i="20" l="1"/>
  <c r="EE136" i="20" l="1"/>
  <c r="EE135" i="20" l="1"/>
  <c r="EE137" i="20" s="1"/>
  <c r="EF135" i="20" l="1"/>
  <c r="EF136" i="20" l="1"/>
  <c r="EF137" i="20" s="1"/>
  <c r="EG135" i="20" l="1"/>
  <c r="EH136" i="20" l="1"/>
  <c r="EG136" i="20"/>
  <c r="EG137" i="20" s="1"/>
  <c r="EH135" i="20" l="1"/>
  <c r="EH137" i="20" s="1"/>
  <c r="EI136" i="20" l="1"/>
  <c r="EI135" i="20" l="1"/>
  <c r="EI137" i="20" s="1"/>
  <c r="EJ135" i="20" l="1"/>
  <c r="EJ136" i="20" l="1"/>
  <c r="EJ137" i="20" s="1"/>
  <c r="EK135" i="20" l="1"/>
  <c r="EK136" i="20" l="1"/>
  <c r="EK137" i="20" s="1"/>
  <c r="EL135" i="20" l="1"/>
  <c r="EL136" i="20" l="1"/>
  <c r="EL137" i="20" s="1"/>
  <c r="F107" i="20" l="1"/>
  <c r="F113" i="20"/>
  <c r="G113" i="20" l="1"/>
  <c r="H113" i="20"/>
  <c r="I113" i="20" l="1"/>
  <c r="J113" i="20" l="1"/>
  <c r="K113" i="20" l="1"/>
  <c r="L113" i="20" l="1"/>
  <c r="N113" i="20"/>
  <c r="M113" i="20" l="1"/>
  <c r="N104" i="20"/>
  <c r="O105" i="20" s="1"/>
  <c r="N114" i="20" l="1"/>
  <c r="N107" i="20"/>
  <c r="O110" i="20"/>
  <c r="O113" i="20" l="1"/>
  <c r="O104" i="20"/>
  <c r="O114" i="20" s="1"/>
  <c r="P105" i="20" l="1"/>
  <c r="P110" i="20" s="1"/>
  <c r="O107" i="20"/>
  <c r="P104" i="20" l="1"/>
  <c r="P114" i="20" s="1"/>
  <c r="P113" i="20"/>
  <c r="P107" i="20"/>
  <c r="Q105" i="20" l="1"/>
  <c r="Q110" i="20"/>
  <c r="Q113" i="20"/>
  <c r="Q104" i="20"/>
  <c r="Q114" i="20" s="1"/>
  <c r="Q107" i="20" l="1"/>
  <c r="R110" i="20"/>
  <c r="R104" i="20"/>
  <c r="R114" i="20" s="1"/>
  <c r="S105" i="20" l="1"/>
  <c r="S110" i="20" s="1"/>
  <c r="R113" i="20"/>
  <c r="R107" i="20"/>
  <c r="S104" i="20" s="1"/>
  <c r="S114" i="20" s="1"/>
  <c r="T105" i="20" l="1"/>
  <c r="T110" i="20" s="1"/>
  <c r="S107" i="20"/>
  <c r="S113" i="20"/>
  <c r="T113" i="20" l="1"/>
  <c r="T104" i="20"/>
  <c r="U105" i="20" s="1"/>
  <c r="T114" i="20" l="1"/>
  <c r="T107" i="20"/>
  <c r="U110" i="20"/>
  <c r="U113" i="20" l="1"/>
  <c r="U104" i="20"/>
  <c r="U114" i="20" s="1"/>
  <c r="V105" i="20" l="1"/>
  <c r="V110" i="20" s="1"/>
  <c r="U107" i="20"/>
  <c r="V104" i="20" s="1"/>
  <c r="V114" i="20" s="1"/>
  <c r="W105" i="20" l="1"/>
  <c r="W110" i="20"/>
  <c r="X105" i="20" s="1"/>
  <c r="V113" i="20"/>
  <c r="V107" i="20"/>
  <c r="W104" i="20" s="1"/>
  <c r="W114" i="20" s="1"/>
  <c r="X110" i="20" l="1"/>
  <c r="W107" i="20"/>
  <c r="W113" i="20"/>
  <c r="Y105" i="20" l="1"/>
  <c r="Y110" i="20" s="1"/>
  <c r="X104" i="20"/>
  <c r="X114" i="20" s="1"/>
  <c r="X113" i="20"/>
  <c r="Y113" i="20" l="1"/>
  <c r="X107" i="20"/>
  <c r="Y104" i="20" s="1"/>
  <c r="Y114" i="20" s="1"/>
  <c r="Z104" i="20"/>
  <c r="Z114" i="20" s="1"/>
  <c r="Z105" i="20" l="1"/>
  <c r="Z110" i="20" s="1"/>
  <c r="Z107" i="20" s="1"/>
  <c r="Y107" i="20"/>
  <c r="Z113" i="20" l="1"/>
  <c r="AA105" i="20"/>
  <c r="AA110" i="20" s="1"/>
  <c r="AB105" i="20" s="1"/>
  <c r="AA104" i="20"/>
  <c r="AA114" i="20" s="1"/>
  <c r="AA113" i="20" l="1"/>
  <c r="AB110" i="20"/>
  <c r="AA107" i="20"/>
  <c r="AB113" i="20" l="1"/>
  <c r="AB104" i="20"/>
  <c r="AB114" i="20" s="1"/>
  <c r="AC105" i="20" l="1"/>
  <c r="AC110" i="20" s="1"/>
  <c r="AB107" i="20"/>
  <c r="AC104" i="20"/>
  <c r="AC114" i="20" s="1"/>
  <c r="AC113" i="20" l="1"/>
  <c r="AD105" i="20"/>
  <c r="AC107" i="20"/>
  <c r="AD110" i="20"/>
  <c r="AD104" i="20"/>
  <c r="AD114" i="20" s="1"/>
  <c r="AD113" i="20" l="1"/>
  <c r="AE105" i="20"/>
  <c r="AE110" i="20" s="1"/>
  <c r="AF105" i="20" s="1"/>
  <c r="AD107" i="20"/>
  <c r="AE104" i="20" s="1"/>
  <c r="AE114" i="20" s="1"/>
  <c r="AF110" i="20" l="1"/>
  <c r="AE107" i="20"/>
  <c r="AE113" i="20"/>
  <c r="AF104" i="20" l="1"/>
  <c r="AF114" i="20" s="1"/>
  <c r="AF113" i="20"/>
  <c r="AF107" i="20" l="1"/>
  <c r="AG105" i="20"/>
  <c r="AG110" i="20" s="1"/>
  <c r="AG104" i="20"/>
  <c r="AG114" i="20" s="1"/>
  <c r="AG113" i="20" l="1"/>
  <c r="AH105" i="20"/>
  <c r="AH110" i="20" s="1"/>
  <c r="AG107" i="20"/>
  <c r="AH113" i="20" l="1"/>
  <c r="AH104" i="20"/>
  <c r="AH114" i="20" s="1"/>
  <c r="AI105" i="20" l="1"/>
  <c r="AI110" i="20" s="1"/>
  <c r="AI113" i="20" s="1"/>
  <c r="AH107" i="20"/>
  <c r="AI104" i="20" l="1"/>
  <c r="AI114" i="20" s="1"/>
  <c r="AI107" i="20"/>
  <c r="AJ105" i="20" l="1"/>
  <c r="AJ110" i="20" s="1"/>
  <c r="AK105" i="20" l="1"/>
  <c r="AK110" i="20" s="1"/>
  <c r="AK107" i="20" s="1"/>
  <c r="AJ113" i="20"/>
  <c r="AJ107" i="20"/>
  <c r="AK104" i="20" s="1"/>
  <c r="AK114" i="20" s="1"/>
  <c r="AJ104" i="20"/>
  <c r="AJ114" i="20" s="1"/>
  <c r="AK113" i="20" l="1"/>
  <c r="AL105" i="20"/>
  <c r="AL110" i="20"/>
  <c r="AL113" i="20"/>
  <c r="AL104" i="20" l="1"/>
  <c r="AM105" i="20" s="1"/>
  <c r="AM110" i="20" s="1"/>
  <c r="AN105" i="20" l="1"/>
  <c r="AL114" i="20"/>
  <c r="AL107" i="20"/>
  <c r="AM113" i="20"/>
  <c r="AM104" i="20"/>
  <c r="AM114" i="20" s="1"/>
  <c r="AM107" i="20" l="1"/>
  <c r="AN110" i="20"/>
  <c r="AO105" i="20" l="1"/>
  <c r="AN113" i="20"/>
  <c r="AN104" i="20"/>
  <c r="AN114" i="20" s="1"/>
  <c r="AO110" i="20" l="1"/>
  <c r="AP105" i="20" s="1"/>
  <c r="AN107" i="20"/>
  <c r="AO104" i="20" s="1"/>
  <c r="AO114" i="20" s="1"/>
  <c r="AP110" i="20" l="1"/>
  <c r="AO113" i="20"/>
  <c r="AO107" i="20"/>
  <c r="AQ105" i="20" l="1"/>
  <c r="AQ110" i="20" s="1"/>
  <c r="AP104" i="20"/>
  <c r="AP114" i="20" s="1"/>
  <c r="AP113" i="20"/>
  <c r="AR105" i="20" l="1"/>
  <c r="AQ113" i="20"/>
  <c r="AP107" i="20"/>
  <c r="AQ104" i="20" s="1"/>
  <c r="AQ114" i="20" s="1"/>
  <c r="AQ107" i="20" l="1"/>
  <c r="AR110" i="20"/>
  <c r="AS105" i="20" l="1"/>
  <c r="AR113" i="20"/>
  <c r="AR104" i="20"/>
  <c r="AR114" i="20" s="1"/>
  <c r="AR107" i="20" l="1"/>
  <c r="AS110" i="20"/>
  <c r="AT105" i="20" l="1"/>
  <c r="AS104" i="20"/>
  <c r="AS113" i="20"/>
  <c r="AS114" i="20" l="1"/>
  <c r="AT110" i="20"/>
  <c r="AS107" i="20"/>
  <c r="AT104" i="20" s="1"/>
  <c r="AT114" i="20" s="1"/>
  <c r="AT113" i="20" l="1"/>
  <c r="AU105" i="20"/>
  <c r="AU110" i="20" s="1"/>
  <c r="AT107" i="20"/>
  <c r="AV105" i="20" l="1"/>
  <c r="AU104" i="20"/>
  <c r="AU114" i="20" s="1"/>
  <c r="AU113" i="20"/>
  <c r="AU107" i="20" l="1"/>
  <c r="AV110" i="20"/>
  <c r="AW105" i="20" l="1"/>
  <c r="AW110" i="20" s="1"/>
  <c r="AV113" i="20"/>
  <c r="AV104" i="20"/>
  <c r="AV114" i="20" s="1"/>
  <c r="AW113" i="20" l="1"/>
  <c r="AV107" i="20"/>
  <c r="AW104" i="20" s="1"/>
  <c r="AW114" i="20" l="1"/>
  <c r="AW107" i="20"/>
  <c r="AX105" i="20"/>
  <c r="AX110" i="20" s="1"/>
  <c r="AX113" i="20" l="1"/>
  <c r="AX104" i="20"/>
  <c r="AX114" i="20" s="1"/>
  <c r="AY105" i="20"/>
  <c r="AY110" i="20" s="1"/>
  <c r="AY113" i="20" l="1"/>
  <c r="AX107" i="20"/>
  <c r="AY104" i="20" s="1"/>
  <c r="AY114" i="20" s="1"/>
  <c r="AY107" i="20" l="1"/>
  <c r="AZ105" i="20"/>
  <c r="AZ110" i="20" s="1"/>
  <c r="BA105" i="20" l="1"/>
  <c r="BA110" i="20" s="1"/>
  <c r="BA113" i="20" s="1"/>
  <c r="AZ113" i="20"/>
  <c r="AZ104" i="20"/>
  <c r="AZ114" i="20" l="1"/>
  <c r="AZ107" i="20"/>
  <c r="BA104" i="20" s="1"/>
  <c r="BA114" i="20" s="1"/>
  <c r="BB105" i="20"/>
  <c r="BB110" i="20" s="1"/>
  <c r="BA107" i="20"/>
  <c r="BC105" i="20" l="1"/>
  <c r="BC110" i="20" s="1"/>
  <c r="BB104" i="20"/>
  <c r="BB114" i="20" s="1"/>
  <c r="BB113" i="20"/>
  <c r="BB107" i="20"/>
  <c r="BD105" i="20" l="1"/>
  <c r="BD110" i="20" s="1"/>
  <c r="BC104" i="20"/>
  <c r="BC114" i="20" s="1"/>
  <c r="BC113" i="20"/>
  <c r="BC107" i="20" l="1"/>
  <c r="BD104" i="20" s="1"/>
  <c r="BD114" i="20" s="1"/>
  <c r="BD113" i="20"/>
  <c r="BE105" i="20" l="1"/>
  <c r="BE110" i="20" s="1"/>
  <c r="BE113" i="20" s="1"/>
  <c r="BD107" i="20"/>
  <c r="BE104" i="20" l="1"/>
  <c r="BE114" i="20" s="1"/>
  <c r="BF105" i="20"/>
  <c r="BF110" i="20" s="1"/>
  <c r="BE107" i="20"/>
  <c r="BF113" i="20" l="1"/>
  <c r="BF104" i="20"/>
  <c r="BF114" i="20" s="1"/>
  <c r="BG105" i="20" l="1"/>
  <c r="BG110" i="20" s="1"/>
  <c r="BG113" i="20" s="1"/>
  <c r="BF107" i="20"/>
  <c r="BG104" i="20" s="1"/>
  <c r="BG107" i="20" s="1"/>
  <c r="BG108" i="20" s="1"/>
  <c r="BH105" i="20" l="1"/>
  <c r="BH110" i="20" s="1"/>
  <c r="BG114" i="20"/>
  <c r="BH113" i="20" l="1"/>
  <c r="BI105" i="20"/>
  <c r="BI110" i="20" s="1"/>
  <c r="BH107" i="20"/>
  <c r="BI107" i="20" l="1"/>
  <c r="BJ105" i="20"/>
  <c r="BJ110" i="20" s="1"/>
  <c r="BI113" i="20"/>
  <c r="BJ113" i="20" l="1"/>
  <c r="BK105" i="20"/>
  <c r="BK110" i="20" s="1"/>
  <c r="BJ107" i="20"/>
  <c r="BK113" i="20" l="1"/>
  <c r="BL105" i="20"/>
  <c r="BL110" i="20" s="1"/>
  <c r="BK107" i="20"/>
  <c r="BL113" i="20" l="1"/>
  <c r="BM105" i="20"/>
  <c r="BM110" i="20" s="1"/>
  <c r="BN105" i="20" s="1"/>
  <c r="BL107" i="20"/>
  <c r="BM107" i="20" l="1"/>
  <c r="BM113" i="20"/>
  <c r="BN110" i="20"/>
  <c r="BO105" i="20" s="1"/>
  <c r="BN107" i="20" l="1"/>
  <c r="BN113" i="20"/>
  <c r="BO110" i="20"/>
  <c r="BO113" i="20" l="1"/>
  <c r="BP105" i="20"/>
  <c r="BP110" i="20" s="1"/>
  <c r="BO107" i="20"/>
  <c r="BP113" i="20" l="1"/>
  <c r="BQ105" i="20"/>
  <c r="BQ110" i="20" s="1"/>
  <c r="BP107" i="20"/>
  <c r="BQ113" i="20" l="1"/>
  <c r="BR105" i="20"/>
  <c r="BR110" i="20" s="1"/>
  <c r="BQ107" i="20"/>
  <c r="BR107" i="20" l="1"/>
  <c r="BS105" i="20"/>
  <c r="BS110" i="20" s="1"/>
  <c r="BR113" i="20"/>
  <c r="BS113" i="20" l="1"/>
  <c r="BT105" i="20"/>
  <c r="BT110" i="20" s="1"/>
  <c r="BS107" i="20"/>
  <c r="BT107" i="20" l="1"/>
  <c r="BU105" i="20"/>
  <c r="BU110" i="20" s="1"/>
  <c r="BT113" i="20"/>
  <c r="BU113" i="20" l="1"/>
  <c r="BV105" i="20"/>
  <c r="BV110" i="20" s="1"/>
  <c r="BV107" i="20" s="1"/>
  <c r="BU107" i="20"/>
  <c r="BV113" i="20" l="1"/>
  <c r="BW105" i="20"/>
  <c r="BW110" i="20" s="1"/>
  <c r="BW107" i="20" s="1"/>
  <c r="BW113" i="20" l="1"/>
  <c r="BX105" i="20"/>
  <c r="BX110" i="20" s="1"/>
  <c r="BY105" i="20" s="1"/>
  <c r="BY110" i="20" s="1"/>
  <c r="BY113" i="20" l="1"/>
  <c r="BZ105" i="20"/>
  <c r="BZ110" i="20" s="1"/>
  <c r="BX113" i="20"/>
  <c r="BX107" i="20"/>
  <c r="BY107" i="20"/>
  <c r="BZ113" i="20" l="1"/>
  <c r="CA105" i="20"/>
  <c r="CA110" i="20" s="1"/>
  <c r="BZ107" i="20"/>
  <c r="CA113" i="20" l="1"/>
  <c r="CB105" i="20"/>
  <c r="CB110" i="20" s="1"/>
  <c r="CA107" i="20"/>
  <c r="CC105" i="20" l="1"/>
  <c r="CC110" i="20" s="1"/>
  <c r="CB113" i="20"/>
  <c r="CB107" i="20"/>
  <c r="CC113" i="20" l="1"/>
  <c r="CD105" i="20"/>
  <c r="CD110" i="20" s="1"/>
  <c r="CC107" i="20"/>
  <c r="CE105" i="20" l="1"/>
  <c r="CE110" i="20" s="1"/>
  <c r="CD113" i="20"/>
  <c r="CD107" i="20"/>
  <c r="CE107" i="20" l="1"/>
  <c r="CF105" i="20"/>
  <c r="CF110" i="20" s="1"/>
  <c r="CE113" i="20"/>
  <c r="CG105" i="20" l="1"/>
  <c r="CG110" i="20" s="1"/>
  <c r="CG107" i="20" s="1"/>
  <c r="CF113" i="20"/>
  <c r="CF107" i="20"/>
  <c r="CH105" i="20" l="1"/>
  <c r="CH110" i="20" s="1"/>
  <c r="CG113" i="20"/>
  <c r="CI105" i="20" l="1"/>
  <c r="CI110" i="20" s="1"/>
  <c r="CH113" i="20"/>
  <c r="CH107" i="20"/>
  <c r="CI107" i="20" l="1"/>
  <c r="CJ105" i="20"/>
  <c r="CJ110" i="20" s="1"/>
  <c r="CI113" i="20"/>
  <c r="CK105" i="20" l="1"/>
  <c r="CK110" i="20" s="1"/>
  <c r="CK107" i="20" s="1"/>
  <c r="CJ113" i="20"/>
  <c r="CJ107" i="20"/>
  <c r="CL105" i="20" l="1"/>
  <c r="CL110" i="20" s="1"/>
  <c r="CK113" i="20"/>
  <c r="CM105" i="20" l="1"/>
  <c r="CM110" i="20" s="1"/>
  <c r="CL113" i="20"/>
  <c r="CL107" i="20"/>
  <c r="CN105" i="20" l="1"/>
  <c r="CN110" i="20" s="1"/>
  <c r="CN107" i="20" s="1"/>
  <c r="CM113" i="20"/>
  <c r="CM107" i="20"/>
  <c r="CO105" i="20" l="1"/>
  <c r="CO110" i="20" s="1"/>
  <c r="CN113" i="20"/>
  <c r="CO107" i="20" l="1"/>
  <c r="CP105" i="20"/>
  <c r="CP110" i="20" s="1"/>
  <c r="CO113" i="20"/>
  <c r="CQ105" i="20" l="1"/>
  <c r="CQ110" i="20" s="1"/>
  <c r="CQ107" i="20" s="1"/>
  <c r="CP113" i="20"/>
  <c r="CP107" i="20"/>
  <c r="CR105" i="20" l="1"/>
  <c r="CR110" i="20" s="1"/>
  <c r="CQ113" i="20"/>
  <c r="CS105" i="20" l="1"/>
  <c r="CS110" i="20" s="1"/>
  <c r="CR113" i="20"/>
  <c r="CR107" i="20"/>
  <c r="CS107" i="20" l="1"/>
  <c r="CT105" i="20"/>
  <c r="CT110" i="20" s="1"/>
  <c r="CS113" i="20"/>
  <c r="CU105" i="20" l="1"/>
  <c r="CU110" i="20" s="1"/>
  <c r="CT113" i="20"/>
  <c r="CT107" i="20"/>
  <c r="CV105" i="20" l="1"/>
  <c r="CV110" i="20" s="1"/>
  <c r="CU113" i="20"/>
  <c r="CU107" i="20"/>
  <c r="CV107" i="20" l="1"/>
  <c r="CW105" i="20"/>
  <c r="CW110" i="20" s="1"/>
  <c r="CV113" i="20"/>
  <c r="CW113" i="20" l="1"/>
  <c r="CW107" i="20"/>
  <c r="CW108" i="20" s="1"/>
  <c r="CW114" i="20" s="1"/>
  <c r="CX105" i="20" l="1"/>
  <c r="CX110" i="20" s="1"/>
  <c r="CY105" i="20" l="1"/>
  <c r="CY110" i="20" s="1"/>
  <c r="CX113" i="20"/>
  <c r="CX107" i="20"/>
  <c r="CZ105" i="20" l="1"/>
  <c r="CZ110" i="20" s="1"/>
  <c r="CZ107" i="20" s="1"/>
  <c r="CY113" i="20"/>
  <c r="CY107" i="20"/>
  <c r="DA105" i="20" l="1"/>
  <c r="DA110" i="20" s="1"/>
  <c r="CZ113" i="20"/>
  <c r="DB105" i="20" l="1"/>
  <c r="DB110" i="20" s="1"/>
  <c r="DB107" i="20" s="1"/>
  <c r="DA113" i="20"/>
  <c r="DA107" i="20"/>
  <c r="DC105" i="20" l="1"/>
  <c r="DC110" i="20" s="1"/>
  <c r="DB113" i="20"/>
  <c r="DD105" i="20" l="1"/>
  <c r="DD110" i="20" s="1"/>
  <c r="DD107" i="20" s="1"/>
  <c r="DC113" i="20"/>
  <c r="DC107" i="20"/>
  <c r="DE105" i="20" l="1"/>
  <c r="DE110" i="20" s="1"/>
  <c r="DD113" i="20"/>
  <c r="DF105" i="20" l="1"/>
  <c r="DF110" i="20" s="1"/>
  <c r="DF107" i="20" s="1"/>
  <c r="DE113" i="20"/>
  <c r="DE107" i="20"/>
  <c r="DG105" i="20" l="1"/>
  <c r="DG110" i="20" s="1"/>
  <c r="DF113" i="20"/>
  <c r="DH105" i="20" l="1"/>
  <c r="DH110" i="20" s="1"/>
  <c r="DG113" i="20"/>
  <c r="DG107" i="20"/>
  <c r="DH107" i="20" l="1"/>
  <c r="DI105" i="20"/>
  <c r="DI110" i="20" s="1"/>
  <c r="DH113" i="20"/>
  <c r="DJ105" i="20" l="1"/>
  <c r="DJ110" i="20" s="1"/>
  <c r="DI113" i="20"/>
  <c r="DI107" i="20"/>
  <c r="DK105" i="20" l="1"/>
  <c r="DK110" i="20" s="1"/>
  <c r="DJ113" i="20"/>
  <c r="DJ107" i="20"/>
  <c r="DL105" i="20" l="1"/>
  <c r="DL110" i="20" s="1"/>
  <c r="DL107" i="20" s="1"/>
  <c r="DK113" i="20"/>
  <c r="DK107" i="20"/>
  <c r="DM105" i="20" l="1"/>
  <c r="DM110" i="20" s="1"/>
  <c r="DL113" i="20"/>
  <c r="DN105" i="20" l="1"/>
  <c r="DN110" i="20" s="1"/>
  <c r="DM113" i="20"/>
  <c r="DM107" i="20"/>
  <c r="DO105" i="20" l="1"/>
  <c r="DO110" i="20" s="1"/>
  <c r="DN113" i="20"/>
  <c r="DN107" i="20"/>
  <c r="DP105" i="20" l="1"/>
  <c r="DP110" i="20" s="1"/>
  <c r="DO113" i="20"/>
  <c r="DO107" i="20"/>
  <c r="DQ105" i="20" l="1"/>
  <c r="DQ110" i="20" s="1"/>
  <c r="DQ107" i="20" s="1"/>
  <c r="DP113" i="20"/>
  <c r="DP107" i="20"/>
  <c r="DR105" i="20" l="1"/>
  <c r="DR110" i="20" s="1"/>
  <c r="DQ113" i="20"/>
  <c r="DS105" i="20" l="1"/>
  <c r="DS110" i="20" s="1"/>
  <c r="DS107" i="20" s="1"/>
  <c r="DR113" i="20"/>
  <c r="DR107" i="20"/>
  <c r="DT105" i="20" l="1"/>
  <c r="DT110" i="20" s="1"/>
  <c r="DS113" i="20"/>
  <c r="DU105" i="20" l="1"/>
  <c r="DU110" i="20" s="1"/>
  <c r="DU107" i="20" s="1"/>
  <c r="DT113" i="20"/>
  <c r="DT107" i="20"/>
  <c r="DV105" i="20" l="1"/>
  <c r="DV110" i="20" s="1"/>
  <c r="DU113" i="20"/>
  <c r="DW105" i="20" l="1"/>
  <c r="DW110" i="20" s="1"/>
  <c r="DV113" i="20"/>
  <c r="DV107" i="20"/>
  <c r="DX105" i="20" l="1"/>
  <c r="DX110" i="20" s="1"/>
  <c r="DW113" i="20"/>
  <c r="DW107" i="20"/>
  <c r="DY105" i="20" l="1"/>
  <c r="DY110" i="20" s="1"/>
  <c r="DX113" i="20"/>
  <c r="DX107" i="20"/>
  <c r="DZ105" i="20" l="1"/>
  <c r="DZ110" i="20" s="1"/>
  <c r="DY113" i="20"/>
  <c r="DY107" i="20"/>
  <c r="EA105" i="20" l="1"/>
  <c r="EA110" i="20" s="1"/>
  <c r="DZ113" i="20"/>
  <c r="DZ107" i="20"/>
  <c r="EB105" i="20" l="1"/>
  <c r="EB110" i="20" s="1"/>
  <c r="EA113" i="20"/>
  <c r="EA107" i="20"/>
  <c r="EC105" i="20" l="1"/>
  <c r="EC110" i="20" s="1"/>
  <c r="EB113" i="20"/>
  <c r="EB107" i="20"/>
  <c r="ED105" i="20" l="1"/>
  <c r="ED110" i="20" s="1"/>
  <c r="EC113" i="20"/>
  <c r="EC107" i="20"/>
  <c r="EE105" i="20" l="1"/>
  <c r="EE110" i="20" s="1"/>
  <c r="ED113" i="20"/>
  <c r="ED107" i="20"/>
  <c r="EF105" i="20" l="1"/>
  <c r="EF110" i="20" s="1"/>
  <c r="EE113" i="20"/>
  <c r="EE107" i="20"/>
  <c r="EF107" i="20" l="1"/>
  <c r="EG105" i="20"/>
  <c r="EG110" i="20" s="1"/>
  <c r="EF113" i="20"/>
  <c r="EH105" i="20" l="1"/>
  <c r="EH110" i="20" s="1"/>
  <c r="EH107" i="20" s="1"/>
  <c r="EG113" i="20"/>
  <c r="EG107" i="20"/>
  <c r="EI105" i="20" l="1"/>
  <c r="EI110" i="20" s="1"/>
  <c r="EH113" i="20"/>
  <c r="EJ105" i="20" l="1"/>
  <c r="EJ110" i="20" s="1"/>
  <c r="EI113" i="20"/>
  <c r="EI107" i="20"/>
  <c r="EK105" i="20" l="1"/>
  <c r="EK110" i="20" s="1"/>
  <c r="EJ113" i="20"/>
  <c r="EJ107" i="20"/>
  <c r="EL105" i="20" l="1"/>
  <c r="EL110" i="20" s="1"/>
  <c r="EK113" i="20"/>
  <c r="EK107" i="20"/>
  <c r="EL113" i="20" l="1"/>
  <c r="EL107" i="20"/>
  <c r="D274" i="18" l="1"/>
  <c r="D276" i="18" l="1"/>
  <c r="D275" i="18"/>
  <c r="D273" i="18" s="1"/>
  <c r="D278" i="18" s="1"/>
  <c r="D279" i="18" l="1"/>
  <c r="D280" i="18" s="1"/>
  <c r="D284" i="18" s="1"/>
  <c r="D285" i="18" s="1"/>
  <c r="D283" i="18"/>
</calcChain>
</file>

<file path=xl/sharedStrings.xml><?xml version="1.0" encoding="utf-8"?>
<sst xmlns="http://schemas.openxmlformats.org/spreadsheetml/2006/main" count="1515" uniqueCount="499">
  <si>
    <t>L2</t>
  </si>
  <si>
    <t>Area</t>
  </si>
  <si>
    <t>Anchor</t>
  </si>
  <si>
    <t>Mini Anchor</t>
  </si>
  <si>
    <t>Large Tenant</t>
  </si>
  <si>
    <t>Medium Tenant</t>
  </si>
  <si>
    <t>Small Tenant</t>
  </si>
  <si>
    <t>Other</t>
  </si>
  <si>
    <t>Tenant Mix</t>
  </si>
  <si>
    <t>Tenant Area</t>
  </si>
  <si>
    <t>Type</t>
  </si>
  <si>
    <t>Ratio</t>
  </si>
  <si>
    <t>Tenure</t>
  </si>
  <si>
    <t>Vacancy Allowance</t>
  </si>
  <si>
    <t>Retention Rate</t>
  </si>
  <si>
    <t>Market Rental</t>
  </si>
  <si>
    <t>Growth Rate</t>
  </si>
  <si>
    <t>Occupancy Rate</t>
  </si>
  <si>
    <t>Other Income</t>
  </si>
  <si>
    <t>Operating Expense</t>
  </si>
  <si>
    <t>Capex</t>
  </si>
  <si>
    <t>Business Tax</t>
  </si>
  <si>
    <t>Income Tax</t>
  </si>
  <si>
    <t>Salvage Ratio</t>
  </si>
  <si>
    <t>Development Cost</t>
  </si>
  <si>
    <t>NOI</t>
  </si>
  <si>
    <t>Total Development Cost</t>
  </si>
  <si>
    <t>Net Sales Proceed</t>
  </si>
  <si>
    <t>2nd</t>
  </si>
  <si>
    <t>1st</t>
  </si>
  <si>
    <t>Market</t>
  </si>
  <si>
    <t>Year</t>
  </si>
  <si>
    <t>Month</t>
  </si>
  <si>
    <t>Rent Free</t>
  </si>
  <si>
    <t>Development Costs</t>
  </si>
  <si>
    <t>Operating Input Tax</t>
  </si>
  <si>
    <t>Net Sales Proceeds</t>
  </si>
  <si>
    <t>Interest Rate</t>
  </si>
  <si>
    <t>Interest Payment Method</t>
  </si>
  <si>
    <t>Compound</t>
  </si>
  <si>
    <t>Repayment Time</t>
  </si>
  <si>
    <t>Withdraw Arrangement</t>
  </si>
  <si>
    <t>Equity First(EF)</t>
  </si>
  <si>
    <t>Debt First(DF)</t>
  </si>
  <si>
    <t>Downtime</t>
  </si>
  <si>
    <t>Downtime allowance</t>
  </si>
  <si>
    <t>Debt Balance</t>
  </si>
  <si>
    <t>Final Repayment</t>
  </si>
  <si>
    <t>Remaining Loan Quota Balance</t>
  </si>
  <si>
    <t>Plain</t>
  </si>
  <si>
    <t>Repayment Amount</t>
  </si>
  <si>
    <t>Equity Balance</t>
  </si>
  <si>
    <t>VAT</t>
  </si>
  <si>
    <t>Total Income</t>
  </si>
  <si>
    <t>Gross Rental</t>
  </si>
  <si>
    <t>Opening</t>
  </si>
  <si>
    <t>Exit</t>
  </si>
  <si>
    <t>PV of Cashflow</t>
  </si>
  <si>
    <t>Total Cost</t>
  </si>
  <si>
    <t>Project IRR</t>
  </si>
  <si>
    <t>Tenant Type</t>
  </si>
  <si>
    <t>Project</t>
  </si>
  <si>
    <t>Deduction Ratio</t>
  </si>
  <si>
    <t>Rental Growth Rate</t>
  </si>
  <si>
    <t>Cap Rate</t>
  </si>
  <si>
    <t>Rental</t>
  </si>
  <si>
    <t>资本化利息</t>
  </si>
  <si>
    <t>财务费用</t>
  </si>
  <si>
    <t>所得税</t>
  </si>
  <si>
    <t>增值税</t>
  </si>
  <si>
    <t>经营贷款利息</t>
  </si>
  <si>
    <t>Calender year</t>
  </si>
  <si>
    <t>折旧摊销</t>
  </si>
  <si>
    <t>Yes</t>
  </si>
  <si>
    <t>Loan Withdraw Ratio</t>
  </si>
  <si>
    <t xml:space="preserve">Interest Rate </t>
  </si>
  <si>
    <t>Cash Deficiency loan</t>
  </si>
  <si>
    <t>Interest payment method</t>
  </si>
  <si>
    <t>Final</t>
  </si>
  <si>
    <t>Project Cash Flow Surplus/Deficit</t>
  </si>
  <si>
    <t>NOI after capex</t>
  </si>
  <si>
    <t>Land Cost</t>
  </si>
  <si>
    <t>EBITDA</t>
  </si>
  <si>
    <t>Cashflow after Non-operating items</t>
  </si>
  <si>
    <t>土地使用税</t>
  </si>
  <si>
    <t>项目管理费</t>
  </si>
  <si>
    <t>资产管理费</t>
  </si>
  <si>
    <t>其他业主费用</t>
  </si>
  <si>
    <t>房产税</t>
  </si>
  <si>
    <t>Retail</t>
  </si>
  <si>
    <t>input</t>
  </si>
  <si>
    <t>Output</t>
  </si>
  <si>
    <t>Input</t>
  </si>
  <si>
    <t>Others</t>
  </si>
  <si>
    <t>Tenant type</t>
  </si>
  <si>
    <t>Market Base Rental</t>
  </si>
  <si>
    <t>Project Base Rental</t>
  </si>
  <si>
    <t>Project Base rental</t>
  </si>
  <si>
    <t>Discount</t>
  </si>
  <si>
    <t>Premium</t>
  </si>
  <si>
    <t>Tenant mix ratio</t>
  </si>
  <si>
    <t>Tenant type ratio</t>
  </si>
  <si>
    <t>Floor ratio</t>
  </si>
  <si>
    <t>Target rental</t>
  </si>
  <si>
    <t xml:space="preserve">Option </t>
  </si>
  <si>
    <t>Tenant 1 ratio</t>
  </si>
  <si>
    <t>Tenant 1 area</t>
  </si>
  <si>
    <t>Tenant 2 ratio</t>
  </si>
  <si>
    <t>Tenant 2 area</t>
  </si>
  <si>
    <t>Tenant Rental - 1st year</t>
  </si>
  <si>
    <t xml:space="preserve">1st year Rental - Project </t>
  </si>
  <si>
    <t>1st year Rental - Market</t>
  </si>
  <si>
    <t>Rental Renew</t>
  </si>
  <si>
    <t>Leasing Year</t>
  </si>
  <si>
    <t>Tenant Rental - Market full year</t>
  </si>
  <si>
    <t>Rental Growthe Rate</t>
  </si>
  <si>
    <t>Tenant Rental - Market</t>
  </si>
  <si>
    <t>Renew Growth Rate</t>
  </si>
  <si>
    <t>Tenure =1</t>
  </si>
  <si>
    <t>Tenure &gt; 1</t>
  </si>
  <si>
    <t>Tenant Rental - Project</t>
  </si>
  <si>
    <t>Holding Year</t>
  </si>
  <si>
    <t>Leasing Month</t>
  </si>
  <si>
    <t>Occupancy Rate from Y6 and beyond</t>
  </si>
  <si>
    <t>days/month</t>
  </si>
  <si>
    <t>occupancy Allowance</t>
  </si>
  <si>
    <t>Gross rental</t>
  </si>
  <si>
    <t>Gross monthly rental</t>
  </si>
  <si>
    <t>Leasing commission</t>
  </si>
  <si>
    <t>Occupancy Cost</t>
  </si>
  <si>
    <t>Sales</t>
  </si>
  <si>
    <t>Rental -A</t>
  </si>
  <si>
    <t>Tenant Rental Basic</t>
  </si>
  <si>
    <t>免租补贴Rent free allowance</t>
  </si>
  <si>
    <t>空置补贴Vacancy allowance</t>
  </si>
  <si>
    <t>Rent free</t>
  </si>
  <si>
    <t>Retention rate</t>
  </si>
  <si>
    <t>续约率Retention Rate</t>
  </si>
  <si>
    <t>出租率Occupancy Rate</t>
  </si>
  <si>
    <t>租赁佣金Leasing commission</t>
  </si>
  <si>
    <t>免租期Rent free</t>
  </si>
  <si>
    <t>Rent free allowance</t>
  </si>
  <si>
    <t>IRR</t>
  </si>
  <si>
    <t>Cashflow</t>
  </si>
  <si>
    <t>Contribution</t>
  </si>
  <si>
    <t>PV of cashflow after non-operating items</t>
  </si>
  <si>
    <t>PV of net sales proceeds</t>
  </si>
  <si>
    <t>Total PV of cashflow after non-operating items</t>
  </si>
  <si>
    <t>Total PV of net sales proceeds</t>
  </si>
  <si>
    <t>Contribution of Cashflow</t>
  </si>
  <si>
    <t>Contribution of Sales proceeds</t>
  </si>
  <si>
    <t>Initial investment</t>
  </si>
  <si>
    <t xml:space="preserve"> </t>
  </si>
  <si>
    <t>Project exit</t>
  </si>
  <si>
    <t>Calender month</t>
  </si>
  <si>
    <t>middle</t>
  </si>
  <si>
    <t>空置调整补贴Downtime allowance</t>
  </si>
  <si>
    <t>Leasing Commision</t>
  </si>
  <si>
    <t>物业管理费收入Management fee</t>
  </si>
  <si>
    <t>Management fee</t>
  </si>
  <si>
    <t>Middle</t>
  </si>
  <si>
    <t>Leasing year</t>
  </si>
  <si>
    <t>Management fee - monthly</t>
  </si>
  <si>
    <t>Management fee - yearly</t>
  </si>
  <si>
    <t>Management fee - gross</t>
  </si>
  <si>
    <t>停车收入Carpark Income</t>
  </si>
  <si>
    <t>Slots</t>
  </si>
  <si>
    <t>Initial</t>
  </si>
  <si>
    <t>Calendar Year</t>
  </si>
  <si>
    <t>Carpart income</t>
  </si>
  <si>
    <t>1st Year</t>
  </si>
  <si>
    <t>多经收入、其他收入、营业外收入、营业外支出</t>
  </si>
  <si>
    <t>Other Income - Total</t>
  </si>
  <si>
    <t>Other Income - total</t>
  </si>
  <si>
    <t>经营费用</t>
  </si>
  <si>
    <t>Multplier</t>
  </si>
  <si>
    <t>Project Exit</t>
  </si>
  <si>
    <t>Effective rental</t>
  </si>
  <si>
    <t>Ratio of income</t>
  </si>
  <si>
    <t>Ratio of NOI</t>
  </si>
  <si>
    <t>Property management fee</t>
  </si>
  <si>
    <t>Amount</t>
  </si>
  <si>
    <t>Sales VAT rate</t>
  </si>
  <si>
    <t>Management fee VAT Rate</t>
  </si>
  <si>
    <t>VAT output tax</t>
  </si>
  <si>
    <t>Other income</t>
  </si>
  <si>
    <t>Miscellaneous income</t>
  </si>
  <si>
    <t>Asset management fee</t>
  </si>
  <si>
    <t>Other owner's expense</t>
  </si>
  <si>
    <t>Input Tax of Cost</t>
  </si>
  <si>
    <t>Input Tax Rate</t>
  </si>
  <si>
    <t>Carpark income</t>
  </si>
  <si>
    <t>Input Tax accumulation</t>
  </si>
  <si>
    <t>Operating Input Tax - 1st year</t>
  </si>
  <si>
    <t>Operating Input Tax - Exit year</t>
  </si>
  <si>
    <t>Operating Input Tax - End year</t>
  </si>
  <si>
    <t>Operating Input Tax - middle year</t>
  </si>
  <si>
    <t>Input Tax Balance</t>
  </si>
  <si>
    <t>营业税</t>
  </si>
  <si>
    <t>Tax Rate</t>
  </si>
  <si>
    <t>Property Tax - rent</t>
  </si>
  <si>
    <t>Property Tax - Price</t>
  </si>
  <si>
    <t>Tax Rate - price</t>
  </si>
  <si>
    <t>Tax Rate - Rent</t>
  </si>
  <si>
    <t>Land Area</t>
  </si>
  <si>
    <t>Amortization</t>
  </si>
  <si>
    <t>Depreciation</t>
  </si>
  <si>
    <t>Dev Cost</t>
  </si>
  <si>
    <t>Operating expense</t>
  </si>
  <si>
    <t>non operating expense</t>
  </si>
  <si>
    <t>Taxable income</t>
  </si>
  <si>
    <t>Loan Commencement</t>
  </si>
  <si>
    <t>Loan End</t>
  </si>
  <si>
    <t>Loan Amount</t>
  </si>
  <si>
    <t>Loan month</t>
  </si>
  <si>
    <t>土地贷款</t>
  </si>
  <si>
    <t>Interest(month end)</t>
  </si>
  <si>
    <t>Loan(month start)</t>
  </si>
  <si>
    <t>Loan Repayment(month end)</t>
  </si>
  <si>
    <t>Accumulated Loan (month end)</t>
  </si>
  <si>
    <t>Final interest Settlelment(month end)</t>
  </si>
  <si>
    <t>Principle(month start)</t>
  </si>
  <si>
    <t>Interest (month end)</t>
  </si>
  <si>
    <t>Final Settlement (month end)</t>
  </si>
  <si>
    <t>Debt principle</t>
  </si>
  <si>
    <t>Equal</t>
  </si>
  <si>
    <t>开发贷款提款</t>
  </si>
  <si>
    <t>股东贷款</t>
  </si>
  <si>
    <t>Shareholder Loan</t>
  </si>
  <si>
    <t>贷款计算</t>
  </si>
  <si>
    <t>Initial Investment</t>
  </si>
  <si>
    <t>开发贷款利息</t>
  </si>
  <si>
    <t>土地贷款利息</t>
  </si>
  <si>
    <t>缺口贷款利息</t>
  </si>
  <si>
    <t>缺口贷款</t>
  </si>
  <si>
    <t>Cashlflow</t>
  </si>
  <si>
    <t>Effective Rental</t>
  </si>
  <si>
    <t>Non operating income</t>
  </si>
  <si>
    <t>Total income</t>
  </si>
  <si>
    <t>Total Operating expense</t>
  </si>
  <si>
    <t>Sales Proceeds</t>
  </si>
  <si>
    <t>NOI for sales proceeds</t>
  </si>
  <si>
    <t>回款1</t>
  </si>
  <si>
    <t>回款2</t>
  </si>
  <si>
    <t>时间</t>
  </si>
  <si>
    <t>比例</t>
  </si>
  <si>
    <t>退出回款</t>
  </si>
  <si>
    <t>Total Non-opeating items</t>
  </si>
  <si>
    <t>Sales proceeds exit</t>
  </si>
  <si>
    <t>季</t>
  </si>
  <si>
    <t>Quarter</t>
  </si>
  <si>
    <t>年</t>
  </si>
  <si>
    <t>月</t>
  </si>
  <si>
    <t>季度---融资现金流</t>
  </si>
  <si>
    <t>年度---融资现金流</t>
  </si>
  <si>
    <t>Quarter 首年</t>
  </si>
  <si>
    <t>Quarter 尾月</t>
  </si>
  <si>
    <t>融资IRR---季度</t>
  </si>
  <si>
    <t>融资IRR---季度转年度</t>
  </si>
  <si>
    <t>融资IRR---年度</t>
  </si>
  <si>
    <t>Share Ratio</t>
  </si>
  <si>
    <t>Office GFA</t>
  </si>
  <si>
    <t>Lobby GFA</t>
  </si>
  <si>
    <t>Refugee GFA</t>
  </si>
  <si>
    <t>Other GFA</t>
  </si>
  <si>
    <t>Share option</t>
  </si>
  <si>
    <t>All</t>
  </si>
  <si>
    <t>Partial</t>
  </si>
  <si>
    <t>Refugee</t>
  </si>
  <si>
    <t>No</t>
  </si>
  <si>
    <t>GLA</t>
  </si>
  <si>
    <t>Tenant GFA</t>
  </si>
  <si>
    <t>Tenant Ratio</t>
  </si>
  <si>
    <t>View Ratio</t>
  </si>
  <si>
    <t>Location Ratio</t>
  </si>
  <si>
    <t>Tenant Rental - Project full year - retail</t>
  </si>
  <si>
    <t>Tenant Rental - Project full year - office</t>
  </si>
  <si>
    <t>Growth mode</t>
  </si>
  <si>
    <t>By Year</t>
  </si>
  <si>
    <t>By Tenure</t>
  </si>
  <si>
    <t>Tenure &gt; 2</t>
  </si>
  <si>
    <t>Growth Rate - Project</t>
  </si>
  <si>
    <t>Renew - Project</t>
  </si>
  <si>
    <t>Renew</t>
  </si>
  <si>
    <t>Tenant GLA</t>
  </si>
  <si>
    <t>全部</t>
  </si>
  <si>
    <t>部分-Refugee+Other</t>
  </si>
  <si>
    <t>部分-Refugee</t>
  </si>
  <si>
    <t>部分-Other</t>
  </si>
  <si>
    <t>Project - Market</t>
  </si>
  <si>
    <t>Project - Discount</t>
  </si>
  <si>
    <t>Project - Premium</t>
  </si>
  <si>
    <t>Target Rental</t>
  </si>
  <si>
    <t>Base Rental</t>
  </si>
  <si>
    <t>Rental Ratio - Retail</t>
  </si>
  <si>
    <t>Rental Ratio - Office</t>
  </si>
  <si>
    <t>Market Rental - Retail</t>
  </si>
  <si>
    <t>Market Rental - Office</t>
  </si>
  <si>
    <t>Renew base on Market - Tenure = 1</t>
  </si>
  <si>
    <t>Renew base on Market/Premium - Tenure = 1</t>
  </si>
  <si>
    <t>Renew base on Market/Discount - Tenure = 1</t>
  </si>
  <si>
    <t>Renew base on Project - Tenure = 1</t>
  </si>
  <si>
    <t>Renew base on Project - Tenure &gt; 1</t>
  </si>
  <si>
    <t>Sales turnover rental</t>
  </si>
  <si>
    <t xml:space="preserve">Renew base on market - by tenure &gt; 1 </t>
  </si>
  <si>
    <t xml:space="preserve">Renew base on project - by tenure &gt; 1 </t>
  </si>
  <si>
    <t xml:space="preserve">Renew base on market - by year/tenure = 1 </t>
  </si>
  <si>
    <t xml:space="preserve">Renew base on project - by year/tenure = 1 </t>
  </si>
  <si>
    <t>Self-setting</t>
  </si>
  <si>
    <t>Growth by year</t>
  </si>
  <si>
    <t>Seft-setting</t>
  </si>
  <si>
    <t>Ratio of fee</t>
  </si>
  <si>
    <t>Operating Input Tax - base on income</t>
  </si>
  <si>
    <t>Operating Input Tax - base on expense</t>
  </si>
  <si>
    <t>Operating Input Tax - self - setting</t>
  </si>
  <si>
    <t>Output tax</t>
  </si>
  <si>
    <t>Input tax accumulation</t>
  </si>
  <si>
    <t>Property Tax - Rent</t>
  </si>
  <si>
    <t>Property Tax - Both</t>
  </si>
  <si>
    <t>股本先付</t>
  </si>
  <si>
    <t>贷款先付</t>
  </si>
  <si>
    <t>等比例支付</t>
  </si>
  <si>
    <t>现金流缺口/盈余</t>
  </si>
  <si>
    <t xml:space="preserve">Effective Rental </t>
  </si>
  <si>
    <t>EBITDA&amp;Cashflow after non0operating items</t>
  </si>
  <si>
    <t>Net Sales Proceeds schedule</t>
  </si>
  <si>
    <t>Valuation</t>
  </si>
  <si>
    <t>Project end</t>
  </si>
  <si>
    <t>Project End</t>
  </si>
  <si>
    <t>months</t>
  </si>
  <si>
    <t>Target return</t>
  </si>
  <si>
    <t>PV of sales proceeds</t>
  </si>
  <si>
    <t>PV of Dev cost</t>
  </si>
  <si>
    <t>timeline</t>
  </si>
  <si>
    <t>Timeline of selfsetting</t>
  </si>
  <si>
    <t>非可分配支出</t>
  </si>
  <si>
    <t>元/年</t>
  </si>
  <si>
    <t>管理费</t>
  </si>
  <si>
    <t>基本管理费</t>
  </si>
  <si>
    <t>总收入比例</t>
  </si>
  <si>
    <t>Basic management fee</t>
  </si>
  <si>
    <t>总利润分成</t>
  </si>
  <si>
    <t>GOP%</t>
  </si>
  <si>
    <t>分成比例</t>
  </si>
  <si>
    <t>GOP</t>
  </si>
  <si>
    <t>Calendar</t>
  </si>
  <si>
    <t>and</t>
  </si>
  <si>
    <t>option</t>
  </si>
  <si>
    <t>Profit incentive</t>
  </si>
  <si>
    <t>Leasing month</t>
  </si>
  <si>
    <t>And</t>
  </si>
  <si>
    <t>Or</t>
  </si>
  <si>
    <t>1st year</t>
  </si>
  <si>
    <t>2nd year</t>
  </si>
  <si>
    <t>Input Tax of Cost cap</t>
  </si>
  <si>
    <t>Accumulated Loan (month start)</t>
  </si>
  <si>
    <t>Accumulated Loan (month End)</t>
  </si>
  <si>
    <t>Final Settlelment(month end)</t>
  </si>
  <si>
    <t>土地贷款-现金流表</t>
  </si>
  <si>
    <t>土地贷款-step 6</t>
  </si>
  <si>
    <t>Debt Balance(end)</t>
  </si>
  <si>
    <t>Equity(start)</t>
  </si>
  <si>
    <t>Debt(start)</t>
  </si>
  <si>
    <t>Cash Deficiency Loan(start)</t>
  </si>
  <si>
    <t>Cagr</t>
  </si>
  <si>
    <t>Month Value at Opening month</t>
  </si>
  <si>
    <t>Month Value at Exit Month</t>
  </si>
  <si>
    <t>Cagr &amp; Average growth rate</t>
  </si>
  <si>
    <t>Accumulated Construction loan(month end)</t>
  </si>
  <si>
    <t>Remaining Loan Quota Balance(month end)</t>
  </si>
  <si>
    <t>Final Repayment(month end)</t>
  </si>
  <si>
    <t>土地贷款-cash flow</t>
  </si>
  <si>
    <t>Cash Deficiency Loan(month start)</t>
  </si>
  <si>
    <t>Loan interest(month end)</t>
  </si>
  <si>
    <t>Loan Repayment-Principal(month end)</t>
  </si>
  <si>
    <t>Loan Repayment-Interest(month end)</t>
  </si>
  <si>
    <t>Accumulated Construction loan-Principal(month end)</t>
  </si>
  <si>
    <t>Accumulated Construction loan-Interest(month end)</t>
  </si>
  <si>
    <t>Accumulated Construction loan(month start)</t>
  </si>
  <si>
    <t>n m</t>
  </si>
  <si>
    <t>Rental Contribution</t>
  </si>
  <si>
    <t>Floor</t>
  </si>
  <si>
    <t>L1</t>
  </si>
  <si>
    <t>Tenant Rental 1</t>
  </si>
  <si>
    <t>Tenant 1</t>
  </si>
  <si>
    <t>Tenant 2</t>
  </si>
  <si>
    <t>Tenant 3</t>
  </si>
  <si>
    <t>Tenant Rental 2</t>
  </si>
  <si>
    <t>Tenant Rental 3</t>
  </si>
  <si>
    <t>L3</t>
  </si>
  <si>
    <t>Large tenant</t>
  </si>
  <si>
    <t>Home</t>
  </si>
  <si>
    <t>F&amp;B</t>
  </si>
  <si>
    <t>Total</t>
  </si>
  <si>
    <t>销售额</t>
  </si>
  <si>
    <t>ProjectEnd</t>
  </si>
  <si>
    <t>Sales price</t>
  </si>
  <si>
    <t>Sales area</t>
  </si>
  <si>
    <t>Sales month</t>
  </si>
  <si>
    <t>Holding year</t>
  </si>
  <si>
    <t>Total Sales</t>
  </si>
  <si>
    <t>Miscelleneous income</t>
  </si>
  <si>
    <t>Property Tax Rate</t>
  </si>
  <si>
    <t>Sales VAT Rate</t>
  </si>
  <si>
    <t>opening</t>
  </si>
  <si>
    <t>红黄灯-发展纲要</t>
  </si>
  <si>
    <t>红黄灯-预算</t>
  </si>
  <si>
    <t>Current Time</t>
  </si>
  <si>
    <t>发展纲要数据</t>
  </si>
  <si>
    <t>预算数据</t>
  </si>
  <si>
    <t>实际数据</t>
  </si>
  <si>
    <t>预算年</t>
  </si>
  <si>
    <t>测算起始</t>
  </si>
  <si>
    <t>测算结束</t>
  </si>
  <si>
    <t>发展纲要</t>
  </si>
  <si>
    <t>卡片-发展纲要（年度）</t>
  </si>
  <si>
    <t>卡片-发展纲要（季度）</t>
  </si>
  <si>
    <t>卡片-年度预算</t>
  </si>
  <si>
    <t>差异率</t>
  </si>
  <si>
    <t>绿灯</t>
  </si>
  <si>
    <t>&gt;=0%</t>
  </si>
  <si>
    <t>黄灯</t>
  </si>
  <si>
    <t>0&gt;x&gt;=-20%</t>
  </si>
  <si>
    <t>红灯</t>
  </si>
  <si>
    <t>-20%&gt;x</t>
  </si>
  <si>
    <t>发展纲要/预算</t>
  </si>
  <si>
    <t>实际&gt;=预算/发展纲要</t>
  </si>
  <si>
    <t>实际&lt;预算/发展纲要</t>
  </si>
  <si>
    <t>数据指标</t>
  </si>
  <si>
    <t>时间指标</t>
  </si>
  <si>
    <t>实际时间 晚于 预算/发展纲要</t>
  </si>
  <si>
    <t>实际时间 不晚于 预算/发展纲要</t>
  </si>
  <si>
    <t>预警灯</t>
  </si>
  <si>
    <t>预警标准（发展纲要/预算 vs 实际数据）</t>
  </si>
  <si>
    <t>预警标准（发展纲要/预算时间点 vs 实际时间）</t>
  </si>
  <si>
    <t>差异值</t>
  </si>
  <si>
    <t>&lt;=0</t>
  </si>
  <si>
    <t>0&lt;x&lt;=2</t>
  </si>
  <si>
    <t>2&lt;x</t>
  </si>
  <si>
    <t>绿灯Green</t>
  </si>
  <si>
    <t>黄灯Yellow</t>
  </si>
  <si>
    <t>红灯Red</t>
  </si>
  <si>
    <t>0 vs 正数</t>
  </si>
  <si>
    <t>正数 vs 正/负数</t>
  </si>
  <si>
    <t>0 vs 负数</t>
  </si>
  <si>
    <t>负数 vs 正/负数</t>
  </si>
  <si>
    <t>0 vs 0</t>
  </si>
  <si>
    <t>VAT output tax-Exit year</t>
  </si>
  <si>
    <t>VAT output tax-End year</t>
  </si>
  <si>
    <t>VAT output tax-Middle year</t>
  </si>
  <si>
    <t>VAT output tax-year</t>
  </si>
  <si>
    <t>Operating Income - 1st year</t>
  </si>
  <si>
    <t>Operating Income - Exit year</t>
  </si>
  <si>
    <t>Operating Income Tax - End year</t>
  </si>
  <si>
    <t>Operating Income Tax - middle year</t>
  </si>
  <si>
    <t>Operating Expense - 1st year</t>
  </si>
  <si>
    <t>Operating Expense - Exit year</t>
  </si>
  <si>
    <t>Operating Expense - End year</t>
  </si>
  <si>
    <t>Operating Expense - middle year</t>
  </si>
  <si>
    <t>VAT output Tax - Exit year</t>
  </si>
  <si>
    <t>VAT output Tax - End year</t>
  </si>
  <si>
    <t>VAT output Tax - middle year</t>
  </si>
  <si>
    <t>VAT output Tax</t>
  </si>
  <si>
    <t>退出价格计算</t>
  </si>
  <si>
    <t>Asset Sale 资产退出</t>
  </si>
  <si>
    <t>可扣除项目</t>
  </si>
  <si>
    <t>开发费用</t>
  </si>
  <si>
    <t>加计扣除</t>
  </si>
  <si>
    <t>税金</t>
  </si>
  <si>
    <t>增值额</t>
  </si>
  <si>
    <t>增值比例</t>
  </si>
  <si>
    <t>原始成本</t>
  </si>
  <si>
    <t>收购溢价</t>
  </si>
  <si>
    <t>收购费用</t>
  </si>
  <si>
    <t>前期费用</t>
  </si>
  <si>
    <t>基础设施费</t>
  </si>
  <si>
    <t>建安及装修工程费</t>
  </si>
  <si>
    <t>园林环境工程费</t>
  </si>
  <si>
    <t>公共配套设施费</t>
  </si>
  <si>
    <t>工程后续成本</t>
  </si>
  <si>
    <t>开发间接费用</t>
  </si>
  <si>
    <t>其他费用1</t>
  </si>
  <si>
    <t>其他费用2</t>
  </si>
  <si>
    <t>不可预见费</t>
  </si>
  <si>
    <t>Input Tax of Dev Cost</t>
  </si>
  <si>
    <t>开发成本</t>
  </si>
  <si>
    <t>Exit Output Tax</t>
  </si>
  <si>
    <t>Input Tax balance</t>
  </si>
  <si>
    <t>附加税率</t>
  </si>
  <si>
    <t>土增税税率</t>
  </si>
  <si>
    <t>土地增值税</t>
  </si>
  <si>
    <t>附加税</t>
  </si>
  <si>
    <t>Total Exit charges</t>
  </si>
  <si>
    <t>增值税及附加税</t>
  </si>
  <si>
    <t>资产增值额</t>
  </si>
  <si>
    <t>项目出售获利</t>
  </si>
  <si>
    <t>Equity Sale 股权出售</t>
  </si>
  <si>
    <t>交易税率</t>
  </si>
  <si>
    <t>交易税费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</si>
</sst>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8" formatCode="&quot;$&quot;#,##0.00_);[Red]\(&quot;$&quot;#,##0.00\)"/>
    <numFmt numFmtId="41" formatCode="_(* #,##0_);_(* \(#,##0\);_(* &quot;-&quot;_);_(@_)"/>
    <numFmt numFmtId="43" formatCode="_(* #,##0.00_);_(* \(#,##0.00\);_(* &quot;-&quot;??_);_(@_)"/>
    <numFmt numFmtId="164" formatCode="_-* #,##0.00_-;\-* #,##0.00_-;_-* &quot;-&quot;??_-;_-@_-"/>
    <numFmt numFmtId="165" formatCode="_-* #,##0_-;\-* #,##0_-;_-* &quot;-&quot;??_-;_-@_-"/>
    <numFmt numFmtId="166" formatCode="0.0%"/>
    <numFmt numFmtId="167" formatCode="&quot;Y&quot;General"/>
    <numFmt numFmtId="168" formatCode="&quot;M&quot;General"/>
    <numFmt numFmtId="169" formatCode="mm\-yyyy"/>
    <numFmt numFmtId="170" formatCode="_ * #,##0.00_ ;_ * \-#,##0.00_ ;_ * &quot;-&quot;??_ ;_ @_ "/>
    <numFmt numFmtId="171" formatCode="0_);[Red]\(0\)"/>
    <numFmt numFmtId="172" formatCode="_(* #,##0_);_(* \(#,##0\);_(* &quot;-&quot;??_);_(@_)"/>
  </numFmts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family val="2"/>
      <scheme val="minor"/>
    </font>
    <font>
      <sz val="12"/>
      <color rgb="FF0000FF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宋体"/>
      <family val="3"/>
      <charset val="134"/>
    </font>
    <font>
      <sz val="11"/>
      <color theme="1"/>
      <name val="Calibri"/>
      <family val="3"/>
      <charset val="134"/>
      <scheme val="minor"/>
    </font>
    <font>
      <sz val="10"/>
      <color theme="1"/>
      <name val="Arial"/>
      <family val="2"/>
    </font>
    <font>
      <sz val="10"/>
      <color rgb="FF0000FF"/>
      <name val="Arial"/>
      <family val="2"/>
    </font>
    <font>
      <sz val="8"/>
      <name val="Calibri"/>
      <family val="2"/>
      <scheme val="minor"/>
    </font>
    <font>
      <sz val="10"/>
      <name val="微软雅黑"/>
      <family val="2"/>
      <charset val="134"/>
    </font>
    <font>
      <sz val="10"/>
      <name val="宋体"/>
      <family val="3"/>
      <charset val="134"/>
    </font>
    <font>
      <sz val="10"/>
      <name val="Times"/>
      <family val="1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385">
    <xf numFmtId="0" fontId="0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8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170" fontId="11" fillId="0" borderId="0" applyFont="0" applyFill="0" applyBorder="0" applyAlignment="0" applyProtection="0">
      <alignment vertical="center"/>
    </xf>
    <xf numFmtId="170" fontId="12" fillId="0" borderId="0" applyFont="0" applyFill="0" applyBorder="0" applyAlignment="0" applyProtection="0">
      <alignment vertical="center"/>
    </xf>
    <xf numFmtId="0" fontId="11" fillId="0" borderId="0" applyFont="0" applyFill="0" applyBorder="0" applyAlignment="0" applyProtection="0">
      <alignment vertical="center"/>
    </xf>
    <xf numFmtId="0" fontId="11" fillId="0" borderId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68">
    <xf numFmtId="0" fontId="0" fillId="0" borderId="0" xfId="0"/>
    <xf numFmtId="0" fontId="0" fillId="0" borderId="0" xfId="0" applyFill="1"/>
    <xf numFmtId="0" fontId="6" fillId="0" borderId="0" xfId="0" applyFont="1"/>
    <xf numFmtId="0" fontId="7" fillId="0" borderId="0" xfId="0" applyFont="1"/>
    <xf numFmtId="9" fontId="7" fillId="0" borderId="0" xfId="0" applyNumberFormat="1" applyFont="1"/>
    <xf numFmtId="165" fontId="0" fillId="0" borderId="0" xfId="1" applyNumberFormat="1" applyFont="1"/>
    <xf numFmtId="165" fontId="7" fillId="0" borderId="0" xfId="1" applyNumberFormat="1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indent="1"/>
    </xf>
    <xf numFmtId="0" fontId="0" fillId="0" borderId="0" xfId="0" applyFont="1" applyAlignment="1">
      <alignment horizontal="left" vertical="center"/>
    </xf>
    <xf numFmtId="41" fontId="0" fillId="0" borderId="0" xfId="0" applyNumberFormat="1"/>
    <xf numFmtId="166" fontId="7" fillId="0" borderId="0" xfId="0" applyNumberFormat="1" applyFont="1"/>
    <xf numFmtId="0" fontId="10" fillId="0" borderId="0" xfId="0" applyFont="1" applyAlignment="1">
      <alignment horizontal="left" vertical="center"/>
    </xf>
    <xf numFmtId="169" fontId="6" fillId="0" borderId="0" xfId="0" applyNumberFormat="1" applyFont="1" applyProtection="1">
      <protection hidden="1"/>
    </xf>
    <xf numFmtId="0" fontId="0" fillId="0" borderId="0" xfId="0" applyProtection="1">
      <protection hidden="1"/>
    </xf>
    <xf numFmtId="165" fontId="0" fillId="0" borderId="0" xfId="1" applyNumberFormat="1" applyFont="1" applyProtection="1">
      <protection hidden="1"/>
    </xf>
    <xf numFmtId="41" fontId="6" fillId="0" borderId="0" xfId="0" applyNumberFormat="1" applyFont="1" applyProtection="1">
      <protection hidden="1"/>
    </xf>
    <xf numFmtId="165" fontId="0" fillId="0" borderId="0" xfId="0" applyNumberFormat="1" applyProtection="1">
      <protection hidden="1"/>
    </xf>
    <xf numFmtId="0" fontId="0" fillId="0" borderId="0" xfId="0" applyNumberFormat="1"/>
    <xf numFmtId="0" fontId="0" fillId="0" borderId="0" xfId="0" applyFill="1" applyBorder="1"/>
    <xf numFmtId="164" fontId="0" fillId="0" borderId="0" xfId="1" applyFont="1"/>
    <xf numFmtId="43" fontId="0" fillId="0" borderId="0" xfId="0" applyNumberFormat="1"/>
    <xf numFmtId="41" fontId="0" fillId="0" borderId="0" xfId="1383" applyNumberFormat="1" applyFont="1" applyProtection="1">
      <protection hidden="1"/>
    </xf>
    <xf numFmtId="165" fontId="0" fillId="0" borderId="0" xfId="1383" applyNumberFormat="1" applyFont="1" applyProtection="1">
      <protection hidden="1"/>
    </xf>
    <xf numFmtId="165" fontId="9" fillId="0" borderId="0" xfId="1383" applyNumberFormat="1" applyFont="1" applyProtection="1">
      <protection hidden="1"/>
    </xf>
    <xf numFmtId="41" fontId="7" fillId="0" borderId="0" xfId="1383" applyNumberFormat="1" applyFont="1" applyProtection="1">
      <protection hidden="1"/>
    </xf>
    <xf numFmtId="0" fontId="0" fillId="2" borderId="0" xfId="0" applyFill="1" applyProtection="1">
      <protection hidden="1"/>
    </xf>
    <xf numFmtId="0" fontId="0" fillId="3" borderId="0" xfId="0" applyFill="1" applyProtection="1">
      <protection hidden="1"/>
    </xf>
    <xf numFmtId="165" fontId="0" fillId="3" borderId="0" xfId="1383" applyNumberFormat="1" applyFont="1" applyFill="1" applyProtection="1">
      <protection hidden="1"/>
    </xf>
    <xf numFmtId="0" fontId="0" fillId="2" borderId="0" xfId="1383" applyNumberFormat="1" applyFont="1" applyFill="1" applyProtection="1">
      <protection hidden="1"/>
    </xf>
    <xf numFmtId="165" fontId="0" fillId="2" borderId="0" xfId="0" applyNumberFormat="1" applyFill="1" applyProtection="1">
      <protection hidden="1"/>
    </xf>
    <xf numFmtId="165" fontId="6" fillId="0" borderId="0" xfId="1383" applyNumberFormat="1" applyFont="1" applyProtection="1">
      <protection hidden="1"/>
    </xf>
    <xf numFmtId="164" fontId="6" fillId="0" borderId="0" xfId="1" applyFont="1" applyProtection="1">
      <protection hidden="1"/>
    </xf>
    <xf numFmtId="10" fontId="0" fillId="0" borderId="0" xfId="2" applyNumberFormat="1" applyFont="1"/>
    <xf numFmtId="0" fontId="0" fillId="0" borderId="0" xfId="0" applyBorder="1"/>
    <xf numFmtId="0" fontId="0" fillId="0" borderId="0" xfId="0" applyFont="1" applyAlignment="1">
      <alignment horizontal="left" vertical="center" indent="1"/>
    </xf>
    <xf numFmtId="0" fontId="13" fillId="0" borderId="0" xfId="0" applyFont="1"/>
    <xf numFmtId="3" fontId="14" fillId="0" borderId="0" xfId="0" applyNumberFormat="1" applyFont="1" applyAlignment="1">
      <alignment horizontal="center"/>
    </xf>
    <xf numFmtId="0" fontId="0" fillId="4" borderId="0" xfId="0" applyFill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7" fillId="0" borderId="7" xfId="0" applyFont="1" applyBorder="1"/>
    <xf numFmtId="0" fontId="0" fillId="0" borderId="7" xfId="0" applyBorder="1"/>
    <xf numFmtId="0" fontId="0" fillId="0" borderId="3" xfId="0" applyBorder="1"/>
    <xf numFmtId="0" fontId="0" fillId="0" borderId="8" xfId="0" applyBorder="1"/>
    <xf numFmtId="167" fontId="0" fillId="0" borderId="0" xfId="0" applyNumberFormat="1"/>
    <xf numFmtId="9" fontId="7" fillId="0" borderId="0" xfId="2" applyFont="1" applyAlignment="1">
      <alignment horizontal="right"/>
    </xf>
    <xf numFmtId="0" fontId="7" fillId="0" borderId="0" xfId="0" applyFont="1" applyAlignment="1">
      <alignment horizontal="right"/>
    </xf>
    <xf numFmtId="0" fontId="0" fillId="4" borderId="0" xfId="0" applyFill="1" applyAlignment="1">
      <alignment horizontal="right"/>
    </xf>
    <xf numFmtId="164" fontId="0" fillId="0" borderId="0" xfId="1" applyFont="1" applyAlignment="1">
      <alignment horizontal="right"/>
    </xf>
    <xf numFmtId="0" fontId="7" fillId="0" borderId="2" xfId="0" applyFont="1" applyBorder="1" applyAlignment="1">
      <alignment horizontal="right"/>
    </xf>
    <xf numFmtId="0" fontId="7" fillId="0" borderId="7" xfId="0" applyFont="1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4" xfId="0" applyBorder="1" applyAlignment="1">
      <alignment horizontal="right"/>
    </xf>
    <xf numFmtId="9" fontId="7" fillId="0" borderId="7" xfId="0" applyNumberFormat="1" applyFont="1" applyBorder="1" applyAlignment="1">
      <alignment horizontal="right"/>
    </xf>
    <xf numFmtId="164" fontId="7" fillId="0" borderId="0" xfId="1" applyFont="1" applyAlignment="1">
      <alignment horizontal="right"/>
    </xf>
    <xf numFmtId="9" fontId="7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167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164" fontId="7" fillId="0" borderId="0" xfId="0" applyNumberFormat="1" applyFont="1" applyAlignment="1">
      <alignment horizontal="right"/>
    </xf>
    <xf numFmtId="164" fontId="7" fillId="0" borderId="0" xfId="0" applyNumberFormat="1" applyFont="1"/>
    <xf numFmtId="14" fontId="0" fillId="0" borderId="0" xfId="0" applyNumberFormat="1" applyAlignment="1">
      <alignment horizontal="right"/>
    </xf>
    <xf numFmtId="14" fontId="7" fillId="0" borderId="0" xfId="0" applyNumberFormat="1" applyFont="1" applyAlignment="1">
      <alignment horizontal="right"/>
    </xf>
    <xf numFmtId="0" fontId="7" fillId="0" borderId="0" xfId="0" applyNumberFormat="1" applyFont="1" applyAlignment="1">
      <alignment horizontal="right"/>
    </xf>
    <xf numFmtId="0" fontId="6" fillId="0" borderId="0" xfId="0" applyNumberFormat="1" applyFont="1" applyAlignment="1">
      <alignment horizontal="right"/>
    </xf>
    <xf numFmtId="168" fontId="6" fillId="0" borderId="0" xfId="0" applyNumberFormat="1" applyFont="1" applyAlignment="1">
      <alignment horizontal="right"/>
    </xf>
    <xf numFmtId="168" fontId="6" fillId="0" borderId="0" xfId="0" applyNumberFormat="1" applyFont="1"/>
    <xf numFmtId="9" fontId="0" fillId="0" borderId="0" xfId="0" applyNumberFormat="1" applyAlignment="1">
      <alignment horizontal="right"/>
    </xf>
    <xf numFmtId="9" fontId="0" fillId="0" borderId="0" xfId="2" applyFont="1" applyAlignment="1">
      <alignment horizontal="right"/>
    </xf>
    <xf numFmtId="0" fontId="0" fillId="0" borderId="0" xfId="0" applyNumberFormat="1" applyAlignment="1">
      <alignment horizontal="right"/>
    </xf>
    <xf numFmtId="43" fontId="0" fillId="0" borderId="0" xfId="0" applyNumberFormat="1" applyAlignment="1">
      <alignment horizontal="right"/>
    </xf>
    <xf numFmtId="14" fontId="6" fillId="0" borderId="0" xfId="0" applyNumberFormat="1" applyFont="1" applyAlignment="1">
      <alignment horizontal="right"/>
    </xf>
    <xf numFmtId="43" fontId="7" fillId="0" borderId="0" xfId="0" applyNumberFormat="1" applyFont="1" applyAlignment="1">
      <alignment horizontal="right"/>
    </xf>
    <xf numFmtId="9" fontId="6" fillId="0" borderId="0" xfId="0" applyNumberFormat="1" applyFont="1" applyAlignment="1">
      <alignment horizontal="right"/>
    </xf>
    <xf numFmtId="10" fontId="7" fillId="0" borderId="0" xfId="0" applyNumberFormat="1" applyFont="1"/>
    <xf numFmtId="166" fontId="6" fillId="0" borderId="0" xfId="2" applyNumberFormat="1" applyFont="1"/>
    <xf numFmtId="14" fontId="0" fillId="0" borderId="0" xfId="0" applyNumberFormat="1"/>
    <xf numFmtId="14" fontId="7" fillId="0" borderId="0" xfId="0" applyNumberFormat="1" applyFont="1"/>
    <xf numFmtId="0" fontId="6" fillId="0" borderId="0" xfId="0" applyNumberFormat="1" applyFont="1"/>
    <xf numFmtId="164" fontId="6" fillId="0" borderId="0" xfId="1" applyFont="1" applyAlignment="1">
      <alignment horizontal="right"/>
    </xf>
    <xf numFmtId="165" fontId="6" fillId="0" borderId="0" xfId="1" applyNumberFormat="1" applyFont="1" applyAlignment="1">
      <alignment horizontal="right"/>
    </xf>
    <xf numFmtId="165" fontId="7" fillId="0" borderId="0" xfId="1" applyNumberFormat="1" applyFont="1" applyAlignment="1">
      <alignment horizontal="right"/>
    </xf>
    <xf numFmtId="164" fontId="7" fillId="0" borderId="0" xfId="1" applyFont="1"/>
    <xf numFmtId="9" fontId="7" fillId="0" borderId="0" xfId="2" applyFont="1"/>
    <xf numFmtId="0" fontId="0" fillId="0" borderId="0" xfId="0" applyFill="1" applyAlignment="1">
      <alignment horizontal="right"/>
    </xf>
    <xf numFmtId="43" fontId="6" fillId="0" borderId="0" xfId="0" applyNumberFormat="1" applyFont="1" applyAlignment="1">
      <alignment horizontal="right"/>
    </xf>
    <xf numFmtId="43" fontId="0" fillId="0" borderId="0" xfId="0" applyNumberFormat="1" applyFill="1" applyAlignment="1">
      <alignment horizontal="right"/>
    </xf>
    <xf numFmtId="14" fontId="7" fillId="0" borderId="0" xfId="0" applyNumberFormat="1" applyFont="1" applyFill="1"/>
    <xf numFmtId="0" fontId="7" fillId="0" borderId="0" xfId="0" applyFont="1" applyAlignment="1" applyProtection="1">
      <alignment horizontal="right"/>
      <protection hidden="1"/>
    </xf>
    <xf numFmtId="0" fontId="7" fillId="0" borderId="0" xfId="0" applyFont="1" applyProtection="1">
      <protection hidden="1"/>
    </xf>
    <xf numFmtId="169" fontId="7" fillId="0" borderId="0" xfId="0" applyNumberFormat="1" applyFont="1" applyFill="1" applyAlignment="1">
      <alignment horizontal="right"/>
    </xf>
    <xf numFmtId="9" fontId="7" fillId="0" borderId="0" xfId="0" applyNumberFormat="1" applyFont="1" applyFill="1" applyAlignment="1">
      <alignment horizontal="right"/>
    </xf>
    <xf numFmtId="169" fontId="0" fillId="0" borderId="0" xfId="1383" applyNumberFormat="1" applyFont="1" applyProtection="1">
      <protection hidden="1"/>
    </xf>
    <xf numFmtId="0" fontId="7" fillId="0" borderId="0" xfId="0" applyFont="1" applyFill="1"/>
    <xf numFmtId="169" fontId="7" fillId="0" borderId="0" xfId="0" applyNumberFormat="1" applyFont="1" applyFill="1" applyBorder="1"/>
    <xf numFmtId="169" fontId="0" fillId="0" borderId="0" xfId="0" applyNumberFormat="1" applyFill="1" applyBorder="1"/>
    <xf numFmtId="0" fontId="7" fillId="0" borderId="0" xfId="0" applyFont="1" applyFill="1" applyBorder="1" applyAlignment="1" applyProtection="1">
      <alignment horizontal="right"/>
      <protection hidden="1"/>
    </xf>
    <xf numFmtId="165" fontId="0" fillId="0" borderId="0" xfId="0" applyNumberFormat="1" applyFill="1"/>
    <xf numFmtId="0" fontId="10" fillId="0" borderId="0" xfId="0" applyNumberFormat="1" applyFont="1" applyAlignment="1" applyProtection="1">
      <alignment horizontal="left"/>
      <protection hidden="1"/>
    </xf>
    <xf numFmtId="0" fontId="10" fillId="0" borderId="0" xfId="0" applyNumberFormat="1" applyFont="1" applyProtection="1">
      <protection hidden="1"/>
    </xf>
    <xf numFmtId="0" fontId="0" fillId="0" borderId="0" xfId="1383" applyNumberFormat="1" applyFont="1" applyProtection="1">
      <protection hidden="1"/>
    </xf>
    <xf numFmtId="165" fontId="7" fillId="0" borderId="0" xfId="1" applyNumberFormat="1" applyFont="1" applyFill="1"/>
    <xf numFmtId="0" fontId="7" fillId="0" borderId="0" xfId="0" applyNumberFormat="1" applyFont="1" applyFill="1" applyAlignment="1">
      <alignment horizontal="right"/>
    </xf>
    <xf numFmtId="41" fontId="7" fillId="0" borderId="0" xfId="0" applyNumberFormat="1" applyFont="1" applyProtection="1">
      <protection hidden="1"/>
    </xf>
    <xf numFmtId="0" fontId="0" fillId="4" borderId="0" xfId="0" applyFill="1" applyProtection="1">
      <protection hidden="1"/>
    </xf>
    <xf numFmtId="0" fontId="9" fillId="4" borderId="0" xfId="0" applyFont="1" applyFill="1" applyProtection="1">
      <protection hidden="1"/>
    </xf>
    <xf numFmtId="41" fontId="6" fillId="0" borderId="0" xfId="1383" applyNumberFormat="1" applyFont="1" applyProtection="1">
      <protection hidden="1"/>
    </xf>
    <xf numFmtId="9" fontId="7" fillId="0" borderId="0" xfId="2" applyFont="1" applyProtection="1">
      <protection hidden="1"/>
    </xf>
    <xf numFmtId="166" fontId="0" fillId="0" borderId="0" xfId="0" applyNumberFormat="1"/>
    <xf numFmtId="14" fontId="0" fillId="0" borderId="0" xfId="0" applyNumberFormat="1" applyFill="1"/>
    <xf numFmtId="0" fontId="0" fillId="0" borderId="1" xfId="0" applyFill="1" applyBorder="1"/>
    <xf numFmtId="0" fontId="0" fillId="0" borderId="6" xfId="0" applyFill="1" applyBorder="1"/>
    <xf numFmtId="0" fontId="0" fillId="0" borderId="3" xfId="0" applyFill="1" applyBorder="1"/>
    <xf numFmtId="0" fontId="0" fillId="0" borderId="8" xfId="0" applyFill="1" applyBorder="1"/>
    <xf numFmtId="0" fontId="0" fillId="0" borderId="4" xfId="0" applyFill="1" applyBorder="1" applyAlignment="1">
      <alignment horizontal="right"/>
    </xf>
    <xf numFmtId="164" fontId="0" fillId="0" borderId="7" xfId="1" applyFont="1" applyBorder="1" applyAlignment="1">
      <alignment horizontal="right"/>
    </xf>
    <xf numFmtId="164" fontId="0" fillId="0" borderId="4" xfId="1" applyFont="1" applyBorder="1" applyAlignment="1">
      <alignment horizontal="right"/>
    </xf>
    <xf numFmtId="9" fontId="7" fillId="0" borderId="2" xfId="0" applyNumberFormat="1" applyFont="1" applyBorder="1" applyAlignment="1">
      <alignment horizontal="right"/>
    </xf>
    <xf numFmtId="9" fontId="0" fillId="0" borderId="4" xfId="0" applyNumberFormat="1" applyFill="1" applyBorder="1" applyAlignment="1">
      <alignment horizontal="right"/>
    </xf>
    <xf numFmtId="9" fontId="0" fillId="0" borderId="0" xfId="0" applyNumberFormat="1"/>
    <xf numFmtId="0" fontId="10" fillId="0" borderId="0" xfId="0" applyFont="1"/>
    <xf numFmtId="166" fontId="0" fillId="0" borderId="4" xfId="2" applyNumberFormat="1" applyFont="1" applyBorder="1"/>
    <xf numFmtId="0" fontId="10" fillId="0" borderId="1" xfId="0" applyFont="1" applyBorder="1"/>
    <xf numFmtId="0" fontId="7" fillId="0" borderId="2" xfId="0" applyFont="1" applyBorder="1"/>
    <xf numFmtId="164" fontId="7" fillId="0" borderId="7" xfId="1" applyFont="1" applyBorder="1" applyAlignment="1">
      <alignment horizontal="right"/>
    </xf>
    <xf numFmtId="43" fontId="0" fillId="0" borderId="4" xfId="0" applyNumberFormat="1" applyBorder="1" applyAlignment="1">
      <alignment horizontal="right"/>
    </xf>
    <xf numFmtId="14" fontId="6" fillId="0" borderId="0" xfId="0" applyNumberFormat="1" applyFont="1"/>
    <xf numFmtId="0" fontId="6" fillId="0" borderId="0" xfId="1" applyNumberFormat="1" applyFont="1"/>
    <xf numFmtId="8" fontId="0" fillId="0" borderId="0" xfId="0" applyNumberFormat="1"/>
    <xf numFmtId="0" fontId="0" fillId="0" borderId="0" xfId="1" applyNumberFormat="1" applyFont="1"/>
    <xf numFmtId="0" fontId="7" fillId="0" borderId="0" xfId="1" applyNumberFormat="1" applyFont="1"/>
    <xf numFmtId="164" fontId="6" fillId="0" borderId="0" xfId="1" applyFont="1"/>
    <xf numFmtId="43" fontId="0" fillId="0" borderId="0" xfId="1" applyNumberFormat="1" applyFont="1"/>
    <xf numFmtId="165" fontId="7" fillId="0" borderId="0" xfId="1383" applyNumberFormat="1" applyFont="1" applyAlignment="1" applyProtection="1">
      <alignment horizontal="right"/>
      <protection hidden="1"/>
    </xf>
    <xf numFmtId="166" fontId="0" fillId="0" borderId="0" xfId="2" applyNumberFormat="1" applyFont="1"/>
    <xf numFmtId="14" fontId="7" fillId="0" borderId="0" xfId="0" applyNumberFormat="1" applyFont="1" applyProtection="1">
      <protection hidden="1"/>
    </xf>
    <xf numFmtId="41" fontId="0" fillId="0" borderId="0" xfId="0" applyNumberFormat="1" applyProtection="1">
      <protection hidden="1"/>
    </xf>
    <xf numFmtId="169" fontId="7" fillId="0" borderId="0" xfId="0" applyNumberFormat="1" applyFont="1" applyAlignment="1">
      <alignment horizontal="right"/>
    </xf>
    <xf numFmtId="3" fontId="7" fillId="0" borderId="0" xfId="0" applyNumberFormat="1" applyFont="1" applyProtection="1">
      <protection hidden="1"/>
    </xf>
    <xf numFmtId="14" fontId="6" fillId="0" borderId="0" xfId="0" applyNumberFormat="1" applyFont="1" applyAlignment="1">
      <alignment horizontal="left"/>
    </xf>
    <xf numFmtId="164" fontId="6" fillId="0" borderId="0" xfId="1" applyFont="1" applyAlignment="1">
      <alignment horizontal="left"/>
    </xf>
    <xf numFmtId="9" fontId="6" fillId="0" borderId="0" xfId="2" applyFont="1" applyAlignment="1">
      <alignment horizontal="left"/>
    </xf>
    <xf numFmtId="0" fontId="6" fillId="0" borderId="0" xfId="0" applyFont="1" applyAlignment="1">
      <alignment horizontal="left"/>
    </xf>
    <xf numFmtId="164" fontId="7" fillId="0" borderId="0" xfId="1" applyNumberFormat="1" applyFont="1"/>
    <xf numFmtId="165" fontId="0" fillId="0" borderId="0" xfId="0" applyNumberFormat="1"/>
    <xf numFmtId="9" fontId="0" fillId="0" borderId="0" xfId="2" applyFont="1"/>
    <xf numFmtId="0" fontId="0" fillId="0" borderId="0" xfId="0" quotePrefix="1"/>
    <xf numFmtId="0" fontId="0" fillId="5" borderId="0" xfId="0" applyFill="1"/>
    <xf numFmtId="0" fontId="0" fillId="6" borderId="0" xfId="0" applyFill="1"/>
    <xf numFmtId="0" fontId="0" fillId="7" borderId="0" xfId="0" applyFill="1"/>
    <xf numFmtId="165" fontId="6" fillId="0" borderId="0" xfId="1" applyNumberFormat="1" applyFont="1"/>
    <xf numFmtId="14" fontId="0" fillId="0" borderId="0" xfId="0" applyNumberFormat="1" applyFont="1"/>
    <xf numFmtId="171" fontId="16" fillId="0" borderId="0" xfId="0" applyNumberFormat="1" applyFont="1" applyAlignment="1" applyProtection="1">
      <alignment horizontal="left" vertical="center" wrapText="1"/>
      <protection locked="0"/>
    </xf>
    <xf numFmtId="172" fontId="0" fillId="0" borderId="0" xfId="0" applyNumberFormat="1"/>
    <xf numFmtId="49" fontId="0" fillId="0" borderId="0" xfId="0" applyNumberFormat="1"/>
    <xf numFmtId="43" fontId="0" fillId="0" borderId="0" xfId="1384" applyFont="1"/>
    <xf numFmtId="172" fontId="0" fillId="0" borderId="0" xfId="1384" applyNumberFormat="1" applyFont="1"/>
    <xf numFmtId="170" fontId="17" fillId="4" borderId="9" xfId="1379" applyFont="1" applyFill="1" applyBorder="1">
      <alignment vertical="center"/>
    </xf>
    <xf numFmtId="170" fontId="18" fillId="4" borderId="10" xfId="1379" applyFont="1" applyFill="1" applyBorder="1">
      <alignment vertical="center"/>
    </xf>
    <xf numFmtId="0" fontId="0" fillId="8" borderId="0" xfId="0" applyFill="1" applyAlignment="1">
      <alignment horizontal="left" vertical="center"/>
    </xf>
    <xf numFmtId="0" fontId="0" fillId="0" borderId="0" xfId="0" applyFont="1"/>
    <xf numFmtId="165" fontId="1" fillId="8" borderId="0" xfId="0" applyNumberFormat="1" applyFont="1" applyFill="1" applyAlignment="1">
      <alignment horizontal="center" vertical="center"/>
    </xf>
    <xf numFmtId="172" fontId="1" fillId="8" borderId="0" xfId="0" applyNumberFormat="1" applyFont="1" applyFill="1" applyAlignment="1">
      <alignment horizontal="center" vertical="center"/>
    </xf>
    <xf numFmtId="9" fontId="1" fillId="8" borderId="0" xfId="2" applyFont="1" applyFill="1" applyBorder="1" applyAlignment="1">
      <alignment horizontal="right" vertical="center"/>
    </xf>
    <xf numFmtId="165" fontId="1" fillId="8" borderId="0" xfId="1383" applyNumberFormat="1" applyFont="1" applyFill="1" applyBorder="1" applyAlignment="1">
      <alignment horizontal="center" vertical="center"/>
    </xf>
    <xf numFmtId="9" fontId="6" fillId="0" borderId="0" xfId="0" applyNumberFormat="1" applyFont="1"/>
  </cellXfs>
  <cellStyles count="1385">
    <cellStyle name="Comma" xfId="1" builtinId="3"/>
    <cellStyle name="Comma 2" xfId="1383" xr:uid="{BF2F0885-6678-3C49-83D1-217CD4AC9171}"/>
    <cellStyle name="Comma 3" xfId="1384" xr:uid="{9A68A943-009C-D24E-9EE0-BB7BE2CCDDEF}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Followed Hyperlink" xfId="769" builtinId="9" hidden="1"/>
    <cellStyle name="Followed Hyperlink" xfId="771" builtinId="9" hidden="1"/>
    <cellStyle name="Followed Hyperlink" xfId="773" builtinId="9" hidden="1"/>
    <cellStyle name="Followed Hyperlink" xfId="775" builtinId="9" hidden="1"/>
    <cellStyle name="Followed Hyperlink" xfId="777" builtinId="9" hidden="1"/>
    <cellStyle name="Followed Hyperlink" xfId="779" builtinId="9" hidden="1"/>
    <cellStyle name="Followed Hyperlink" xfId="781" builtinId="9" hidden="1"/>
    <cellStyle name="Followed Hyperlink" xfId="783" builtinId="9" hidden="1"/>
    <cellStyle name="Followed Hyperlink" xfId="785" builtinId="9" hidden="1"/>
    <cellStyle name="Followed Hyperlink" xfId="787" builtinId="9" hidden="1"/>
    <cellStyle name="Followed Hyperlink" xfId="789" builtinId="9" hidden="1"/>
    <cellStyle name="Followed Hyperlink" xfId="791" builtinId="9" hidden="1"/>
    <cellStyle name="Followed Hyperlink" xfId="793" builtinId="9" hidden="1"/>
    <cellStyle name="Followed Hyperlink" xfId="795" builtinId="9" hidden="1"/>
    <cellStyle name="Followed Hyperlink" xfId="797" builtinId="9" hidden="1"/>
    <cellStyle name="Followed Hyperlink" xfId="799" builtinId="9" hidden="1"/>
    <cellStyle name="Followed Hyperlink" xfId="801" builtinId="9" hidden="1"/>
    <cellStyle name="Followed Hyperlink" xfId="803" builtinId="9" hidden="1"/>
    <cellStyle name="Followed Hyperlink" xfId="805" builtinId="9" hidden="1"/>
    <cellStyle name="Followed Hyperlink" xfId="807" builtinId="9" hidden="1"/>
    <cellStyle name="Followed Hyperlink" xfId="809" builtinId="9" hidden="1"/>
    <cellStyle name="Followed Hyperlink" xfId="811" builtinId="9" hidden="1"/>
    <cellStyle name="Followed Hyperlink" xfId="813" builtinId="9" hidden="1"/>
    <cellStyle name="Followed Hyperlink" xfId="815" builtinId="9" hidden="1"/>
    <cellStyle name="Followed Hyperlink" xfId="817" builtinId="9" hidden="1"/>
    <cellStyle name="Followed Hyperlink" xfId="819" builtinId="9" hidden="1"/>
    <cellStyle name="Followed Hyperlink" xfId="821" builtinId="9" hidden="1"/>
    <cellStyle name="Followed Hyperlink" xfId="823" builtinId="9" hidden="1"/>
    <cellStyle name="Followed Hyperlink" xfId="825" builtinId="9" hidden="1"/>
    <cellStyle name="Followed Hyperlink" xfId="827" builtinId="9" hidden="1"/>
    <cellStyle name="Followed Hyperlink" xfId="829" builtinId="9" hidden="1"/>
    <cellStyle name="Followed Hyperlink" xfId="831" builtinId="9" hidden="1"/>
    <cellStyle name="Followed Hyperlink" xfId="833" builtinId="9" hidden="1"/>
    <cellStyle name="Followed Hyperlink" xfId="835" builtinId="9" hidden="1"/>
    <cellStyle name="Followed Hyperlink" xfId="837" builtinId="9" hidden="1"/>
    <cellStyle name="Followed Hyperlink" xfId="839" builtinId="9" hidden="1"/>
    <cellStyle name="Followed Hyperlink" xfId="841" builtinId="9" hidden="1"/>
    <cellStyle name="Followed Hyperlink" xfId="843" builtinId="9" hidden="1"/>
    <cellStyle name="Followed Hyperlink" xfId="845" builtinId="9" hidden="1"/>
    <cellStyle name="Followed Hyperlink" xfId="847" builtinId="9" hidden="1"/>
    <cellStyle name="Followed Hyperlink" xfId="849" builtinId="9" hidden="1"/>
    <cellStyle name="Followed Hyperlink" xfId="851" builtinId="9" hidden="1"/>
    <cellStyle name="Followed Hyperlink" xfId="853" builtinId="9" hidden="1"/>
    <cellStyle name="Followed Hyperlink" xfId="855" builtinId="9" hidden="1"/>
    <cellStyle name="Followed Hyperlink" xfId="857" builtinId="9" hidden="1"/>
    <cellStyle name="Followed Hyperlink" xfId="859" builtinId="9" hidden="1"/>
    <cellStyle name="Followed Hyperlink" xfId="861" builtinId="9" hidden="1"/>
    <cellStyle name="Followed Hyperlink" xfId="863" builtinId="9" hidden="1"/>
    <cellStyle name="Followed Hyperlink" xfId="865" builtinId="9" hidden="1"/>
    <cellStyle name="Followed Hyperlink" xfId="867" builtinId="9" hidden="1"/>
    <cellStyle name="Followed Hyperlink" xfId="869" builtinId="9" hidden="1"/>
    <cellStyle name="Followed Hyperlink" xfId="871" builtinId="9" hidden="1"/>
    <cellStyle name="Followed Hyperlink" xfId="873" builtinId="9" hidden="1"/>
    <cellStyle name="Followed Hyperlink" xfId="875" builtinId="9" hidden="1"/>
    <cellStyle name="Followed Hyperlink" xfId="877" builtinId="9" hidden="1"/>
    <cellStyle name="Followed Hyperlink" xfId="879" builtinId="9" hidden="1"/>
    <cellStyle name="Followed Hyperlink" xfId="881" builtinId="9" hidden="1"/>
    <cellStyle name="Followed Hyperlink" xfId="883" builtinId="9" hidden="1"/>
    <cellStyle name="Followed Hyperlink" xfId="885" builtinId="9" hidden="1"/>
    <cellStyle name="Followed Hyperlink" xfId="887" builtinId="9" hidden="1"/>
    <cellStyle name="Followed Hyperlink" xfId="889" builtinId="9" hidden="1"/>
    <cellStyle name="Followed Hyperlink" xfId="891" builtinId="9" hidden="1"/>
    <cellStyle name="Followed Hyperlink" xfId="893" builtinId="9" hidden="1"/>
    <cellStyle name="Followed Hyperlink" xfId="895" builtinId="9" hidden="1"/>
    <cellStyle name="Followed Hyperlink" xfId="897" builtinId="9" hidden="1"/>
    <cellStyle name="Followed Hyperlink" xfId="899" builtinId="9" hidden="1"/>
    <cellStyle name="Followed Hyperlink" xfId="901" builtinId="9" hidden="1"/>
    <cellStyle name="Followed Hyperlink" xfId="903" builtinId="9" hidden="1"/>
    <cellStyle name="Followed Hyperlink" xfId="905" builtinId="9" hidden="1"/>
    <cellStyle name="Followed Hyperlink" xfId="907" builtinId="9" hidden="1"/>
    <cellStyle name="Followed Hyperlink" xfId="909" builtinId="9" hidden="1"/>
    <cellStyle name="Followed Hyperlink" xfId="911" builtinId="9" hidden="1"/>
    <cellStyle name="Followed Hyperlink" xfId="913" builtinId="9" hidden="1"/>
    <cellStyle name="Followed Hyperlink" xfId="915" builtinId="9" hidden="1"/>
    <cellStyle name="Followed Hyperlink" xfId="917" builtinId="9" hidden="1"/>
    <cellStyle name="Followed Hyperlink" xfId="919" builtinId="9" hidden="1"/>
    <cellStyle name="Followed Hyperlink" xfId="921" builtinId="9" hidden="1"/>
    <cellStyle name="Followed Hyperlink" xfId="923" builtinId="9" hidden="1"/>
    <cellStyle name="Followed Hyperlink" xfId="925" builtinId="9" hidden="1"/>
    <cellStyle name="Followed Hyperlink" xfId="927" builtinId="9" hidden="1"/>
    <cellStyle name="Followed Hyperlink" xfId="929" builtinId="9" hidden="1"/>
    <cellStyle name="Followed Hyperlink" xfId="931" builtinId="9" hidden="1"/>
    <cellStyle name="Followed Hyperlink" xfId="933" builtinId="9" hidden="1"/>
    <cellStyle name="Followed Hyperlink" xfId="935" builtinId="9" hidden="1"/>
    <cellStyle name="Followed Hyperlink" xfId="937" builtinId="9" hidden="1"/>
    <cellStyle name="Followed Hyperlink" xfId="939" builtinId="9" hidden="1"/>
    <cellStyle name="Followed Hyperlink" xfId="941" builtinId="9" hidden="1"/>
    <cellStyle name="Followed Hyperlink" xfId="943" builtinId="9" hidden="1"/>
    <cellStyle name="Followed Hyperlink" xfId="945" builtinId="9" hidden="1"/>
    <cellStyle name="Followed Hyperlink" xfId="947" builtinId="9" hidden="1"/>
    <cellStyle name="Followed Hyperlink" xfId="949" builtinId="9" hidden="1"/>
    <cellStyle name="Followed Hyperlink" xfId="951" builtinId="9" hidden="1"/>
    <cellStyle name="Followed Hyperlink" xfId="953" builtinId="9" hidden="1"/>
    <cellStyle name="Followed Hyperlink" xfId="955" builtinId="9" hidden="1"/>
    <cellStyle name="Followed Hyperlink" xfId="957" builtinId="9" hidden="1"/>
    <cellStyle name="Followed Hyperlink" xfId="959" builtinId="9" hidden="1"/>
    <cellStyle name="Followed Hyperlink" xfId="961" builtinId="9" hidden="1"/>
    <cellStyle name="Followed Hyperlink" xfId="963" builtinId="9" hidden="1"/>
    <cellStyle name="Followed Hyperlink" xfId="965" builtinId="9" hidden="1"/>
    <cellStyle name="Followed Hyperlink" xfId="967" builtinId="9" hidden="1"/>
    <cellStyle name="Followed Hyperlink" xfId="969" builtinId="9" hidden="1"/>
    <cellStyle name="Followed Hyperlink" xfId="971" builtinId="9" hidden="1"/>
    <cellStyle name="Followed Hyperlink" xfId="973" builtinId="9" hidden="1"/>
    <cellStyle name="Followed Hyperlink" xfId="975" builtinId="9" hidden="1"/>
    <cellStyle name="Followed Hyperlink" xfId="977" builtinId="9" hidden="1"/>
    <cellStyle name="Followed Hyperlink" xfId="979" builtinId="9" hidden="1"/>
    <cellStyle name="Followed Hyperlink" xfId="981" builtinId="9" hidden="1"/>
    <cellStyle name="Followed Hyperlink" xfId="983" builtinId="9" hidden="1"/>
    <cellStyle name="Followed Hyperlink" xfId="985" builtinId="9" hidden="1"/>
    <cellStyle name="Followed Hyperlink" xfId="987" builtinId="9" hidden="1"/>
    <cellStyle name="Followed Hyperlink" xfId="989" builtinId="9" hidden="1"/>
    <cellStyle name="Followed Hyperlink" xfId="991" builtinId="9" hidden="1"/>
    <cellStyle name="Followed Hyperlink" xfId="993" builtinId="9" hidden="1"/>
    <cellStyle name="Followed Hyperlink" xfId="995" builtinId="9" hidden="1"/>
    <cellStyle name="Followed Hyperlink" xfId="997" builtinId="9" hidden="1"/>
    <cellStyle name="Followed Hyperlink" xfId="999" builtinId="9" hidden="1"/>
    <cellStyle name="Followed Hyperlink" xfId="1001" builtinId="9" hidden="1"/>
    <cellStyle name="Followed Hyperlink" xfId="1003" builtinId="9" hidden="1"/>
    <cellStyle name="Followed Hyperlink" xfId="1005" builtinId="9" hidden="1"/>
    <cellStyle name="Followed Hyperlink" xfId="1007" builtinId="9" hidden="1"/>
    <cellStyle name="Followed Hyperlink" xfId="1009" builtinId="9" hidden="1"/>
    <cellStyle name="Followed Hyperlink" xfId="1011" builtinId="9" hidden="1"/>
    <cellStyle name="Followed Hyperlink" xfId="1013" builtinId="9" hidden="1"/>
    <cellStyle name="Followed Hyperlink" xfId="1015" builtinId="9" hidden="1"/>
    <cellStyle name="Followed Hyperlink" xfId="1017" builtinId="9" hidden="1"/>
    <cellStyle name="Followed Hyperlink" xfId="1019" builtinId="9" hidden="1"/>
    <cellStyle name="Followed Hyperlink" xfId="1021" builtinId="9" hidden="1"/>
    <cellStyle name="Followed Hyperlink" xfId="1023" builtinId="9" hidden="1"/>
    <cellStyle name="Followed Hyperlink" xfId="1025" builtinId="9" hidden="1"/>
    <cellStyle name="Followed Hyperlink" xfId="1027" builtinId="9" hidden="1"/>
    <cellStyle name="Followed Hyperlink" xfId="1029" builtinId="9" hidden="1"/>
    <cellStyle name="Followed Hyperlink" xfId="1031" builtinId="9" hidden="1"/>
    <cellStyle name="Followed Hyperlink" xfId="1033" builtinId="9" hidden="1"/>
    <cellStyle name="Followed Hyperlink" xfId="1035" builtinId="9" hidden="1"/>
    <cellStyle name="Followed Hyperlink" xfId="1037" builtinId="9" hidden="1"/>
    <cellStyle name="Followed Hyperlink" xfId="1039" builtinId="9" hidden="1"/>
    <cellStyle name="Followed Hyperlink" xfId="1041" builtinId="9" hidden="1"/>
    <cellStyle name="Followed Hyperlink" xfId="1043" builtinId="9" hidden="1"/>
    <cellStyle name="Followed Hyperlink" xfId="1045" builtinId="9" hidden="1"/>
    <cellStyle name="Followed Hyperlink" xfId="1047" builtinId="9" hidden="1"/>
    <cellStyle name="Followed Hyperlink" xfId="1049" builtinId="9" hidden="1"/>
    <cellStyle name="Followed Hyperlink" xfId="1051" builtinId="9" hidden="1"/>
    <cellStyle name="Followed Hyperlink" xfId="1053" builtinId="9" hidden="1"/>
    <cellStyle name="Followed Hyperlink" xfId="1055" builtinId="9" hidden="1"/>
    <cellStyle name="Followed Hyperlink" xfId="1057" builtinId="9" hidden="1"/>
    <cellStyle name="Followed Hyperlink" xfId="1059" builtinId="9" hidden="1"/>
    <cellStyle name="Followed Hyperlink" xfId="1061" builtinId="9" hidden="1"/>
    <cellStyle name="Followed Hyperlink" xfId="1063" builtinId="9" hidden="1"/>
    <cellStyle name="Followed Hyperlink" xfId="1065" builtinId="9" hidden="1"/>
    <cellStyle name="Followed Hyperlink" xfId="1067" builtinId="9" hidden="1"/>
    <cellStyle name="Followed Hyperlink" xfId="1069" builtinId="9" hidden="1"/>
    <cellStyle name="Followed Hyperlink" xfId="1071" builtinId="9" hidden="1"/>
    <cellStyle name="Followed Hyperlink" xfId="1073" builtinId="9" hidden="1"/>
    <cellStyle name="Followed Hyperlink" xfId="1075" builtinId="9" hidden="1"/>
    <cellStyle name="Followed Hyperlink" xfId="1077" builtinId="9" hidden="1"/>
    <cellStyle name="Followed Hyperlink" xfId="1079" builtinId="9" hidden="1"/>
    <cellStyle name="Followed Hyperlink" xfId="1081" builtinId="9" hidden="1"/>
    <cellStyle name="Followed Hyperlink" xfId="1083" builtinId="9" hidden="1"/>
    <cellStyle name="Followed Hyperlink" xfId="1085" builtinId="9" hidden="1"/>
    <cellStyle name="Followed Hyperlink" xfId="1087" builtinId="9" hidden="1"/>
    <cellStyle name="Followed Hyperlink" xfId="1089" builtinId="9" hidden="1"/>
    <cellStyle name="Followed Hyperlink" xfId="1091" builtinId="9" hidden="1"/>
    <cellStyle name="Followed Hyperlink" xfId="1093" builtinId="9" hidden="1"/>
    <cellStyle name="Followed Hyperlink" xfId="1095" builtinId="9" hidden="1"/>
    <cellStyle name="Followed Hyperlink" xfId="1097" builtinId="9" hidden="1"/>
    <cellStyle name="Followed Hyperlink" xfId="1099" builtinId="9" hidden="1"/>
    <cellStyle name="Followed Hyperlink" xfId="1101" builtinId="9" hidden="1"/>
    <cellStyle name="Followed Hyperlink" xfId="1103" builtinId="9" hidden="1"/>
    <cellStyle name="Followed Hyperlink" xfId="1105" builtinId="9" hidden="1"/>
    <cellStyle name="Followed Hyperlink" xfId="1107" builtinId="9" hidden="1"/>
    <cellStyle name="Followed Hyperlink" xfId="1109" builtinId="9" hidden="1"/>
    <cellStyle name="Followed Hyperlink" xfId="1111" builtinId="9" hidden="1"/>
    <cellStyle name="Followed Hyperlink" xfId="1113" builtinId="9" hidden="1"/>
    <cellStyle name="Followed Hyperlink" xfId="1115" builtinId="9" hidden="1"/>
    <cellStyle name="Followed Hyperlink" xfId="1117" builtinId="9" hidden="1"/>
    <cellStyle name="Followed Hyperlink" xfId="1119" builtinId="9" hidden="1"/>
    <cellStyle name="Followed Hyperlink" xfId="1121" builtinId="9" hidden="1"/>
    <cellStyle name="Followed Hyperlink" xfId="1123" builtinId="9" hidden="1"/>
    <cellStyle name="Followed Hyperlink" xfId="1125" builtinId="9" hidden="1"/>
    <cellStyle name="Followed Hyperlink" xfId="1127" builtinId="9" hidden="1"/>
    <cellStyle name="Followed Hyperlink" xfId="1129" builtinId="9" hidden="1"/>
    <cellStyle name="Followed Hyperlink" xfId="1131" builtinId="9" hidden="1"/>
    <cellStyle name="Followed Hyperlink" xfId="1133" builtinId="9" hidden="1"/>
    <cellStyle name="Followed Hyperlink" xfId="1135" builtinId="9" hidden="1"/>
    <cellStyle name="Followed Hyperlink" xfId="1137" builtinId="9" hidden="1"/>
    <cellStyle name="Followed Hyperlink" xfId="1139" builtinId="9" hidden="1"/>
    <cellStyle name="Followed Hyperlink" xfId="1141" builtinId="9" hidden="1"/>
    <cellStyle name="Followed Hyperlink" xfId="1143" builtinId="9" hidden="1"/>
    <cellStyle name="Followed Hyperlink" xfId="1145" builtinId="9" hidden="1"/>
    <cellStyle name="Followed Hyperlink" xfId="1147" builtinId="9" hidden="1"/>
    <cellStyle name="Followed Hyperlink" xfId="1149" builtinId="9" hidden="1"/>
    <cellStyle name="Followed Hyperlink" xfId="1151" builtinId="9" hidden="1"/>
    <cellStyle name="Followed Hyperlink" xfId="1153" builtinId="9" hidden="1"/>
    <cellStyle name="Followed Hyperlink" xfId="1155" builtinId="9" hidden="1"/>
    <cellStyle name="Followed Hyperlink" xfId="1157" builtinId="9" hidden="1"/>
    <cellStyle name="Followed Hyperlink" xfId="1159" builtinId="9" hidden="1"/>
    <cellStyle name="Followed Hyperlink" xfId="1161" builtinId="9" hidden="1"/>
    <cellStyle name="Followed Hyperlink" xfId="1163" builtinId="9" hidden="1"/>
    <cellStyle name="Followed Hyperlink" xfId="1165" builtinId="9" hidden="1"/>
    <cellStyle name="Followed Hyperlink" xfId="1167" builtinId="9" hidden="1"/>
    <cellStyle name="Followed Hyperlink" xfId="1169" builtinId="9" hidden="1"/>
    <cellStyle name="Followed Hyperlink" xfId="1171" builtinId="9" hidden="1"/>
    <cellStyle name="Followed Hyperlink" xfId="1173" builtinId="9" hidden="1"/>
    <cellStyle name="Followed Hyperlink" xfId="1175" builtinId="9" hidden="1"/>
    <cellStyle name="Followed Hyperlink" xfId="1177" builtinId="9" hidden="1"/>
    <cellStyle name="Followed Hyperlink" xfId="1179" builtinId="9" hidden="1"/>
    <cellStyle name="Followed Hyperlink" xfId="1181" builtinId="9" hidden="1"/>
    <cellStyle name="Followed Hyperlink" xfId="1183" builtinId="9" hidden="1"/>
    <cellStyle name="Followed Hyperlink" xfId="1185" builtinId="9" hidden="1"/>
    <cellStyle name="Followed Hyperlink" xfId="1187" builtinId="9" hidden="1"/>
    <cellStyle name="Followed Hyperlink" xfId="1189" builtinId="9" hidden="1"/>
    <cellStyle name="Followed Hyperlink" xfId="1191" builtinId="9" hidden="1"/>
    <cellStyle name="Followed Hyperlink" xfId="1193" builtinId="9" hidden="1"/>
    <cellStyle name="Followed Hyperlink" xfId="1195" builtinId="9" hidden="1"/>
    <cellStyle name="Followed Hyperlink" xfId="1197" builtinId="9" hidden="1"/>
    <cellStyle name="Followed Hyperlink" xfId="1199" builtinId="9" hidden="1"/>
    <cellStyle name="Followed Hyperlink" xfId="1201" builtinId="9" hidden="1"/>
    <cellStyle name="Followed Hyperlink" xfId="1203" builtinId="9" hidden="1"/>
    <cellStyle name="Followed Hyperlink" xfId="1205" builtinId="9" hidden="1"/>
    <cellStyle name="Followed Hyperlink" xfId="1207" builtinId="9" hidden="1"/>
    <cellStyle name="Followed Hyperlink" xfId="1209" builtinId="9" hidden="1"/>
    <cellStyle name="Followed Hyperlink" xfId="1211" builtinId="9" hidden="1"/>
    <cellStyle name="Followed Hyperlink" xfId="1213" builtinId="9" hidden="1"/>
    <cellStyle name="Followed Hyperlink" xfId="1215" builtinId="9" hidden="1"/>
    <cellStyle name="Followed Hyperlink" xfId="1217" builtinId="9" hidden="1"/>
    <cellStyle name="Followed Hyperlink" xfId="1219" builtinId="9" hidden="1"/>
    <cellStyle name="Followed Hyperlink" xfId="1221" builtinId="9" hidden="1"/>
    <cellStyle name="Followed Hyperlink" xfId="1223" builtinId="9" hidden="1"/>
    <cellStyle name="Followed Hyperlink" xfId="1225" builtinId="9" hidden="1"/>
    <cellStyle name="Followed Hyperlink" xfId="1227" builtinId="9" hidden="1"/>
    <cellStyle name="Followed Hyperlink" xfId="1229" builtinId="9" hidden="1"/>
    <cellStyle name="Followed Hyperlink" xfId="1231" builtinId="9" hidden="1"/>
    <cellStyle name="Followed Hyperlink" xfId="1233" builtinId="9" hidden="1"/>
    <cellStyle name="Followed Hyperlink" xfId="1235" builtinId="9" hidden="1"/>
    <cellStyle name="Followed Hyperlink" xfId="1237" builtinId="9" hidden="1"/>
    <cellStyle name="Followed Hyperlink" xfId="1239" builtinId="9" hidden="1"/>
    <cellStyle name="Followed Hyperlink" xfId="1241" builtinId="9" hidden="1"/>
    <cellStyle name="Followed Hyperlink" xfId="1243" builtinId="9" hidden="1"/>
    <cellStyle name="Followed Hyperlink" xfId="1245" builtinId="9" hidden="1"/>
    <cellStyle name="Followed Hyperlink" xfId="1247" builtinId="9" hidden="1"/>
    <cellStyle name="Followed Hyperlink" xfId="1249" builtinId="9" hidden="1"/>
    <cellStyle name="Followed Hyperlink" xfId="1251" builtinId="9" hidden="1"/>
    <cellStyle name="Followed Hyperlink" xfId="1253" builtinId="9" hidden="1"/>
    <cellStyle name="Followed Hyperlink" xfId="1255" builtinId="9" hidden="1"/>
    <cellStyle name="Followed Hyperlink" xfId="1257" builtinId="9" hidden="1"/>
    <cellStyle name="Followed Hyperlink" xfId="1259" builtinId="9" hidden="1"/>
    <cellStyle name="Followed Hyperlink" xfId="1261" builtinId="9" hidden="1"/>
    <cellStyle name="Followed Hyperlink" xfId="1263" builtinId="9" hidden="1"/>
    <cellStyle name="Followed Hyperlink" xfId="1265" builtinId="9" hidden="1"/>
    <cellStyle name="Followed Hyperlink" xfId="1267" builtinId="9" hidden="1"/>
    <cellStyle name="Followed Hyperlink" xfId="1269" builtinId="9" hidden="1"/>
    <cellStyle name="Followed Hyperlink" xfId="1271" builtinId="9" hidden="1"/>
    <cellStyle name="Followed Hyperlink" xfId="1273" builtinId="9" hidden="1"/>
    <cellStyle name="Followed Hyperlink" xfId="1275" builtinId="9" hidden="1"/>
    <cellStyle name="Followed Hyperlink" xfId="1277" builtinId="9" hidden="1"/>
    <cellStyle name="Followed Hyperlink" xfId="1279" builtinId="9" hidden="1"/>
    <cellStyle name="Followed Hyperlink" xfId="1281" builtinId="9" hidden="1"/>
    <cellStyle name="Followed Hyperlink" xfId="1283" builtinId="9" hidden="1"/>
    <cellStyle name="Followed Hyperlink" xfId="1285" builtinId="9" hidden="1"/>
    <cellStyle name="Followed Hyperlink" xfId="1287" builtinId="9" hidden="1"/>
    <cellStyle name="Followed Hyperlink" xfId="1289" builtinId="9" hidden="1"/>
    <cellStyle name="Followed Hyperlink" xfId="1291" builtinId="9" hidden="1"/>
    <cellStyle name="Followed Hyperlink" xfId="1293" builtinId="9" hidden="1"/>
    <cellStyle name="Followed Hyperlink" xfId="1295" builtinId="9" hidden="1"/>
    <cellStyle name="Followed Hyperlink" xfId="1297" builtinId="9" hidden="1"/>
    <cellStyle name="Followed Hyperlink" xfId="1299" builtinId="9" hidden="1"/>
    <cellStyle name="Followed Hyperlink" xfId="1301" builtinId="9" hidden="1"/>
    <cellStyle name="Followed Hyperlink" xfId="1303" builtinId="9" hidden="1"/>
    <cellStyle name="Followed Hyperlink" xfId="1305" builtinId="9" hidden="1"/>
    <cellStyle name="Followed Hyperlink" xfId="1307" builtinId="9" hidden="1"/>
    <cellStyle name="Followed Hyperlink" xfId="1309" builtinId="9" hidden="1"/>
    <cellStyle name="Followed Hyperlink" xfId="1311" builtinId="9" hidden="1"/>
    <cellStyle name="Followed Hyperlink" xfId="1313" builtinId="9" hidden="1"/>
    <cellStyle name="Followed Hyperlink" xfId="1315" builtinId="9" hidden="1"/>
    <cellStyle name="Followed Hyperlink" xfId="1317" builtinId="9" hidden="1"/>
    <cellStyle name="Followed Hyperlink" xfId="1319" builtinId="9" hidden="1"/>
    <cellStyle name="Followed Hyperlink" xfId="1321" builtinId="9" hidden="1"/>
    <cellStyle name="Followed Hyperlink" xfId="1323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Hyperlink" xfId="768" builtinId="8" hidden="1"/>
    <cellStyle name="Hyperlink" xfId="770" builtinId="8" hidden="1"/>
    <cellStyle name="Hyperlink" xfId="772" builtinId="8" hidden="1"/>
    <cellStyle name="Hyperlink" xfId="774" builtinId="8" hidden="1"/>
    <cellStyle name="Hyperlink" xfId="776" builtinId="8" hidden="1"/>
    <cellStyle name="Hyperlink" xfId="778" builtinId="8" hidden="1"/>
    <cellStyle name="Hyperlink" xfId="780" builtinId="8" hidden="1"/>
    <cellStyle name="Hyperlink" xfId="782" builtinId="8" hidden="1"/>
    <cellStyle name="Hyperlink" xfId="784" builtinId="8" hidden="1"/>
    <cellStyle name="Hyperlink" xfId="786" builtinId="8" hidden="1"/>
    <cellStyle name="Hyperlink" xfId="788" builtinId="8" hidden="1"/>
    <cellStyle name="Hyperlink" xfId="790" builtinId="8" hidden="1"/>
    <cellStyle name="Hyperlink" xfId="792" builtinId="8" hidden="1"/>
    <cellStyle name="Hyperlink" xfId="794" builtinId="8" hidden="1"/>
    <cellStyle name="Hyperlink" xfId="796" builtinId="8" hidden="1"/>
    <cellStyle name="Hyperlink" xfId="798" builtinId="8" hidden="1"/>
    <cellStyle name="Hyperlink" xfId="800" builtinId="8" hidden="1"/>
    <cellStyle name="Hyperlink" xfId="802" builtinId="8" hidden="1"/>
    <cellStyle name="Hyperlink" xfId="804" builtinId="8" hidden="1"/>
    <cellStyle name="Hyperlink" xfId="806" builtinId="8" hidden="1"/>
    <cellStyle name="Hyperlink" xfId="808" builtinId="8" hidden="1"/>
    <cellStyle name="Hyperlink" xfId="810" builtinId="8" hidden="1"/>
    <cellStyle name="Hyperlink" xfId="812" builtinId="8" hidden="1"/>
    <cellStyle name="Hyperlink" xfId="814" builtinId="8" hidden="1"/>
    <cellStyle name="Hyperlink" xfId="816" builtinId="8" hidden="1"/>
    <cellStyle name="Hyperlink" xfId="818" builtinId="8" hidden="1"/>
    <cellStyle name="Hyperlink" xfId="820" builtinId="8" hidden="1"/>
    <cellStyle name="Hyperlink" xfId="822" builtinId="8" hidden="1"/>
    <cellStyle name="Hyperlink" xfId="824" builtinId="8" hidden="1"/>
    <cellStyle name="Hyperlink" xfId="826" builtinId="8" hidden="1"/>
    <cellStyle name="Hyperlink" xfId="828" builtinId="8" hidden="1"/>
    <cellStyle name="Hyperlink" xfId="830" builtinId="8" hidden="1"/>
    <cellStyle name="Hyperlink" xfId="832" builtinId="8" hidden="1"/>
    <cellStyle name="Hyperlink" xfId="834" builtinId="8" hidden="1"/>
    <cellStyle name="Hyperlink" xfId="836" builtinId="8" hidden="1"/>
    <cellStyle name="Hyperlink" xfId="838" builtinId="8" hidden="1"/>
    <cellStyle name="Hyperlink" xfId="840" builtinId="8" hidden="1"/>
    <cellStyle name="Hyperlink" xfId="842" builtinId="8" hidden="1"/>
    <cellStyle name="Hyperlink" xfId="844" builtinId="8" hidden="1"/>
    <cellStyle name="Hyperlink" xfId="846" builtinId="8" hidden="1"/>
    <cellStyle name="Hyperlink" xfId="848" builtinId="8" hidden="1"/>
    <cellStyle name="Hyperlink" xfId="850" builtinId="8" hidden="1"/>
    <cellStyle name="Hyperlink" xfId="852" builtinId="8" hidden="1"/>
    <cellStyle name="Hyperlink" xfId="854" builtinId="8" hidden="1"/>
    <cellStyle name="Hyperlink" xfId="856" builtinId="8" hidden="1"/>
    <cellStyle name="Hyperlink" xfId="858" builtinId="8" hidden="1"/>
    <cellStyle name="Hyperlink" xfId="860" builtinId="8" hidden="1"/>
    <cellStyle name="Hyperlink" xfId="862" builtinId="8" hidden="1"/>
    <cellStyle name="Hyperlink" xfId="864" builtinId="8" hidden="1"/>
    <cellStyle name="Hyperlink" xfId="866" builtinId="8" hidden="1"/>
    <cellStyle name="Hyperlink" xfId="868" builtinId="8" hidden="1"/>
    <cellStyle name="Hyperlink" xfId="870" builtinId="8" hidden="1"/>
    <cellStyle name="Hyperlink" xfId="872" builtinId="8" hidden="1"/>
    <cellStyle name="Hyperlink" xfId="874" builtinId="8" hidden="1"/>
    <cellStyle name="Hyperlink" xfId="876" builtinId="8" hidden="1"/>
    <cellStyle name="Hyperlink" xfId="878" builtinId="8" hidden="1"/>
    <cellStyle name="Hyperlink" xfId="880" builtinId="8" hidden="1"/>
    <cellStyle name="Hyperlink" xfId="882" builtinId="8" hidden="1"/>
    <cellStyle name="Hyperlink" xfId="884" builtinId="8" hidden="1"/>
    <cellStyle name="Hyperlink" xfId="886" builtinId="8" hidden="1"/>
    <cellStyle name="Hyperlink" xfId="888" builtinId="8" hidden="1"/>
    <cellStyle name="Hyperlink" xfId="890" builtinId="8" hidden="1"/>
    <cellStyle name="Hyperlink" xfId="892" builtinId="8" hidden="1"/>
    <cellStyle name="Hyperlink" xfId="894" builtinId="8" hidden="1"/>
    <cellStyle name="Hyperlink" xfId="896" builtinId="8" hidden="1"/>
    <cellStyle name="Hyperlink" xfId="898" builtinId="8" hidden="1"/>
    <cellStyle name="Hyperlink" xfId="900" builtinId="8" hidden="1"/>
    <cellStyle name="Hyperlink" xfId="902" builtinId="8" hidden="1"/>
    <cellStyle name="Hyperlink" xfId="904" builtinId="8" hidden="1"/>
    <cellStyle name="Hyperlink" xfId="906" builtinId="8" hidden="1"/>
    <cellStyle name="Hyperlink" xfId="908" builtinId="8" hidden="1"/>
    <cellStyle name="Hyperlink" xfId="910" builtinId="8" hidden="1"/>
    <cellStyle name="Hyperlink" xfId="912" builtinId="8" hidden="1"/>
    <cellStyle name="Hyperlink" xfId="914" builtinId="8" hidden="1"/>
    <cellStyle name="Hyperlink" xfId="916" builtinId="8" hidden="1"/>
    <cellStyle name="Hyperlink" xfId="918" builtinId="8" hidden="1"/>
    <cellStyle name="Hyperlink" xfId="920" builtinId="8" hidden="1"/>
    <cellStyle name="Hyperlink" xfId="922" builtinId="8" hidden="1"/>
    <cellStyle name="Hyperlink" xfId="924" builtinId="8" hidden="1"/>
    <cellStyle name="Hyperlink" xfId="926" builtinId="8" hidden="1"/>
    <cellStyle name="Hyperlink" xfId="928" builtinId="8" hidden="1"/>
    <cellStyle name="Hyperlink" xfId="930" builtinId="8" hidden="1"/>
    <cellStyle name="Hyperlink" xfId="932" builtinId="8" hidden="1"/>
    <cellStyle name="Hyperlink" xfId="934" builtinId="8" hidden="1"/>
    <cellStyle name="Hyperlink" xfId="936" builtinId="8" hidden="1"/>
    <cellStyle name="Hyperlink" xfId="938" builtinId="8" hidden="1"/>
    <cellStyle name="Hyperlink" xfId="940" builtinId="8" hidden="1"/>
    <cellStyle name="Hyperlink" xfId="942" builtinId="8" hidden="1"/>
    <cellStyle name="Hyperlink" xfId="944" builtinId="8" hidden="1"/>
    <cellStyle name="Hyperlink" xfId="946" builtinId="8" hidden="1"/>
    <cellStyle name="Hyperlink" xfId="948" builtinId="8" hidden="1"/>
    <cellStyle name="Hyperlink" xfId="950" builtinId="8" hidden="1"/>
    <cellStyle name="Hyperlink" xfId="952" builtinId="8" hidden="1"/>
    <cellStyle name="Hyperlink" xfId="954" builtinId="8" hidden="1"/>
    <cellStyle name="Hyperlink" xfId="956" builtinId="8" hidden="1"/>
    <cellStyle name="Hyperlink" xfId="958" builtinId="8" hidden="1"/>
    <cellStyle name="Hyperlink" xfId="960" builtinId="8" hidden="1"/>
    <cellStyle name="Hyperlink" xfId="962" builtinId="8" hidden="1"/>
    <cellStyle name="Hyperlink" xfId="964" builtinId="8" hidden="1"/>
    <cellStyle name="Hyperlink" xfId="966" builtinId="8" hidden="1"/>
    <cellStyle name="Hyperlink" xfId="968" builtinId="8" hidden="1"/>
    <cellStyle name="Hyperlink" xfId="970" builtinId="8" hidden="1"/>
    <cellStyle name="Hyperlink" xfId="972" builtinId="8" hidden="1"/>
    <cellStyle name="Hyperlink" xfId="974" builtinId="8" hidden="1"/>
    <cellStyle name="Hyperlink" xfId="976" builtinId="8" hidden="1"/>
    <cellStyle name="Hyperlink" xfId="978" builtinId="8" hidden="1"/>
    <cellStyle name="Hyperlink" xfId="980" builtinId="8" hidden="1"/>
    <cellStyle name="Hyperlink" xfId="982" builtinId="8" hidden="1"/>
    <cellStyle name="Hyperlink" xfId="984" builtinId="8" hidden="1"/>
    <cellStyle name="Hyperlink" xfId="986" builtinId="8" hidden="1"/>
    <cellStyle name="Hyperlink" xfId="988" builtinId="8" hidden="1"/>
    <cellStyle name="Hyperlink" xfId="990" builtinId="8" hidden="1"/>
    <cellStyle name="Hyperlink" xfId="992" builtinId="8" hidden="1"/>
    <cellStyle name="Hyperlink" xfId="994" builtinId="8" hidden="1"/>
    <cellStyle name="Hyperlink" xfId="996" builtinId="8" hidden="1"/>
    <cellStyle name="Hyperlink" xfId="998" builtinId="8" hidden="1"/>
    <cellStyle name="Hyperlink" xfId="1000" builtinId="8" hidden="1"/>
    <cellStyle name="Hyperlink" xfId="1002" builtinId="8" hidden="1"/>
    <cellStyle name="Hyperlink" xfId="1004" builtinId="8" hidden="1"/>
    <cellStyle name="Hyperlink" xfId="1006" builtinId="8" hidden="1"/>
    <cellStyle name="Hyperlink" xfId="1008" builtinId="8" hidden="1"/>
    <cellStyle name="Hyperlink" xfId="1010" builtinId="8" hidden="1"/>
    <cellStyle name="Hyperlink" xfId="1012" builtinId="8" hidden="1"/>
    <cellStyle name="Hyperlink" xfId="1014" builtinId="8" hidden="1"/>
    <cellStyle name="Hyperlink" xfId="1016" builtinId="8" hidden="1"/>
    <cellStyle name="Hyperlink" xfId="1018" builtinId="8" hidden="1"/>
    <cellStyle name="Hyperlink" xfId="1020" builtinId="8" hidden="1"/>
    <cellStyle name="Hyperlink" xfId="1022" builtinId="8" hidden="1"/>
    <cellStyle name="Hyperlink" xfId="1024" builtinId="8" hidden="1"/>
    <cellStyle name="Hyperlink" xfId="1026" builtinId="8" hidden="1"/>
    <cellStyle name="Hyperlink" xfId="1028" builtinId="8" hidden="1"/>
    <cellStyle name="Hyperlink" xfId="1030" builtinId="8" hidden="1"/>
    <cellStyle name="Hyperlink" xfId="1032" builtinId="8" hidden="1"/>
    <cellStyle name="Hyperlink" xfId="1034" builtinId="8" hidden="1"/>
    <cellStyle name="Hyperlink" xfId="1036" builtinId="8" hidden="1"/>
    <cellStyle name="Hyperlink" xfId="1038" builtinId="8" hidden="1"/>
    <cellStyle name="Hyperlink" xfId="1040" builtinId="8" hidden="1"/>
    <cellStyle name="Hyperlink" xfId="1042" builtinId="8" hidden="1"/>
    <cellStyle name="Hyperlink" xfId="1044" builtinId="8" hidden="1"/>
    <cellStyle name="Hyperlink" xfId="1046" builtinId="8" hidden="1"/>
    <cellStyle name="Hyperlink" xfId="1048" builtinId="8" hidden="1"/>
    <cellStyle name="Hyperlink" xfId="1050" builtinId="8" hidden="1"/>
    <cellStyle name="Hyperlink" xfId="1052" builtinId="8" hidden="1"/>
    <cellStyle name="Hyperlink" xfId="1054" builtinId="8" hidden="1"/>
    <cellStyle name="Hyperlink" xfId="1056" builtinId="8" hidden="1"/>
    <cellStyle name="Hyperlink" xfId="1058" builtinId="8" hidden="1"/>
    <cellStyle name="Hyperlink" xfId="1060" builtinId="8" hidden="1"/>
    <cellStyle name="Hyperlink" xfId="1062" builtinId="8" hidden="1"/>
    <cellStyle name="Hyperlink" xfId="1064" builtinId="8" hidden="1"/>
    <cellStyle name="Hyperlink" xfId="1066" builtinId="8" hidden="1"/>
    <cellStyle name="Hyperlink" xfId="1068" builtinId="8" hidden="1"/>
    <cellStyle name="Hyperlink" xfId="1070" builtinId="8" hidden="1"/>
    <cellStyle name="Hyperlink" xfId="1072" builtinId="8" hidden="1"/>
    <cellStyle name="Hyperlink" xfId="1074" builtinId="8" hidden="1"/>
    <cellStyle name="Hyperlink" xfId="1076" builtinId="8" hidden="1"/>
    <cellStyle name="Hyperlink" xfId="1078" builtinId="8" hidden="1"/>
    <cellStyle name="Hyperlink" xfId="1080" builtinId="8" hidden="1"/>
    <cellStyle name="Hyperlink" xfId="1082" builtinId="8" hidden="1"/>
    <cellStyle name="Hyperlink" xfId="1084" builtinId="8" hidden="1"/>
    <cellStyle name="Hyperlink" xfId="1086" builtinId="8" hidden="1"/>
    <cellStyle name="Hyperlink" xfId="1088" builtinId="8" hidden="1"/>
    <cellStyle name="Hyperlink" xfId="1090" builtinId="8" hidden="1"/>
    <cellStyle name="Hyperlink" xfId="1092" builtinId="8" hidden="1"/>
    <cellStyle name="Hyperlink" xfId="1094" builtinId="8" hidden="1"/>
    <cellStyle name="Hyperlink" xfId="1096" builtinId="8" hidden="1"/>
    <cellStyle name="Hyperlink" xfId="1098" builtinId="8" hidden="1"/>
    <cellStyle name="Hyperlink" xfId="1100" builtinId="8" hidden="1"/>
    <cellStyle name="Hyperlink" xfId="1102" builtinId="8" hidden="1"/>
    <cellStyle name="Hyperlink" xfId="1104" builtinId="8" hidden="1"/>
    <cellStyle name="Hyperlink" xfId="1106" builtinId="8" hidden="1"/>
    <cellStyle name="Hyperlink" xfId="1108" builtinId="8" hidden="1"/>
    <cellStyle name="Hyperlink" xfId="1110" builtinId="8" hidden="1"/>
    <cellStyle name="Hyperlink" xfId="1112" builtinId="8" hidden="1"/>
    <cellStyle name="Hyperlink" xfId="1114" builtinId="8" hidden="1"/>
    <cellStyle name="Hyperlink" xfId="1116" builtinId="8" hidden="1"/>
    <cellStyle name="Hyperlink" xfId="1118" builtinId="8" hidden="1"/>
    <cellStyle name="Hyperlink" xfId="1120" builtinId="8" hidden="1"/>
    <cellStyle name="Hyperlink" xfId="1122" builtinId="8" hidden="1"/>
    <cellStyle name="Hyperlink" xfId="1124" builtinId="8" hidden="1"/>
    <cellStyle name="Hyperlink" xfId="1126" builtinId="8" hidden="1"/>
    <cellStyle name="Hyperlink" xfId="1128" builtinId="8" hidden="1"/>
    <cellStyle name="Hyperlink" xfId="1130" builtinId="8" hidden="1"/>
    <cellStyle name="Hyperlink" xfId="1132" builtinId="8" hidden="1"/>
    <cellStyle name="Hyperlink" xfId="1134" builtinId="8" hidden="1"/>
    <cellStyle name="Hyperlink" xfId="1136" builtinId="8" hidden="1"/>
    <cellStyle name="Hyperlink" xfId="1138" builtinId="8" hidden="1"/>
    <cellStyle name="Hyperlink" xfId="1140" builtinId="8" hidden="1"/>
    <cellStyle name="Hyperlink" xfId="1142" builtinId="8" hidden="1"/>
    <cellStyle name="Hyperlink" xfId="1144" builtinId="8" hidden="1"/>
    <cellStyle name="Hyperlink" xfId="1146" builtinId="8" hidden="1"/>
    <cellStyle name="Hyperlink" xfId="1148" builtinId="8" hidden="1"/>
    <cellStyle name="Hyperlink" xfId="1150" builtinId="8" hidden="1"/>
    <cellStyle name="Hyperlink" xfId="1152" builtinId="8" hidden="1"/>
    <cellStyle name="Hyperlink" xfId="1154" builtinId="8" hidden="1"/>
    <cellStyle name="Hyperlink" xfId="1156" builtinId="8" hidden="1"/>
    <cellStyle name="Hyperlink" xfId="1158" builtinId="8" hidden="1"/>
    <cellStyle name="Hyperlink" xfId="1160" builtinId="8" hidden="1"/>
    <cellStyle name="Hyperlink" xfId="1162" builtinId="8" hidden="1"/>
    <cellStyle name="Hyperlink" xfId="1164" builtinId="8" hidden="1"/>
    <cellStyle name="Hyperlink" xfId="1166" builtinId="8" hidden="1"/>
    <cellStyle name="Hyperlink" xfId="1168" builtinId="8" hidden="1"/>
    <cellStyle name="Hyperlink" xfId="1170" builtinId="8" hidden="1"/>
    <cellStyle name="Hyperlink" xfId="1172" builtinId="8" hidden="1"/>
    <cellStyle name="Hyperlink" xfId="1174" builtinId="8" hidden="1"/>
    <cellStyle name="Hyperlink" xfId="1176" builtinId="8" hidden="1"/>
    <cellStyle name="Hyperlink" xfId="1178" builtinId="8" hidden="1"/>
    <cellStyle name="Hyperlink" xfId="1180" builtinId="8" hidden="1"/>
    <cellStyle name="Hyperlink" xfId="1182" builtinId="8" hidden="1"/>
    <cellStyle name="Hyperlink" xfId="1184" builtinId="8" hidden="1"/>
    <cellStyle name="Hyperlink" xfId="1186" builtinId="8" hidden="1"/>
    <cellStyle name="Hyperlink" xfId="1188" builtinId="8" hidden="1"/>
    <cellStyle name="Hyperlink" xfId="1190" builtinId="8" hidden="1"/>
    <cellStyle name="Hyperlink" xfId="1192" builtinId="8" hidden="1"/>
    <cellStyle name="Hyperlink" xfId="1194" builtinId="8" hidden="1"/>
    <cellStyle name="Hyperlink" xfId="1196" builtinId="8" hidden="1"/>
    <cellStyle name="Hyperlink" xfId="1198" builtinId="8" hidden="1"/>
    <cellStyle name="Hyperlink" xfId="1200" builtinId="8" hidden="1"/>
    <cellStyle name="Hyperlink" xfId="1202" builtinId="8" hidden="1"/>
    <cellStyle name="Hyperlink" xfId="1204" builtinId="8" hidden="1"/>
    <cellStyle name="Hyperlink" xfId="1206" builtinId="8" hidden="1"/>
    <cellStyle name="Hyperlink" xfId="1208" builtinId="8" hidden="1"/>
    <cellStyle name="Hyperlink" xfId="1210" builtinId="8" hidden="1"/>
    <cellStyle name="Hyperlink" xfId="1212" builtinId="8" hidden="1"/>
    <cellStyle name="Hyperlink" xfId="1214" builtinId="8" hidden="1"/>
    <cellStyle name="Hyperlink" xfId="1216" builtinId="8" hidden="1"/>
    <cellStyle name="Hyperlink" xfId="1218" builtinId="8" hidden="1"/>
    <cellStyle name="Hyperlink" xfId="1220" builtinId="8" hidden="1"/>
    <cellStyle name="Hyperlink" xfId="1222" builtinId="8" hidden="1"/>
    <cellStyle name="Hyperlink" xfId="1224" builtinId="8" hidden="1"/>
    <cellStyle name="Hyperlink" xfId="1226" builtinId="8" hidden="1"/>
    <cellStyle name="Hyperlink" xfId="1228" builtinId="8" hidden="1"/>
    <cellStyle name="Hyperlink" xfId="1230" builtinId="8" hidden="1"/>
    <cellStyle name="Hyperlink" xfId="1232" builtinId="8" hidden="1"/>
    <cellStyle name="Hyperlink" xfId="1234" builtinId="8" hidden="1"/>
    <cellStyle name="Hyperlink" xfId="1236" builtinId="8" hidden="1"/>
    <cellStyle name="Hyperlink" xfId="1238" builtinId="8" hidden="1"/>
    <cellStyle name="Hyperlink" xfId="1240" builtinId="8" hidden="1"/>
    <cellStyle name="Hyperlink" xfId="1242" builtinId="8" hidden="1"/>
    <cellStyle name="Hyperlink" xfId="1244" builtinId="8" hidden="1"/>
    <cellStyle name="Hyperlink" xfId="1246" builtinId="8" hidden="1"/>
    <cellStyle name="Hyperlink" xfId="1248" builtinId="8" hidden="1"/>
    <cellStyle name="Hyperlink" xfId="1250" builtinId="8" hidden="1"/>
    <cellStyle name="Hyperlink" xfId="1252" builtinId="8" hidden="1"/>
    <cellStyle name="Hyperlink" xfId="1254" builtinId="8" hidden="1"/>
    <cellStyle name="Hyperlink" xfId="1256" builtinId="8" hidden="1"/>
    <cellStyle name="Hyperlink" xfId="1258" builtinId="8" hidden="1"/>
    <cellStyle name="Hyperlink" xfId="1260" builtinId="8" hidden="1"/>
    <cellStyle name="Hyperlink" xfId="1262" builtinId="8" hidden="1"/>
    <cellStyle name="Hyperlink" xfId="1264" builtinId="8" hidden="1"/>
    <cellStyle name="Hyperlink" xfId="1266" builtinId="8" hidden="1"/>
    <cellStyle name="Hyperlink" xfId="1268" builtinId="8" hidden="1"/>
    <cellStyle name="Hyperlink" xfId="1270" builtinId="8" hidden="1"/>
    <cellStyle name="Hyperlink" xfId="1272" builtinId="8" hidden="1"/>
    <cellStyle name="Hyperlink" xfId="1274" builtinId="8" hidden="1"/>
    <cellStyle name="Hyperlink" xfId="1276" builtinId="8" hidden="1"/>
    <cellStyle name="Hyperlink" xfId="1278" builtinId="8" hidden="1"/>
    <cellStyle name="Hyperlink" xfId="1280" builtinId="8" hidden="1"/>
    <cellStyle name="Hyperlink" xfId="1282" builtinId="8" hidden="1"/>
    <cellStyle name="Hyperlink" xfId="1284" builtinId="8" hidden="1"/>
    <cellStyle name="Hyperlink" xfId="1286" builtinId="8" hidden="1"/>
    <cellStyle name="Hyperlink" xfId="1288" builtinId="8" hidden="1"/>
    <cellStyle name="Hyperlink" xfId="1290" builtinId="8" hidden="1"/>
    <cellStyle name="Hyperlink" xfId="1292" builtinId="8" hidden="1"/>
    <cellStyle name="Hyperlink" xfId="1294" builtinId="8" hidden="1"/>
    <cellStyle name="Hyperlink" xfId="1296" builtinId="8" hidden="1"/>
    <cellStyle name="Hyperlink" xfId="1298" builtinId="8" hidden="1"/>
    <cellStyle name="Hyperlink" xfId="1300" builtinId="8" hidden="1"/>
    <cellStyle name="Hyperlink" xfId="1302" builtinId="8" hidden="1"/>
    <cellStyle name="Hyperlink" xfId="1304" builtinId="8" hidden="1"/>
    <cellStyle name="Hyperlink" xfId="1306" builtinId="8" hidden="1"/>
    <cellStyle name="Hyperlink" xfId="1308" builtinId="8" hidden="1"/>
    <cellStyle name="Hyperlink" xfId="1310" builtinId="8" hidden="1"/>
    <cellStyle name="Hyperlink" xfId="1312" builtinId="8" hidden="1"/>
    <cellStyle name="Hyperlink" xfId="1314" builtinId="8" hidden="1"/>
    <cellStyle name="Hyperlink" xfId="1316" builtinId="8" hidden="1"/>
    <cellStyle name="Hyperlink" xfId="1318" builtinId="8" hidden="1"/>
    <cellStyle name="Hyperlink" xfId="1320" builtinId="8" hidden="1"/>
    <cellStyle name="Hyperlink" xfId="1322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Normal" xfId="0" builtinId="0"/>
    <cellStyle name="Normal 2" xfId="335" xr:uid="{00000000-0005-0000-0000-000060050000}"/>
    <cellStyle name="Normal 3" xfId="1324" xr:uid="{00000000-0005-0000-0000-000061050000}"/>
    <cellStyle name="Percent" xfId="2" builtinId="5"/>
    <cellStyle name="千位分隔 3" xfId="1379" xr:uid="{5ACEB3F6-6C5B-6246-8E24-9EE5D8FE98F4}"/>
    <cellStyle name="千位分隔 8" xfId="1380" xr:uid="{C6811980-68D1-044F-BB25-C3441E09DB8F}"/>
    <cellStyle name="千位分隔_2008年8月财务报告-重庆地区" xfId="1381" xr:uid="{05D14DD2-ED9A-434D-81B9-99AB610A07BB}"/>
    <cellStyle name="常规_龙湖年度预算模板" xfId="1382" xr:uid="{DD5483C8-9713-0B45-97C4-C1CAF348663D}"/>
  </cellStyles>
  <dxfs count="18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Medium4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40881-E8A4-5C46-9271-95054225B9F9}">
  <dimension ref="C10"/>
  <sheetViews>
    <sheetView workbookViewId="0">
      <selection activeCell="B23" sqref="B23"/>
    </sheetView>
  </sheetViews>
  <sheetFormatPr defaultColWidth="11" defaultRowHeight="15.75"/>
  <cols>
    <col min="2" max="2" width="14" customWidth="1"/>
  </cols>
  <sheetData>
    <row r="10" spans="3:3">
      <c r="C10" s="2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A8513-7AE0-E841-8264-BE014EFDE64E}">
  <dimension ref="A1:E68"/>
  <sheetViews>
    <sheetView showGridLines="0" workbookViewId="0">
      <selection activeCell="A98" sqref="A98"/>
    </sheetView>
  </sheetViews>
  <sheetFormatPr defaultColWidth="11" defaultRowHeight="15.75"/>
  <cols>
    <col min="1" max="1" width="18.625" customWidth="1"/>
    <col min="2" max="2" width="12.625" customWidth="1"/>
    <col min="3" max="3" width="19.5" customWidth="1"/>
    <col min="4" max="4" width="15.875" customWidth="1"/>
    <col min="5" max="5" width="12.625" customWidth="1"/>
  </cols>
  <sheetData>
    <row r="1" spans="1:5" s="38" customFormat="1">
      <c r="A1" s="38" t="s">
        <v>94</v>
      </c>
    </row>
    <row r="2" spans="1:5">
      <c r="B2" t="s">
        <v>92</v>
      </c>
    </row>
    <row r="3" spans="1:5">
      <c r="C3" t="s">
        <v>10</v>
      </c>
      <c r="D3" t="s">
        <v>1</v>
      </c>
      <c r="E3" t="s">
        <v>10</v>
      </c>
    </row>
    <row r="4" spans="1:5">
      <c r="C4" s="36" t="s">
        <v>93</v>
      </c>
      <c r="D4" s="37">
        <v>0</v>
      </c>
      <c r="E4" s="36" t="s">
        <v>93</v>
      </c>
    </row>
    <row r="5" spans="1:5">
      <c r="C5" s="36" t="s">
        <v>6</v>
      </c>
      <c r="D5" s="37">
        <v>125</v>
      </c>
      <c r="E5" s="36" t="s">
        <v>6</v>
      </c>
    </row>
    <row r="6" spans="1:5">
      <c r="C6" s="36" t="s">
        <v>5</v>
      </c>
      <c r="D6" s="37">
        <v>250</v>
      </c>
      <c r="E6" s="36" t="s">
        <v>5</v>
      </c>
    </row>
    <row r="7" spans="1:5">
      <c r="C7" s="36" t="s">
        <v>4</v>
      </c>
      <c r="D7" s="37">
        <v>500</v>
      </c>
      <c r="E7" s="36" t="s">
        <v>4</v>
      </c>
    </row>
    <row r="8" spans="1:5">
      <c r="C8" s="36" t="s">
        <v>3</v>
      </c>
      <c r="D8" s="37">
        <v>1000</v>
      </c>
      <c r="E8" s="36" t="s">
        <v>3</v>
      </c>
    </row>
    <row r="9" spans="1:5">
      <c r="C9" s="36" t="s">
        <v>2</v>
      </c>
      <c r="D9" s="37">
        <v>2000</v>
      </c>
      <c r="E9" s="36" t="s">
        <v>2</v>
      </c>
    </row>
    <row r="11" spans="1:5">
      <c r="C11" s="36" t="s">
        <v>9</v>
      </c>
      <c r="D11" s="37">
        <v>500</v>
      </c>
    </row>
    <row r="13" spans="1:5">
      <c r="B13" t="s">
        <v>91</v>
      </c>
      <c r="C13" s="36" t="s">
        <v>10</v>
      </c>
      <c r="D13" t="str">
        <f>VLOOKUP(D11,D4:E9,2,TRUE)</f>
        <v>Large Tenant</v>
      </c>
    </row>
    <row r="15" spans="1:5" s="38" customFormat="1">
      <c r="A15" s="38" t="s">
        <v>260</v>
      </c>
    </row>
    <row r="16" spans="1:5">
      <c r="A16" s="39" t="s">
        <v>285</v>
      </c>
      <c r="B16" s="40" t="s">
        <v>92</v>
      </c>
      <c r="C16" s="40" t="s">
        <v>261</v>
      </c>
      <c r="D16" s="125">
        <v>34500</v>
      </c>
    </row>
    <row r="17" spans="1:4">
      <c r="A17" s="41"/>
      <c r="B17" s="34"/>
      <c r="C17" s="34" t="s">
        <v>262</v>
      </c>
      <c r="D17" s="42">
        <v>600</v>
      </c>
    </row>
    <row r="18" spans="1:4">
      <c r="A18" s="41"/>
      <c r="B18" s="34"/>
      <c r="C18" s="34" t="s">
        <v>263</v>
      </c>
      <c r="D18" s="42">
        <v>1200</v>
      </c>
    </row>
    <row r="19" spans="1:4">
      <c r="A19" s="41"/>
      <c r="B19" s="34"/>
      <c r="C19" s="34" t="s">
        <v>264</v>
      </c>
      <c r="D19" s="42">
        <v>800</v>
      </c>
    </row>
    <row r="20" spans="1:4">
      <c r="A20" s="41"/>
      <c r="B20" s="34"/>
      <c r="C20" s="34" t="s">
        <v>265</v>
      </c>
      <c r="D20" s="52" t="s">
        <v>266</v>
      </c>
    </row>
    <row r="21" spans="1:4">
      <c r="A21" s="41"/>
      <c r="B21" s="34"/>
      <c r="C21" s="34"/>
      <c r="D21" s="43"/>
    </row>
    <row r="22" spans="1:4">
      <c r="A22" s="44"/>
      <c r="B22" s="45" t="s">
        <v>91</v>
      </c>
      <c r="C22" s="45" t="s">
        <v>260</v>
      </c>
      <c r="D22" s="123">
        <f>SUM(D16:D19)/D16</f>
        <v>1.0753623188405796</v>
      </c>
    </row>
    <row r="24" spans="1:4">
      <c r="A24" s="39" t="s">
        <v>286</v>
      </c>
      <c r="B24" s="40" t="s">
        <v>92</v>
      </c>
      <c r="C24" s="40" t="s">
        <v>261</v>
      </c>
      <c r="D24" s="125">
        <v>34500</v>
      </c>
    </row>
    <row r="25" spans="1:4">
      <c r="A25" s="41"/>
      <c r="B25" s="34"/>
      <c r="C25" s="34" t="s">
        <v>262</v>
      </c>
      <c r="D25" s="42">
        <v>600</v>
      </c>
    </row>
    <row r="26" spans="1:4">
      <c r="A26" s="41"/>
      <c r="B26" s="34"/>
      <c r="C26" s="34" t="s">
        <v>263</v>
      </c>
      <c r="D26" s="42">
        <v>1200</v>
      </c>
    </row>
    <row r="27" spans="1:4">
      <c r="A27" s="41"/>
      <c r="B27" s="34"/>
      <c r="C27" s="34" t="s">
        <v>264</v>
      </c>
      <c r="D27" s="42">
        <v>800</v>
      </c>
    </row>
    <row r="28" spans="1:4">
      <c r="A28" s="41"/>
      <c r="B28" s="34"/>
      <c r="C28" s="34" t="s">
        <v>265</v>
      </c>
      <c r="D28" s="52" t="s">
        <v>267</v>
      </c>
    </row>
    <row r="29" spans="1:4">
      <c r="A29" s="41"/>
      <c r="B29" s="34"/>
      <c r="C29" s="34" t="s">
        <v>268</v>
      </c>
      <c r="D29" s="52" t="s">
        <v>73</v>
      </c>
    </row>
    <row r="30" spans="1:4">
      <c r="A30" s="41"/>
      <c r="B30" s="34"/>
      <c r="C30" s="34" t="s">
        <v>7</v>
      </c>
      <c r="D30" s="52" t="s">
        <v>73</v>
      </c>
    </row>
    <row r="31" spans="1:4">
      <c r="A31" s="41"/>
      <c r="B31" s="34"/>
      <c r="C31" s="34"/>
      <c r="D31" s="43"/>
    </row>
    <row r="32" spans="1:4">
      <c r="A32" s="44"/>
      <c r="B32" s="45" t="s">
        <v>91</v>
      </c>
      <c r="C32" s="45" t="s">
        <v>260</v>
      </c>
      <c r="D32" s="123">
        <f>SUM(D24:D27)/D24</f>
        <v>1.0753623188405796</v>
      </c>
    </row>
    <row r="34" spans="1:4">
      <c r="A34" s="39" t="s">
        <v>287</v>
      </c>
      <c r="B34" s="40" t="s">
        <v>92</v>
      </c>
      <c r="C34" s="40" t="s">
        <v>261</v>
      </c>
      <c r="D34" s="125">
        <v>34500</v>
      </c>
    </row>
    <row r="35" spans="1:4">
      <c r="A35" s="41"/>
      <c r="B35" s="34"/>
      <c r="C35" s="34" t="s">
        <v>262</v>
      </c>
      <c r="D35" s="42">
        <v>600</v>
      </c>
    </row>
    <row r="36" spans="1:4">
      <c r="A36" s="41"/>
      <c r="B36" s="34"/>
      <c r="C36" s="34" t="s">
        <v>263</v>
      </c>
      <c r="D36" s="42">
        <v>1200</v>
      </c>
    </row>
    <row r="37" spans="1:4">
      <c r="A37" s="41"/>
      <c r="B37" s="34"/>
      <c r="C37" s="34" t="s">
        <v>264</v>
      </c>
      <c r="D37" s="42">
        <v>800</v>
      </c>
    </row>
    <row r="38" spans="1:4">
      <c r="A38" s="41"/>
      <c r="B38" s="34"/>
      <c r="C38" s="34" t="s">
        <v>265</v>
      </c>
      <c r="D38" s="52" t="s">
        <v>267</v>
      </c>
    </row>
    <row r="39" spans="1:4">
      <c r="A39" s="41"/>
      <c r="B39" s="34"/>
      <c r="C39" s="34" t="s">
        <v>268</v>
      </c>
      <c r="D39" s="52" t="s">
        <v>73</v>
      </c>
    </row>
    <row r="40" spans="1:4">
      <c r="A40" s="41"/>
      <c r="B40" s="34"/>
      <c r="C40" s="34" t="s">
        <v>7</v>
      </c>
      <c r="D40" s="52" t="s">
        <v>269</v>
      </c>
    </row>
    <row r="41" spans="1:4">
      <c r="A41" s="41"/>
      <c r="B41" s="34"/>
      <c r="C41" s="34"/>
      <c r="D41" s="43"/>
    </row>
    <row r="42" spans="1:4">
      <c r="A42" s="44"/>
      <c r="B42" s="45" t="s">
        <v>91</v>
      </c>
      <c r="C42" s="45" t="s">
        <v>260</v>
      </c>
      <c r="D42" s="123">
        <f>(SUM(D34:D37)-D37)/D34</f>
        <v>1.0521739130434782</v>
      </c>
    </row>
    <row r="44" spans="1:4">
      <c r="A44" s="124" t="s">
        <v>288</v>
      </c>
      <c r="B44" s="40" t="s">
        <v>92</v>
      </c>
      <c r="C44" s="40" t="s">
        <v>261</v>
      </c>
      <c r="D44" s="125">
        <v>34500</v>
      </c>
    </row>
    <row r="45" spans="1:4">
      <c r="A45" s="41"/>
      <c r="B45" s="34"/>
      <c r="C45" s="34" t="s">
        <v>262</v>
      </c>
      <c r="D45" s="42">
        <v>600</v>
      </c>
    </row>
    <row r="46" spans="1:4">
      <c r="A46" s="41"/>
      <c r="B46" s="34"/>
      <c r="C46" s="34" t="s">
        <v>263</v>
      </c>
      <c r="D46" s="42">
        <v>1200</v>
      </c>
    </row>
    <row r="47" spans="1:4">
      <c r="A47" s="41"/>
      <c r="B47" s="34"/>
      <c r="C47" s="34" t="s">
        <v>264</v>
      </c>
      <c r="D47" s="42">
        <v>800</v>
      </c>
    </row>
    <row r="48" spans="1:4">
      <c r="A48" s="41"/>
      <c r="B48" s="34"/>
      <c r="C48" s="34" t="s">
        <v>265</v>
      </c>
      <c r="D48" s="52" t="s">
        <v>267</v>
      </c>
    </row>
    <row r="49" spans="1:4">
      <c r="A49" s="41"/>
      <c r="B49" s="34"/>
      <c r="C49" s="34" t="s">
        <v>268</v>
      </c>
      <c r="D49" s="52" t="s">
        <v>269</v>
      </c>
    </row>
    <row r="50" spans="1:4">
      <c r="A50" s="41"/>
      <c r="B50" s="34"/>
      <c r="C50" s="34" t="s">
        <v>7</v>
      </c>
      <c r="D50" s="52" t="s">
        <v>73</v>
      </c>
    </row>
    <row r="51" spans="1:4">
      <c r="A51" s="41"/>
      <c r="B51" s="34"/>
      <c r="C51" s="34"/>
      <c r="D51" s="43"/>
    </row>
    <row r="52" spans="1:4">
      <c r="A52" s="44"/>
      <c r="B52" s="45" t="s">
        <v>91</v>
      </c>
      <c r="C52" s="45" t="s">
        <v>260</v>
      </c>
      <c r="D52" s="123">
        <f>(SUM(D44:D47)-D46)/D44</f>
        <v>1.0405797101449274</v>
      </c>
    </row>
    <row r="54" spans="1:4">
      <c r="A54" s="124" t="s">
        <v>286</v>
      </c>
      <c r="B54" s="40" t="s">
        <v>92</v>
      </c>
      <c r="C54" s="40" t="s">
        <v>261</v>
      </c>
      <c r="D54" s="125">
        <v>34500</v>
      </c>
    </row>
    <row r="55" spans="1:4">
      <c r="A55" s="41"/>
      <c r="B55" s="34"/>
      <c r="C55" s="34" t="s">
        <v>262</v>
      </c>
      <c r="D55" s="42">
        <v>600</v>
      </c>
    </row>
    <row r="56" spans="1:4">
      <c r="A56" s="41"/>
      <c r="B56" s="34"/>
      <c r="C56" s="34" t="s">
        <v>263</v>
      </c>
      <c r="D56" s="42">
        <v>1200</v>
      </c>
    </row>
    <row r="57" spans="1:4">
      <c r="A57" s="41"/>
      <c r="B57" s="34"/>
      <c r="C57" s="34" t="s">
        <v>264</v>
      </c>
      <c r="D57" s="42">
        <v>800</v>
      </c>
    </row>
    <row r="58" spans="1:4">
      <c r="A58" s="41"/>
      <c r="B58" s="34"/>
      <c r="C58" s="34" t="s">
        <v>265</v>
      </c>
      <c r="D58" s="52" t="s">
        <v>267</v>
      </c>
    </row>
    <row r="59" spans="1:4">
      <c r="A59" s="41"/>
      <c r="B59" s="34"/>
      <c r="C59" s="34" t="s">
        <v>268</v>
      </c>
      <c r="D59" s="52" t="s">
        <v>269</v>
      </c>
    </row>
    <row r="60" spans="1:4">
      <c r="A60" s="41"/>
      <c r="B60" s="34"/>
      <c r="C60" s="34" t="s">
        <v>7</v>
      </c>
      <c r="D60" s="52" t="s">
        <v>269</v>
      </c>
    </row>
    <row r="61" spans="1:4">
      <c r="A61" s="41"/>
      <c r="B61" s="34"/>
      <c r="C61" s="34"/>
      <c r="D61" s="43"/>
    </row>
    <row r="62" spans="1:4">
      <c r="A62" s="44"/>
      <c r="B62" s="45" t="s">
        <v>91</v>
      </c>
      <c r="C62" s="45" t="s">
        <v>260</v>
      </c>
      <c r="D62" s="123">
        <f>(SUM(D54:D55))/D54</f>
        <v>1.017391304347826</v>
      </c>
    </row>
    <row r="64" spans="1:4" s="38" customFormat="1">
      <c r="A64" s="38" t="s">
        <v>284</v>
      </c>
    </row>
    <row r="65" spans="2:4">
      <c r="B65" t="s">
        <v>92</v>
      </c>
      <c r="C65" t="s">
        <v>271</v>
      </c>
      <c r="D65" s="3">
        <v>100</v>
      </c>
    </row>
    <row r="66" spans="2:4">
      <c r="C66" t="s">
        <v>260</v>
      </c>
      <c r="D66" s="84">
        <v>1.017391304347826</v>
      </c>
    </row>
    <row r="67" spans="2:4">
      <c r="D67" s="20"/>
    </row>
    <row r="68" spans="2:4">
      <c r="B68" t="s">
        <v>91</v>
      </c>
      <c r="C68" t="s">
        <v>270</v>
      </c>
      <c r="D68" s="20">
        <f>D65*D66</f>
        <v>101.7391304347826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A1108-C37D-5449-A381-7D963E891A75}">
  <dimension ref="A1:CR402"/>
  <sheetViews>
    <sheetView showGridLines="0" topLeftCell="A149" workbookViewId="0">
      <selection activeCell="D284" sqref="D284"/>
    </sheetView>
  </sheetViews>
  <sheetFormatPr defaultColWidth="11" defaultRowHeight="15.75"/>
  <cols>
    <col min="1" max="1" width="33.375" customWidth="1"/>
    <col min="3" max="3" width="19.875" customWidth="1"/>
    <col min="4" max="4" width="11.5" style="58" bestFit="1" customWidth="1"/>
    <col min="5" max="5" width="15.5" customWidth="1"/>
    <col min="6" max="6" width="16.375" customWidth="1"/>
    <col min="7" max="7" width="12.875" customWidth="1"/>
  </cols>
  <sheetData>
    <row r="1" spans="1:4" s="38" customFormat="1">
      <c r="A1" s="38" t="s">
        <v>95</v>
      </c>
      <c r="D1" s="49"/>
    </row>
    <row r="2" spans="1:4">
      <c r="A2" s="39" t="s">
        <v>89</v>
      </c>
      <c r="B2" s="40" t="s">
        <v>90</v>
      </c>
      <c r="C2" s="40" t="s">
        <v>15</v>
      </c>
      <c r="D2" s="51">
        <v>10</v>
      </c>
    </row>
    <row r="3" spans="1:4">
      <c r="A3" s="41"/>
      <c r="B3" s="34"/>
      <c r="C3" s="34"/>
      <c r="D3" s="52"/>
    </row>
    <row r="4" spans="1:4">
      <c r="A4" s="41"/>
      <c r="B4" s="34"/>
      <c r="C4" s="34" t="s">
        <v>2</v>
      </c>
      <c r="D4" s="52">
        <v>0.5</v>
      </c>
    </row>
    <row r="5" spans="1:4">
      <c r="A5" s="41"/>
      <c r="B5" s="34"/>
      <c r="C5" s="34" t="s">
        <v>89</v>
      </c>
      <c r="D5" s="52">
        <v>1</v>
      </c>
    </row>
    <row r="6" spans="1:4">
      <c r="A6" s="41"/>
      <c r="B6" s="34"/>
      <c r="C6" s="34" t="s">
        <v>0</v>
      </c>
      <c r="D6" s="52">
        <v>0.85</v>
      </c>
    </row>
    <row r="7" spans="1:4">
      <c r="A7" s="41"/>
      <c r="B7" s="34"/>
      <c r="C7" s="34"/>
      <c r="D7" s="53"/>
    </row>
    <row r="8" spans="1:4">
      <c r="A8" s="44"/>
      <c r="B8" s="45" t="s">
        <v>91</v>
      </c>
      <c r="C8" s="45" t="s">
        <v>95</v>
      </c>
      <c r="D8" s="118">
        <f>D2/D4/D5/D6</f>
        <v>23.529411764705884</v>
      </c>
    </row>
    <row r="10" spans="1:4" s="38" customFormat="1">
      <c r="A10" s="38" t="s">
        <v>96</v>
      </c>
      <c r="D10" s="49"/>
    </row>
    <row r="11" spans="1:4">
      <c r="A11" t="s">
        <v>289</v>
      </c>
      <c r="B11" s="39" t="s">
        <v>92</v>
      </c>
      <c r="C11" s="40" t="s">
        <v>95</v>
      </c>
      <c r="D11" s="51">
        <v>20</v>
      </c>
    </row>
    <row r="12" spans="1:4">
      <c r="B12" s="41"/>
      <c r="C12" s="34" t="s">
        <v>104</v>
      </c>
      <c r="D12" s="52" t="s">
        <v>30</v>
      </c>
    </row>
    <row r="13" spans="1:4">
      <c r="B13" s="41"/>
      <c r="C13" s="34"/>
      <c r="D13" s="53"/>
    </row>
    <row r="14" spans="1:4">
      <c r="B14" s="44" t="s">
        <v>91</v>
      </c>
      <c r="C14" s="45" t="s">
        <v>97</v>
      </c>
      <c r="D14" s="54">
        <f>D11</f>
        <v>20</v>
      </c>
    </row>
    <row r="16" spans="1:4">
      <c r="A16" t="s">
        <v>290</v>
      </c>
      <c r="B16" s="39" t="s">
        <v>92</v>
      </c>
      <c r="C16" s="40" t="s">
        <v>95</v>
      </c>
      <c r="D16" s="51">
        <v>20</v>
      </c>
    </row>
    <row r="17" spans="1:4">
      <c r="B17" s="41"/>
      <c r="C17" s="34" t="s">
        <v>104</v>
      </c>
      <c r="D17" s="52" t="s">
        <v>98</v>
      </c>
    </row>
    <row r="18" spans="1:4">
      <c r="B18" s="41"/>
      <c r="C18" s="34"/>
      <c r="D18" s="55">
        <v>0.1</v>
      </c>
    </row>
    <row r="19" spans="1:4">
      <c r="B19" s="41"/>
      <c r="C19" s="34"/>
      <c r="D19" s="53"/>
    </row>
    <row r="20" spans="1:4">
      <c r="B20" s="44" t="s">
        <v>91</v>
      </c>
      <c r="C20" s="45" t="s">
        <v>97</v>
      </c>
      <c r="D20" s="54">
        <f>D16*(1-D18)</f>
        <v>18</v>
      </c>
    </row>
    <row r="22" spans="1:4">
      <c r="A22" t="s">
        <v>291</v>
      </c>
      <c r="B22" s="39" t="s">
        <v>92</v>
      </c>
      <c r="C22" s="40" t="s">
        <v>95</v>
      </c>
      <c r="D22" s="51">
        <v>20</v>
      </c>
    </row>
    <row r="23" spans="1:4">
      <c r="B23" s="41"/>
      <c r="C23" s="34" t="s">
        <v>104</v>
      </c>
      <c r="D23" s="52" t="s">
        <v>99</v>
      </c>
    </row>
    <row r="24" spans="1:4">
      <c r="B24" s="41"/>
      <c r="C24" s="34"/>
      <c r="D24" s="55">
        <v>0.1</v>
      </c>
    </row>
    <row r="25" spans="1:4">
      <c r="B25" s="41"/>
      <c r="C25" s="34"/>
      <c r="D25" s="53"/>
    </row>
    <row r="26" spans="1:4">
      <c r="B26" s="44" t="s">
        <v>91</v>
      </c>
      <c r="C26" s="45" t="s">
        <v>97</v>
      </c>
      <c r="D26" s="54">
        <f>D22*(1+D24)</f>
        <v>22</v>
      </c>
    </row>
    <row r="28" spans="1:4">
      <c r="A28" t="s">
        <v>292</v>
      </c>
      <c r="B28" s="39" t="s">
        <v>92</v>
      </c>
      <c r="C28" s="40" t="s">
        <v>104</v>
      </c>
      <c r="D28" s="51" t="s">
        <v>103</v>
      </c>
    </row>
    <row r="29" spans="1:4">
      <c r="B29" s="41"/>
      <c r="C29" s="34" t="s">
        <v>103</v>
      </c>
      <c r="D29" s="126">
        <v>5</v>
      </c>
    </row>
    <row r="30" spans="1:4">
      <c r="B30" s="41"/>
      <c r="C30" s="34" t="s">
        <v>105</v>
      </c>
      <c r="D30" s="53">
        <v>0.68249999999999988</v>
      </c>
    </row>
    <row r="31" spans="1:4">
      <c r="B31" s="41"/>
      <c r="C31" s="34" t="s">
        <v>106</v>
      </c>
      <c r="D31" s="52">
        <v>43</v>
      </c>
    </row>
    <row r="32" spans="1:4">
      <c r="B32" s="41"/>
      <c r="C32" s="34" t="s">
        <v>107</v>
      </c>
      <c r="D32" s="117">
        <v>1</v>
      </c>
    </row>
    <row r="33" spans="1:4">
      <c r="B33" s="41"/>
      <c r="C33" s="34" t="s">
        <v>108</v>
      </c>
      <c r="D33" s="52">
        <v>35</v>
      </c>
    </row>
    <row r="34" spans="1:4">
      <c r="B34" s="41"/>
      <c r="C34" s="34"/>
      <c r="D34" s="53"/>
    </row>
    <row r="35" spans="1:4">
      <c r="B35" s="44" t="s">
        <v>91</v>
      </c>
      <c r="C35" s="45" t="s">
        <v>97</v>
      </c>
      <c r="D35" s="127">
        <f>D29*(D31+D33)/(D30*D31+D32*D33)</f>
        <v>6.0608415245347533</v>
      </c>
    </row>
    <row r="37" spans="1:4" s="38" customFormat="1">
      <c r="A37" s="38" t="s">
        <v>109</v>
      </c>
      <c r="D37" s="49"/>
    </row>
    <row r="38" spans="1:4" s="1" customFormat="1">
      <c r="A38" s="1" t="s">
        <v>294</v>
      </c>
      <c r="B38" s="112" t="s">
        <v>92</v>
      </c>
      <c r="C38" s="40" t="s">
        <v>100</v>
      </c>
      <c r="D38" s="51">
        <v>0.7</v>
      </c>
    </row>
    <row r="39" spans="1:4" s="1" customFormat="1">
      <c r="B39" s="113"/>
      <c r="C39" s="34" t="s">
        <v>101</v>
      </c>
      <c r="D39" s="52">
        <v>1</v>
      </c>
    </row>
    <row r="40" spans="1:4" s="1" customFormat="1">
      <c r="B40" s="113"/>
      <c r="C40" s="34" t="s">
        <v>102</v>
      </c>
      <c r="D40" s="52">
        <v>0.75</v>
      </c>
    </row>
    <row r="41" spans="1:4" s="1" customFormat="1">
      <c r="B41" s="113"/>
      <c r="C41" s="34"/>
      <c r="D41" s="52"/>
    </row>
    <row r="42" spans="1:4" s="1" customFormat="1">
      <c r="B42" s="114" t="s">
        <v>91</v>
      </c>
      <c r="C42" s="115" t="s">
        <v>272</v>
      </c>
      <c r="D42" s="116">
        <f>D38*D39*D40</f>
        <v>0.52499999999999991</v>
      </c>
    </row>
    <row r="43" spans="1:4" s="1" customFormat="1">
      <c r="D43" s="86"/>
    </row>
    <row r="44" spans="1:4">
      <c r="A44" t="s">
        <v>293</v>
      </c>
      <c r="B44" s="39" t="s">
        <v>92</v>
      </c>
      <c r="C44" s="40" t="s">
        <v>95</v>
      </c>
      <c r="D44" s="51">
        <v>20</v>
      </c>
    </row>
    <row r="45" spans="1:4">
      <c r="B45" s="41"/>
      <c r="C45" s="34" t="s">
        <v>96</v>
      </c>
      <c r="D45" s="52">
        <v>15</v>
      </c>
    </row>
    <row r="46" spans="1:4">
      <c r="B46" s="41"/>
      <c r="C46" s="19" t="s">
        <v>272</v>
      </c>
      <c r="D46" s="52">
        <v>0.52499999999999991</v>
      </c>
    </row>
    <row r="47" spans="1:4">
      <c r="B47" s="41"/>
      <c r="C47" s="34"/>
      <c r="D47" s="53"/>
    </row>
    <row r="48" spans="1:4">
      <c r="B48" s="41" t="s">
        <v>91</v>
      </c>
      <c r="C48" s="34" t="s">
        <v>111</v>
      </c>
      <c r="D48" s="117">
        <f>D44*(D46)</f>
        <v>10.499999999999998</v>
      </c>
    </row>
    <row r="49" spans="1:4">
      <c r="B49" s="44"/>
      <c r="C49" s="45" t="s">
        <v>110</v>
      </c>
      <c r="D49" s="118">
        <f>D45*(D46)</f>
        <v>7.8749999999999982</v>
      </c>
    </row>
    <row r="51" spans="1:4">
      <c r="A51" t="s">
        <v>295</v>
      </c>
      <c r="B51" s="112" t="s">
        <v>92</v>
      </c>
      <c r="C51" s="40" t="s">
        <v>101</v>
      </c>
      <c r="D51" s="119">
        <v>0.1</v>
      </c>
    </row>
    <row r="52" spans="1:4">
      <c r="B52" s="113"/>
      <c r="C52" s="34" t="s">
        <v>102</v>
      </c>
      <c r="D52" s="55">
        <v>-0.1</v>
      </c>
    </row>
    <row r="53" spans="1:4">
      <c r="B53" s="113"/>
      <c r="C53" s="34" t="s">
        <v>273</v>
      </c>
      <c r="D53" s="55">
        <v>0.1</v>
      </c>
    </row>
    <row r="54" spans="1:4">
      <c r="B54" s="113"/>
      <c r="C54" s="34" t="s">
        <v>274</v>
      </c>
      <c r="D54" s="55">
        <v>-0.05</v>
      </c>
    </row>
    <row r="55" spans="1:4">
      <c r="B55" s="41"/>
      <c r="C55" s="34"/>
      <c r="D55" s="53"/>
    </row>
    <row r="56" spans="1:4">
      <c r="B56" s="114" t="s">
        <v>91</v>
      </c>
      <c r="C56" s="115" t="s">
        <v>272</v>
      </c>
      <c r="D56" s="120">
        <f>1+SUM(D51:D54)</f>
        <v>1.05</v>
      </c>
    </row>
    <row r="58" spans="1:4" s="38" customFormat="1">
      <c r="A58" s="38" t="s">
        <v>114</v>
      </c>
      <c r="D58" s="49"/>
    </row>
    <row r="59" spans="1:4">
      <c r="A59" t="s">
        <v>296</v>
      </c>
      <c r="B59" t="s">
        <v>92</v>
      </c>
      <c r="C59" t="s">
        <v>111</v>
      </c>
      <c r="D59" s="56">
        <v>15</v>
      </c>
    </row>
    <row r="60" spans="1:4">
      <c r="C60" t="s">
        <v>63</v>
      </c>
      <c r="D60" s="57">
        <v>0.05</v>
      </c>
    </row>
    <row r="61" spans="1:4">
      <c r="C61" t="s">
        <v>55</v>
      </c>
      <c r="D61" s="64">
        <v>42491</v>
      </c>
    </row>
    <row r="62" spans="1:4">
      <c r="C62" t="s">
        <v>56</v>
      </c>
      <c r="D62" s="64">
        <v>42979</v>
      </c>
    </row>
    <row r="63" spans="1:4">
      <c r="C63" t="s">
        <v>121</v>
      </c>
      <c r="D63" s="65">
        <f>ROUNDUP((DATEDIF(D61,D62,"m")+12)/12,0)</f>
        <v>3</v>
      </c>
    </row>
    <row r="65" spans="1:26">
      <c r="B65" t="s">
        <v>91</v>
      </c>
      <c r="C65" t="s">
        <v>113</v>
      </c>
      <c r="D65" s="59">
        <v>1</v>
      </c>
      <c r="E65" s="46">
        <v>2</v>
      </c>
      <c r="F65" s="46">
        <v>3</v>
      </c>
      <c r="G65" s="46">
        <v>4</v>
      </c>
      <c r="H65" s="46">
        <v>5</v>
      </c>
      <c r="I65" s="46">
        <v>6</v>
      </c>
      <c r="J65" s="46">
        <v>7</v>
      </c>
      <c r="K65" s="46">
        <v>8</v>
      </c>
      <c r="L65" s="46">
        <v>9</v>
      </c>
      <c r="M65" s="46">
        <v>10</v>
      </c>
      <c r="N65" s="46">
        <v>11</v>
      </c>
      <c r="O65" s="46">
        <v>12</v>
      </c>
      <c r="P65" s="46">
        <v>13</v>
      </c>
      <c r="Q65" s="46">
        <v>14</v>
      </c>
      <c r="R65" s="46">
        <v>15</v>
      </c>
      <c r="S65" s="46">
        <v>16</v>
      </c>
      <c r="T65" s="46">
        <v>17</v>
      </c>
      <c r="U65" s="46">
        <v>18</v>
      </c>
      <c r="V65" s="46">
        <v>19</v>
      </c>
      <c r="W65" s="46">
        <v>20</v>
      </c>
      <c r="X65" s="46">
        <v>21</v>
      </c>
      <c r="Y65" s="46">
        <v>22</v>
      </c>
      <c r="Z65" s="46">
        <v>23</v>
      </c>
    </row>
    <row r="66" spans="1:26">
      <c r="C66" t="s">
        <v>116</v>
      </c>
      <c r="D66" s="60">
        <f>IF(D65&gt;$D63,0,$D$59*(1+$D$60)^(D65-1))</f>
        <v>15</v>
      </c>
      <c r="E66" s="60">
        <f t="shared" ref="E66:R66" si="0">IF(E65&gt;$D63,0,$D$59*(1+$D$60)^(E65-1))</f>
        <v>15.75</v>
      </c>
      <c r="F66" s="60">
        <f t="shared" si="0"/>
        <v>16.537500000000001</v>
      </c>
      <c r="G66" s="60">
        <f t="shared" si="0"/>
        <v>0</v>
      </c>
      <c r="H66" s="60">
        <f t="shared" si="0"/>
        <v>0</v>
      </c>
      <c r="I66" s="60">
        <f t="shared" si="0"/>
        <v>0</v>
      </c>
      <c r="J66" s="60">
        <f t="shared" si="0"/>
        <v>0</v>
      </c>
      <c r="K66" s="60">
        <f t="shared" si="0"/>
        <v>0</v>
      </c>
      <c r="L66" s="60">
        <f t="shared" si="0"/>
        <v>0</v>
      </c>
      <c r="M66" s="60">
        <f t="shared" si="0"/>
        <v>0</v>
      </c>
      <c r="N66" s="60">
        <f t="shared" si="0"/>
        <v>0</v>
      </c>
      <c r="O66" s="60">
        <f t="shared" si="0"/>
        <v>0</v>
      </c>
      <c r="P66" s="60">
        <f t="shared" si="0"/>
        <v>0</v>
      </c>
      <c r="Q66" s="60">
        <f t="shared" si="0"/>
        <v>0</v>
      </c>
      <c r="R66" s="60">
        <f t="shared" si="0"/>
        <v>0</v>
      </c>
      <c r="S66" s="60">
        <f t="shared" ref="S66:Z66" si="1">IF(S65&gt;$D63,0,$D$59*(1+$D$60)^(S65-1))</f>
        <v>0</v>
      </c>
      <c r="T66" s="60">
        <f t="shared" si="1"/>
        <v>0</v>
      </c>
      <c r="U66" s="60">
        <f t="shared" si="1"/>
        <v>0</v>
      </c>
      <c r="V66" s="60">
        <f t="shared" si="1"/>
        <v>0</v>
      </c>
      <c r="W66" s="60">
        <f t="shared" si="1"/>
        <v>0</v>
      </c>
      <c r="X66" s="60">
        <f t="shared" si="1"/>
        <v>0</v>
      </c>
      <c r="Y66" s="60">
        <f t="shared" si="1"/>
        <v>0</v>
      </c>
      <c r="Z66" s="60">
        <f t="shared" si="1"/>
        <v>0</v>
      </c>
    </row>
    <row r="68" spans="1:26">
      <c r="A68" t="s">
        <v>297</v>
      </c>
      <c r="B68" t="s">
        <v>92</v>
      </c>
      <c r="C68" t="s">
        <v>111</v>
      </c>
      <c r="D68" s="56">
        <v>15</v>
      </c>
    </row>
    <row r="69" spans="1:26">
      <c r="C69" t="s">
        <v>55</v>
      </c>
      <c r="D69" s="64">
        <v>42491</v>
      </c>
    </row>
    <row r="70" spans="1:26">
      <c r="C70" t="s">
        <v>56</v>
      </c>
      <c r="D70" s="64">
        <v>42979</v>
      </c>
    </row>
    <row r="71" spans="1:26">
      <c r="C71" t="s">
        <v>121</v>
      </c>
      <c r="D71" s="65">
        <f>ROUNDUP((DATEDIF(D69,D70,"m")+12)/12,0)</f>
        <v>3</v>
      </c>
    </row>
    <row r="72" spans="1:26">
      <c r="C72" t="s">
        <v>113</v>
      </c>
      <c r="D72" s="59">
        <v>1</v>
      </c>
      <c r="E72" s="46">
        <v>2</v>
      </c>
      <c r="F72" s="46">
        <v>3</v>
      </c>
      <c r="G72" s="46">
        <v>4</v>
      </c>
      <c r="H72" s="46">
        <v>5</v>
      </c>
      <c r="I72" s="46">
        <v>6</v>
      </c>
      <c r="J72" s="46">
        <v>7</v>
      </c>
      <c r="K72" s="46">
        <v>8</v>
      </c>
      <c r="L72" s="46">
        <v>9</v>
      </c>
      <c r="M72" s="46">
        <v>10</v>
      </c>
      <c r="N72" s="46">
        <v>11</v>
      </c>
      <c r="O72" s="46">
        <v>12</v>
      </c>
      <c r="P72" s="46">
        <v>13</v>
      </c>
      <c r="Q72" s="46">
        <v>14</v>
      </c>
      <c r="R72" s="46">
        <v>15</v>
      </c>
      <c r="S72" s="46">
        <v>16</v>
      </c>
      <c r="T72" s="46">
        <v>17</v>
      </c>
      <c r="U72" s="46">
        <v>18</v>
      </c>
      <c r="V72" s="46">
        <v>19</v>
      </c>
      <c r="W72" s="46">
        <v>20</v>
      </c>
      <c r="X72" s="46">
        <v>21</v>
      </c>
      <c r="Y72" s="46">
        <v>22</v>
      </c>
      <c r="Z72" s="46">
        <v>23</v>
      </c>
    </row>
    <row r="73" spans="1:26">
      <c r="C73" t="s">
        <v>63</v>
      </c>
      <c r="D73" s="57">
        <v>0.05</v>
      </c>
      <c r="E73" s="121">
        <v>0.03</v>
      </c>
      <c r="F73" s="121">
        <v>0.04</v>
      </c>
      <c r="G73" s="57">
        <v>0.03</v>
      </c>
      <c r="H73" s="121">
        <v>2.5000000000000001E-2</v>
      </c>
      <c r="I73" s="121">
        <v>0.02</v>
      </c>
      <c r="J73" s="57">
        <v>1.4999999999999999E-2</v>
      </c>
      <c r="K73" s="121">
        <v>0.01</v>
      </c>
      <c r="L73" s="121">
        <v>5.0000000000000001E-3</v>
      </c>
      <c r="M73" s="57">
        <v>6.9388939039072299E-18</v>
      </c>
      <c r="N73" s="121">
        <v>-5.0000000000000001E-3</v>
      </c>
      <c r="O73" s="121">
        <v>-0.01</v>
      </c>
      <c r="P73" s="57">
        <v>-1.4999999999999999E-2</v>
      </c>
      <c r="Q73" s="121">
        <v>-0.02</v>
      </c>
      <c r="R73" s="121">
        <v>-2.5000000000000001E-2</v>
      </c>
      <c r="S73" s="57">
        <v>-0.03</v>
      </c>
    </row>
    <row r="75" spans="1:26">
      <c r="B75" t="s">
        <v>91</v>
      </c>
      <c r="C75" t="s">
        <v>113</v>
      </c>
      <c r="D75" s="59">
        <v>1</v>
      </c>
      <c r="E75" s="46">
        <v>2</v>
      </c>
      <c r="F75" s="46">
        <v>3</v>
      </c>
      <c r="G75" s="46">
        <v>4</v>
      </c>
      <c r="H75" s="46">
        <v>5</v>
      </c>
      <c r="I75" s="46">
        <v>6</v>
      </c>
      <c r="J75" s="46">
        <v>7</v>
      </c>
      <c r="K75" s="46">
        <v>8</v>
      </c>
      <c r="L75" s="46">
        <v>9</v>
      </c>
      <c r="M75" s="46">
        <v>10</v>
      </c>
      <c r="N75" s="46">
        <v>11</v>
      </c>
      <c r="O75" s="46">
        <v>12</v>
      </c>
      <c r="P75" s="46">
        <v>13</v>
      </c>
      <c r="Q75" s="46">
        <v>14</v>
      </c>
      <c r="R75" s="46">
        <v>15</v>
      </c>
      <c r="S75" s="46">
        <v>16</v>
      </c>
      <c r="T75" s="46">
        <v>17</v>
      </c>
      <c r="U75" s="46">
        <v>18</v>
      </c>
      <c r="V75" s="46">
        <v>19</v>
      </c>
      <c r="W75" s="46">
        <v>20</v>
      </c>
      <c r="X75" s="46">
        <v>21</v>
      </c>
      <c r="Y75" s="46">
        <v>22</v>
      </c>
      <c r="Z75" s="46">
        <v>23</v>
      </c>
    </row>
    <row r="76" spans="1:26">
      <c r="C76" t="s">
        <v>116</v>
      </c>
      <c r="D76" s="60">
        <f>D68</f>
        <v>15</v>
      </c>
      <c r="E76" s="60">
        <f>IF(E75&gt;$D71,0,$D$68*(1+D73))</f>
        <v>15.75</v>
      </c>
      <c r="F76" s="60">
        <f t="shared" ref="F76:R76" si="2">IF(F75&gt;$D71,0,$D$68*(1+E73))</f>
        <v>15.450000000000001</v>
      </c>
      <c r="G76" s="60">
        <f t="shared" si="2"/>
        <v>0</v>
      </c>
      <c r="H76" s="60">
        <f t="shared" si="2"/>
        <v>0</v>
      </c>
      <c r="I76" s="60">
        <f t="shared" si="2"/>
        <v>0</v>
      </c>
      <c r="J76" s="60">
        <f t="shared" si="2"/>
        <v>0</v>
      </c>
      <c r="K76" s="60">
        <f t="shared" si="2"/>
        <v>0</v>
      </c>
      <c r="L76" s="60">
        <f t="shared" si="2"/>
        <v>0</v>
      </c>
      <c r="M76" s="60">
        <f t="shared" si="2"/>
        <v>0</v>
      </c>
      <c r="N76" s="60">
        <f t="shared" si="2"/>
        <v>0</v>
      </c>
      <c r="O76" s="60">
        <f t="shared" si="2"/>
        <v>0</v>
      </c>
      <c r="P76" s="60">
        <f t="shared" si="2"/>
        <v>0</v>
      </c>
      <c r="Q76" s="60">
        <f t="shared" si="2"/>
        <v>0</v>
      </c>
      <c r="R76" s="60">
        <f t="shared" si="2"/>
        <v>0</v>
      </c>
      <c r="S76" s="60">
        <f>IF(S75&gt;$D71,0,$D$68*(1+R73))</f>
        <v>0</v>
      </c>
      <c r="T76" s="60">
        <f t="shared" ref="T76:Z76" si="3">IF(T75&gt;$D71,0,$D$68*(1+T73))</f>
        <v>0</v>
      </c>
      <c r="U76" s="60">
        <f t="shared" si="3"/>
        <v>0</v>
      </c>
      <c r="V76" s="60">
        <f t="shared" si="3"/>
        <v>0</v>
      </c>
      <c r="W76" s="60">
        <f t="shared" si="3"/>
        <v>0</v>
      </c>
      <c r="X76" s="60">
        <f t="shared" si="3"/>
        <v>0</v>
      </c>
      <c r="Y76" s="60">
        <f t="shared" si="3"/>
        <v>0</v>
      </c>
      <c r="Z76" s="60">
        <f t="shared" si="3"/>
        <v>0</v>
      </c>
    </row>
    <row r="78" spans="1:26" s="38" customFormat="1">
      <c r="A78" s="38" t="s">
        <v>275</v>
      </c>
      <c r="D78" s="49"/>
    </row>
    <row r="79" spans="1:26">
      <c r="A79" t="s">
        <v>298</v>
      </c>
      <c r="B79" t="s">
        <v>92</v>
      </c>
      <c r="C79" t="s">
        <v>110</v>
      </c>
      <c r="D79" s="56">
        <v>12</v>
      </c>
    </row>
    <row r="80" spans="1:26">
      <c r="C80" t="s">
        <v>12</v>
      </c>
      <c r="D80" s="56">
        <v>1</v>
      </c>
    </row>
    <row r="81" spans="1:51">
      <c r="C81" t="s">
        <v>115</v>
      </c>
      <c r="D81" s="47">
        <v>0.05</v>
      </c>
    </row>
    <row r="82" spans="1:51">
      <c r="C82" t="s">
        <v>112</v>
      </c>
      <c r="D82" s="48" t="s">
        <v>30</v>
      </c>
    </row>
    <row r="83" spans="1:51">
      <c r="C83" t="s">
        <v>11</v>
      </c>
      <c r="D83" s="57">
        <v>0</v>
      </c>
    </row>
    <row r="84" spans="1:51">
      <c r="C84" t="s">
        <v>113</v>
      </c>
      <c r="D84" s="59">
        <v>1</v>
      </c>
      <c r="E84" s="46">
        <v>2</v>
      </c>
      <c r="F84" s="46">
        <v>3</v>
      </c>
      <c r="G84" s="46">
        <v>4</v>
      </c>
      <c r="H84" s="46">
        <v>5</v>
      </c>
      <c r="I84" s="46">
        <v>6</v>
      </c>
      <c r="J84" s="46">
        <v>7</v>
      </c>
      <c r="K84" s="46">
        <v>8</v>
      </c>
      <c r="L84" s="46">
        <v>9</v>
      </c>
      <c r="M84" s="46">
        <v>10</v>
      </c>
      <c r="N84" s="46">
        <v>11</v>
      </c>
      <c r="O84" s="46">
        <v>12</v>
      </c>
      <c r="P84" s="46">
        <v>13</v>
      </c>
      <c r="Q84" s="46">
        <v>14</v>
      </c>
      <c r="R84" s="46">
        <v>15</v>
      </c>
      <c r="S84" s="46">
        <v>16</v>
      </c>
      <c r="T84" s="46">
        <v>17</v>
      </c>
      <c r="U84" s="46">
        <v>18</v>
      </c>
      <c r="V84" s="46">
        <v>19</v>
      </c>
      <c r="W84" s="46">
        <v>20</v>
      </c>
      <c r="X84" s="46">
        <v>21</v>
      </c>
      <c r="Y84" s="46">
        <v>22</v>
      </c>
      <c r="Z84" s="46">
        <v>23</v>
      </c>
    </row>
    <row r="85" spans="1:51">
      <c r="C85" t="s">
        <v>116</v>
      </c>
      <c r="D85" s="61">
        <f t="shared" ref="D85:Z85" si="4">$D$59*(1+$D$60)^(D84-1)</f>
        <v>15</v>
      </c>
      <c r="E85" s="62">
        <f t="shared" si="4"/>
        <v>15.75</v>
      </c>
      <c r="F85" s="62">
        <f t="shared" si="4"/>
        <v>16.537500000000001</v>
      </c>
      <c r="G85" s="62">
        <f t="shared" si="4"/>
        <v>17.364375000000003</v>
      </c>
      <c r="H85" s="62">
        <f t="shared" si="4"/>
        <v>18.232593749999999</v>
      </c>
      <c r="I85" s="62">
        <f t="shared" si="4"/>
        <v>19.144223437500003</v>
      </c>
      <c r="J85" s="62">
        <f t="shared" si="4"/>
        <v>20.101434609374998</v>
      </c>
      <c r="K85" s="62">
        <f t="shared" si="4"/>
        <v>21.106506339843754</v>
      </c>
      <c r="L85" s="62">
        <f t="shared" si="4"/>
        <v>22.16183165683594</v>
      </c>
      <c r="M85" s="62">
        <f t="shared" si="4"/>
        <v>23.269923239677738</v>
      </c>
      <c r="N85" s="62">
        <f t="shared" si="4"/>
        <v>24.433419401661624</v>
      </c>
      <c r="O85" s="62">
        <f t="shared" si="4"/>
        <v>25.655090371744706</v>
      </c>
      <c r="P85" s="62">
        <f t="shared" si="4"/>
        <v>26.937844890331938</v>
      </c>
      <c r="Q85" s="62">
        <f t="shared" si="4"/>
        <v>28.284737134848541</v>
      </c>
      <c r="R85" s="62">
        <f t="shared" si="4"/>
        <v>29.698973991590961</v>
      </c>
      <c r="S85" s="62">
        <f t="shared" si="4"/>
        <v>31.183922691170519</v>
      </c>
      <c r="T85" s="62">
        <f t="shared" si="4"/>
        <v>32.743118825729042</v>
      </c>
      <c r="U85" s="62">
        <f t="shared" si="4"/>
        <v>34.3802747670155</v>
      </c>
      <c r="V85" s="62">
        <f t="shared" si="4"/>
        <v>36.099288505366275</v>
      </c>
      <c r="W85" s="62">
        <f t="shared" si="4"/>
        <v>37.904252930634584</v>
      </c>
      <c r="X85" s="62">
        <f t="shared" si="4"/>
        <v>39.799465577166316</v>
      </c>
      <c r="Y85" s="62">
        <f t="shared" si="4"/>
        <v>41.789438856024631</v>
      </c>
      <c r="Z85" s="62">
        <f t="shared" si="4"/>
        <v>43.878910798825856</v>
      </c>
    </row>
    <row r="86" spans="1:51">
      <c r="C86" t="s">
        <v>55</v>
      </c>
      <c r="D86" s="64">
        <v>42491</v>
      </c>
    </row>
    <row r="87" spans="1:51">
      <c r="C87" t="s">
        <v>56</v>
      </c>
      <c r="D87" s="64">
        <v>42979</v>
      </c>
    </row>
    <row r="88" spans="1:51">
      <c r="C88" t="s">
        <v>121</v>
      </c>
      <c r="D88" s="66">
        <f>ROUNDUP((DATEDIF(D86,D87,"m")+12)/12,0)</f>
        <v>3</v>
      </c>
    </row>
    <row r="90" spans="1:51">
      <c r="B90" t="s">
        <v>91</v>
      </c>
      <c r="C90" t="s">
        <v>113</v>
      </c>
      <c r="D90" s="59">
        <v>1</v>
      </c>
      <c r="E90" s="46">
        <v>2</v>
      </c>
      <c r="F90" s="46">
        <v>3</v>
      </c>
      <c r="G90" s="46">
        <v>4</v>
      </c>
      <c r="H90" s="46">
        <v>5</v>
      </c>
      <c r="I90" s="46">
        <v>6</v>
      </c>
      <c r="J90" s="46">
        <v>7</v>
      </c>
      <c r="K90" s="46">
        <v>8</v>
      </c>
      <c r="L90" s="46">
        <v>9</v>
      </c>
      <c r="M90" s="46">
        <v>10</v>
      </c>
      <c r="N90" s="46">
        <v>11</v>
      </c>
      <c r="O90" s="46">
        <v>12</v>
      </c>
      <c r="P90" s="46">
        <v>13</v>
      </c>
      <c r="Q90" s="46">
        <v>14</v>
      </c>
      <c r="R90" s="46">
        <v>15</v>
      </c>
      <c r="S90" s="46">
        <v>16</v>
      </c>
      <c r="T90" s="46">
        <v>17</v>
      </c>
      <c r="U90" s="46">
        <v>18</v>
      </c>
      <c r="V90" s="46">
        <v>19</v>
      </c>
      <c r="W90" s="46">
        <v>20</v>
      </c>
      <c r="X90" s="46">
        <v>21</v>
      </c>
      <c r="Y90" s="46">
        <v>22</v>
      </c>
      <c r="Z90" s="46">
        <v>23</v>
      </c>
      <c r="AA90" s="46">
        <v>24</v>
      </c>
      <c r="AB90" s="46">
        <v>25</v>
      </c>
      <c r="AC90" s="46">
        <v>26</v>
      </c>
      <c r="AD90" s="46">
        <v>27</v>
      </c>
      <c r="AE90" s="46">
        <v>28</v>
      </c>
      <c r="AF90" s="46">
        <v>29</v>
      </c>
      <c r="AG90" s="46">
        <v>30</v>
      </c>
      <c r="AH90" s="46">
        <v>31</v>
      </c>
      <c r="AI90" s="46">
        <v>32</v>
      </c>
      <c r="AJ90" s="46">
        <v>33</v>
      </c>
      <c r="AK90" s="46">
        <v>34</v>
      </c>
      <c r="AL90" s="46">
        <v>35</v>
      </c>
      <c r="AM90" s="46">
        <v>36</v>
      </c>
      <c r="AN90" s="46">
        <v>37</v>
      </c>
    </row>
    <row r="91" spans="1:51">
      <c r="C91" t="s">
        <v>120</v>
      </c>
      <c r="D91" s="60">
        <f t="shared" ref="D91:AN91" si="5">IF(D90&gt;$D88,0,IF(D90&gt;$D80,D85,$D79*(1+$D81)^(D90-1)))</f>
        <v>12</v>
      </c>
      <c r="E91" s="60">
        <f t="shared" si="5"/>
        <v>15.75</v>
      </c>
      <c r="F91" s="60">
        <f t="shared" si="5"/>
        <v>16.537500000000001</v>
      </c>
      <c r="G91" s="60">
        <f t="shared" si="5"/>
        <v>0</v>
      </c>
      <c r="H91" s="60">
        <f t="shared" si="5"/>
        <v>0</v>
      </c>
      <c r="I91" s="60">
        <f t="shared" si="5"/>
        <v>0</v>
      </c>
      <c r="J91" s="60">
        <f t="shared" si="5"/>
        <v>0</v>
      </c>
      <c r="K91" s="60">
        <f t="shared" si="5"/>
        <v>0</v>
      </c>
      <c r="L91" s="60">
        <f t="shared" si="5"/>
        <v>0</v>
      </c>
      <c r="M91" s="60">
        <f t="shared" si="5"/>
        <v>0</v>
      </c>
      <c r="N91" s="60">
        <f t="shared" si="5"/>
        <v>0</v>
      </c>
      <c r="O91" s="60">
        <f t="shared" si="5"/>
        <v>0</v>
      </c>
      <c r="P91" s="60">
        <f t="shared" si="5"/>
        <v>0</v>
      </c>
      <c r="Q91" s="60">
        <f t="shared" si="5"/>
        <v>0</v>
      </c>
      <c r="R91" s="60">
        <f t="shared" si="5"/>
        <v>0</v>
      </c>
      <c r="S91" s="60">
        <f t="shared" si="5"/>
        <v>0</v>
      </c>
      <c r="T91" s="60">
        <f t="shared" si="5"/>
        <v>0</v>
      </c>
      <c r="U91" s="60">
        <f t="shared" si="5"/>
        <v>0</v>
      </c>
      <c r="V91" s="60">
        <f t="shared" si="5"/>
        <v>0</v>
      </c>
      <c r="W91" s="60">
        <f t="shared" si="5"/>
        <v>0</v>
      </c>
      <c r="X91" s="60">
        <f t="shared" si="5"/>
        <v>0</v>
      </c>
      <c r="Y91" s="60">
        <f t="shared" si="5"/>
        <v>0</v>
      </c>
      <c r="Z91" s="60">
        <f t="shared" si="5"/>
        <v>0</v>
      </c>
      <c r="AA91" s="60">
        <f t="shared" si="5"/>
        <v>0</v>
      </c>
      <c r="AB91" s="60">
        <f t="shared" si="5"/>
        <v>0</v>
      </c>
      <c r="AC91" s="60">
        <f t="shared" si="5"/>
        <v>0</v>
      </c>
      <c r="AD91" s="60">
        <f t="shared" si="5"/>
        <v>0</v>
      </c>
      <c r="AE91" s="60">
        <f t="shared" si="5"/>
        <v>0</v>
      </c>
      <c r="AF91" s="60">
        <f t="shared" si="5"/>
        <v>0</v>
      </c>
      <c r="AG91" s="60">
        <f t="shared" si="5"/>
        <v>0</v>
      </c>
      <c r="AH91" s="60">
        <f t="shared" si="5"/>
        <v>0</v>
      </c>
      <c r="AI91" s="60">
        <f t="shared" si="5"/>
        <v>0</v>
      </c>
      <c r="AJ91" s="60">
        <f t="shared" si="5"/>
        <v>0</v>
      </c>
      <c r="AK91" s="60">
        <f t="shared" si="5"/>
        <v>0</v>
      </c>
      <c r="AL91" s="60">
        <f t="shared" si="5"/>
        <v>0</v>
      </c>
      <c r="AM91" s="60">
        <f t="shared" si="5"/>
        <v>0</v>
      </c>
      <c r="AN91" s="60">
        <f t="shared" si="5"/>
        <v>0</v>
      </c>
    </row>
    <row r="92" spans="1:51">
      <c r="C92" t="s">
        <v>122</v>
      </c>
      <c r="D92" s="63">
        <f>D86</f>
        <v>42491</v>
      </c>
      <c r="E92" s="63">
        <f>EDATE(D92,1)</f>
        <v>42522</v>
      </c>
      <c r="F92" s="63">
        <f t="shared" ref="F92:Z92" si="6">EDATE(E92,1)</f>
        <v>42552</v>
      </c>
      <c r="G92" s="63">
        <f t="shared" si="6"/>
        <v>42583</v>
      </c>
      <c r="H92" s="63">
        <f t="shared" si="6"/>
        <v>42614</v>
      </c>
      <c r="I92" s="63">
        <f t="shared" si="6"/>
        <v>42644</v>
      </c>
      <c r="J92" s="63">
        <f t="shared" si="6"/>
        <v>42675</v>
      </c>
      <c r="K92" s="63">
        <f t="shared" si="6"/>
        <v>42705</v>
      </c>
      <c r="L92" s="63">
        <f t="shared" si="6"/>
        <v>42736</v>
      </c>
      <c r="M92" s="63">
        <f t="shared" si="6"/>
        <v>42767</v>
      </c>
      <c r="N92" s="63">
        <f t="shared" si="6"/>
        <v>42795</v>
      </c>
      <c r="O92" s="63">
        <f t="shared" si="6"/>
        <v>42826</v>
      </c>
      <c r="P92" s="63">
        <f t="shared" si="6"/>
        <v>42856</v>
      </c>
      <c r="Q92" s="63">
        <f t="shared" si="6"/>
        <v>42887</v>
      </c>
      <c r="R92" s="63">
        <f t="shared" si="6"/>
        <v>42917</v>
      </c>
      <c r="S92" s="63">
        <f t="shared" si="6"/>
        <v>42948</v>
      </c>
      <c r="T92" s="63">
        <f t="shared" si="6"/>
        <v>42979</v>
      </c>
      <c r="U92" s="63">
        <f t="shared" si="6"/>
        <v>43009</v>
      </c>
      <c r="V92" s="63">
        <f t="shared" si="6"/>
        <v>43040</v>
      </c>
      <c r="W92" s="63">
        <f t="shared" si="6"/>
        <v>43070</v>
      </c>
      <c r="X92" s="63">
        <f t="shared" si="6"/>
        <v>43101</v>
      </c>
      <c r="Y92" s="63">
        <f t="shared" si="6"/>
        <v>43132</v>
      </c>
      <c r="Z92" s="63">
        <f t="shared" si="6"/>
        <v>43160</v>
      </c>
      <c r="AA92" s="63">
        <f t="shared" ref="AA92:AN92" si="7">EDATE(Z92,1)</f>
        <v>43191</v>
      </c>
      <c r="AB92" s="63">
        <f t="shared" si="7"/>
        <v>43221</v>
      </c>
      <c r="AC92" s="63">
        <f t="shared" si="7"/>
        <v>43252</v>
      </c>
      <c r="AD92" s="63">
        <f t="shared" si="7"/>
        <v>43282</v>
      </c>
      <c r="AE92" s="63">
        <f t="shared" si="7"/>
        <v>43313</v>
      </c>
      <c r="AF92" s="63">
        <f t="shared" si="7"/>
        <v>43344</v>
      </c>
      <c r="AG92" s="63">
        <f t="shared" si="7"/>
        <v>43374</v>
      </c>
      <c r="AH92" s="63">
        <f t="shared" si="7"/>
        <v>43405</v>
      </c>
      <c r="AI92" s="63">
        <f t="shared" si="7"/>
        <v>43435</v>
      </c>
      <c r="AJ92" s="63">
        <f t="shared" si="7"/>
        <v>43466</v>
      </c>
      <c r="AK92" s="63">
        <f t="shared" si="7"/>
        <v>43497</v>
      </c>
      <c r="AL92" s="63">
        <f t="shared" si="7"/>
        <v>43525</v>
      </c>
      <c r="AM92" s="63">
        <f t="shared" si="7"/>
        <v>43556</v>
      </c>
      <c r="AN92" s="63">
        <f t="shared" si="7"/>
        <v>43586</v>
      </c>
    </row>
    <row r="93" spans="1:51">
      <c r="C93" t="s">
        <v>120</v>
      </c>
      <c r="D93" s="60">
        <f t="shared" ref="D93:AN93" ca="1" si="8">IF(D92&gt;EDATE($D87,12),0,OFFSET($D91,0,ROUNDDOWN(DATEDIF($D86,D92,"m")/12,0)))</f>
        <v>12</v>
      </c>
      <c r="E93" s="60">
        <f t="shared" ca="1" si="8"/>
        <v>12</v>
      </c>
      <c r="F93" s="60">
        <f t="shared" ca="1" si="8"/>
        <v>12</v>
      </c>
      <c r="G93" s="60">
        <f t="shared" ca="1" si="8"/>
        <v>12</v>
      </c>
      <c r="H93" s="60">
        <f t="shared" ca="1" si="8"/>
        <v>12</v>
      </c>
      <c r="I93" s="60">
        <f t="shared" ca="1" si="8"/>
        <v>12</v>
      </c>
      <c r="J93" s="60">
        <f t="shared" ca="1" si="8"/>
        <v>12</v>
      </c>
      <c r="K93" s="60">
        <f t="shared" ca="1" si="8"/>
        <v>12</v>
      </c>
      <c r="L93" s="60">
        <f t="shared" ca="1" si="8"/>
        <v>12</v>
      </c>
      <c r="M93" s="60">
        <f t="shared" ca="1" si="8"/>
        <v>12</v>
      </c>
      <c r="N93" s="60">
        <f t="shared" ca="1" si="8"/>
        <v>12</v>
      </c>
      <c r="O93" s="60">
        <f t="shared" ca="1" si="8"/>
        <v>12</v>
      </c>
      <c r="P93" s="60">
        <f t="shared" ca="1" si="8"/>
        <v>15.75</v>
      </c>
      <c r="Q93" s="60">
        <f t="shared" ca="1" si="8"/>
        <v>15.75</v>
      </c>
      <c r="R93" s="60">
        <f t="shared" ca="1" si="8"/>
        <v>15.75</v>
      </c>
      <c r="S93" s="60">
        <f t="shared" ca="1" si="8"/>
        <v>15.75</v>
      </c>
      <c r="T93" s="60">
        <f t="shared" ca="1" si="8"/>
        <v>15.75</v>
      </c>
      <c r="U93" s="60">
        <f t="shared" ca="1" si="8"/>
        <v>15.75</v>
      </c>
      <c r="V93" s="60">
        <f t="shared" ca="1" si="8"/>
        <v>15.75</v>
      </c>
      <c r="W93" s="60">
        <f t="shared" ca="1" si="8"/>
        <v>15.75</v>
      </c>
      <c r="X93" s="60">
        <f t="shared" ca="1" si="8"/>
        <v>15.75</v>
      </c>
      <c r="Y93" s="60">
        <f t="shared" ca="1" si="8"/>
        <v>15.75</v>
      </c>
      <c r="Z93" s="60">
        <f t="shared" ca="1" si="8"/>
        <v>15.75</v>
      </c>
      <c r="AA93" s="60">
        <f t="shared" ca="1" si="8"/>
        <v>15.75</v>
      </c>
      <c r="AB93" s="60">
        <f t="shared" ca="1" si="8"/>
        <v>16.537500000000001</v>
      </c>
      <c r="AC93" s="60">
        <f t="shared" ca="1" si="8"/>
        <v>16.537500000000001</v>
      </c>
      <c r="AD93" s="60">
        <f t="shared" ca="1" si="8"/>
        <v>16.537500000000001</v>
      </c>
      <c r="AE93" s="60">
        <f t="shared" ca="1" si="8"/>
        <v>16.537500000000001</v>
      </c>
      <c r="AF93" s="60">
        <f t="shared" ca="1" si="8"/>
        <v>16.537500000000001</v>
      </c>
      <c r="AG93" s="60">
        <f t="shared" ca="1" si="8"/>
        <v>0</v>
      </c>
      <c r="AH93" s="60">
        <f t="shared" ca="1" si="8"/>
        <v>0</v>
      </c>
      <c r="AI93" s="60">
        <f t="shared" ca="1" si="8"/>
        <v>0</v>
      </c>
      <c r="AJ93" s="60">
        <f t="shared" ca="1" si="8"/>
        <v>0</v>
      </c>
      <c r="AK93" s="60">
        <f t="shared" ca="1" si="8"/>
        <v>0</v>
      </c>
      <c r="AL93" s="60">
        <f t="shared" ca="1" si="8"/>
        <v>0</v>
      </c>
      <c r="AM93" s="60">
        <f t="shared" ca="1" si="8"/>
        <v>0</v>
      </c>
      <c r="AN93" s="60">
        <f t="shared" ca="1" si="8"/>
        <v>0</v>
      </c>
      <c r="AO93" s="60"/>
      <c r="AP93" s="60"/>
      <c r="AQ93" s="60"/>
      <c r="AR93" s="60"/>
      <c r="AS93" s="60"/>
      <c r="AT93" s="60"/>
      <c r="AU93" s="60"/>
      <c r="AV93" s="60"/>
      <c r="AW93" s="60"/>
      <c r="AX93" s="60"/>
      <c r="AY93" s="60"/>
    </row>
    <row r="95" spans="1:51">
      <c r="A95" t="s">
        <v>299</v>
      </c>
      <c r="B95" t="s">
        <v>92</v>
      </c>
      <c r="C95" t="s">
        <v>110</v>
      </c>
      <c r="D95" s="56">
        <v>12</v>
      </c>
    </row>
    <row r="96" spans="1:51">
      <c r="C96" t="s">
        <v>12</v>
      </c>
      <c r="D96" s="56">
        <v>1</v>
      </c>
    </row>
    <row r="97" spans="1:51">
      <c r="C97" t="s">
        <v>115</v>
      </c>
      <c r="D97" s="47">
        <v>0.05</v>
      </c>
    </row>
    <row r="98" spans="1:51">
      <c r="C98" t="s">
        <v>112</v>
      </c>
      <c r="D98" s="48" t="s">
        <v>99</v>
      </c>
    </row>
    <row r="99" spans="1:51">
      <c r="C99" t="s">
        <v>11</v>
      </c>
      <c r="D99" s="57">
        <v>0.1</v>
      </c>
    </row>
    <row r="100" spans="1:51">
      <c r="C100" t="s">
        <v>113</v>
      </c>
      <c r="D100" s="59">
        <v>1</v>
      </c>
      <c r="E100" s="46">
        <v>2</v>
      </c>
      <c r="F100" s="46">
        <v>3</v>
      </c>
      <c r="G100" s="46">
        <v>4</v>
      </c>
      <c r="H100" s="46">
        <v>5</v>
      </c>
      <c r="I100" s="46">
        <v>6</v>
      </c>
      <c r="J100" s="46">
        <v>7</v>
      </c>
      <c r="K100" s="46">
        <v>8</v>
      </c>
      <c r="L100" s="46">
        <v>9</v>
      </c>
      <c r="M100" s="46">
        <v>10</v>
      </c>
      <c r="N100" s="46">
        <v>11</v>
      </c>
      <c r="O100" s="46">
        <v>12</v>
      </c>
      <c r="P100" s="46">
        <v>13</v>
      </c>
      <c r="Q100" s="46">
        <v>14</v>
      </c>
      <c r="R100" s="46">
        <v>15</v>
      </c>
      <c r="S100" s="46">
        <v>16</v>
      </c>
      <c r="T100" s="46">
        <v>17</v>
      </c>
      <c r="U100" s="46">
        <v>18</v>
      </c>
      <c r="V100" s="46">
        <v>19</v>
      </c>
      <c r="W100" s="46">
        <v>20</v>
      </c>
      <c r="X100" s="46">
        <v>21</v>
      </c>
      <c r="Y100" s="46">
        <v>22</v>
      </c>
      <c r="Z100" s="46">
        <v>23</v>
      </c>
    </row>
    <row r="101" spans="1:51">
      <c r="C101" t="s">
        <v>116</v>
      </c>
      <c r="D101" s="61">
        <f t="shared" ref="D101:Z101" si="9">$D$59*(1+$D$60)^(D100-1)</f>
        <v>15</v>
      </c>
      <c r="E101" s="62">
        <f t="shared" si="9"/>
        <v>15.75</v>
      </c>
      <c r="F101" s="62">
        <f t="shared" si="9"/>
        <v>16.537500000000001</v>
      </c>
      <c r="G101" s="62">
        <f t="shared" si="9"/>
        <v>17.364375000000003</v>
      </c>
      <c r="H101" s="62">
        <f t="shared" si="9"/>
        <v>18.232593749999999</v>
      </c>
      <c r="I101" s="62">
        <f t="shared" si="9"/>
        <v>19.144223437500003</v>
      </c>
      <c r="J101" s="62">
        <f t="shared" si="9"/>
        <v>20.101434609374998</v>
      </c>
      <c r="K101" s="62">
        <f t="shared" si="9"/>
        <v>21.106506339843754</v>
      </c>
      <c r="L101" s="62">
        <f t="shared" si="9"/>
        <v>22.16183165683594</v>
      </c>
      <c r="M101" s="62">
        <f t="shared" si="9"/>
        <v>23.269923239677738</v>
      </c>
      <c r="N101" s="62">
        <f t="shared" si="9"/>
        <v>24.433419401661624</v>
      </c>
      <c r="O101" s="62">
        <f t="shared" si="9"/>
        <v>25.655090371744706</v>
      </c>
      <c r="P101" s="62">
        <f t="shared" si="9"/>
        <v>26.937844890331938</v>
      </c>
      <c r="Q101" s="62">
        <f t="shared" si="9"/>
        <v>28.284737134848541</v>
      </c>
      <c r="R101" s="62">
        <f t="shared" si="9"/>
        <v>29.698973991590961</v>
      </c>
      <c r="S101" s="62">
        <f t="shared" si="9"/>
        <v>31.183922691170519</v>
      </c>
      <c r="T101" s="62">
        <f t="shared" si="9"/>
        <v>32.743118825729042</v>
      </c>
      <c r="U101" s="62">
        <f t="shared" si="9"/>
        <v>34.3802747670155</v>
      </c>
      <c r="V101" s="62">
        <f t="shared" si="9"/>
        <v>36.099288505366275</v>
      </c>
      <c r="W101" s="62">
        <f t="shared" si="9"/>
        <v>37.904252930634584</v>
      </c>
      <c r="X101" s="62">
        <f t="shared" si="9"/>
        <v>39.799465577166316</v>
      </c>
      <c r="Y101" s="62">
        <f t="shared" si="9"/>
        <v>41.789438856024631</v>
      </c>
      <c r="Z101" s="62">
        <f t="shared" si="9"/>
        <v>43.878910798825856</v>
      </c>
    </row>
    <row r="102" spans="1:51">
      <c r="C102" t="s">
        <v>55</v>
      </c>
      <c r="D102" s="64">
        <v>42491</v>
      </c>
      <c r="E102" s="62"/>
      <c r="F102" s="62"/>
      <c r="G102" s="62"/>
      <c r="H102" s="62"/>
      <c r="I102" s="62"/>
      <c r="J102" s="62"/>
      <c r="K102" s="62"/>
      <c r="L102" s="62"/>
      <c r="M102" s="62"/>
      <c r="N102" s="62"/>
      <c r="O102" s="62"/>
      <c r="P102" s="62"/>
      <c r="Q102" s="62"/>
      <c r="R102" s="62"/>
      <c r="S102" s="62"/>
      <c r="T102" s="62"/>
      <c r="U102" s="62"/>
      <c r="V102" s="62"/>
      <c r="W102" s="62"/>
      <c r="X102" s="62"/>
      <c r="Y102" s="62"/>
      <c r="Z102" s="62"/>
    </row>
    <row r="103" spans="1:51">
      <c r="C103" t="s">
        <v>56</v>
      </c>
      <c r="D103" s="64">
        <v>42979</v>
      </c>
      <c r="E103" s="62"/>
      <c r="F103" s="62"/>
      <c r="G103" s="62"/>
      <c r="H103" s="62"/>
      <c r="I103" s="62"/>
      <c r="J103" s="62"/>
      <c r="K103" s="62"/>
      <c r="L103" s="62"/>
      <c r="M103" s="62"/>
      <c r="N103" s="62"/>
      <c r="O103" s="62"/>
      <c r="P103" s="62"/>
      <c r="Q103" s="62"/>
      <c r="R103" s="62"/>
      <c r="S103" s="62"/>
      <c r="T103" s="62"/>
      <c r="U103" s="62"/>
      <c r="V103" s="62"/>
      <c r="W103" s="62"/>
      <c r="X103" s="62"/>
      <c r="Y103" s="62"/>
      <c r="Z103" s="62"/>
    </row>
    <row r="104" spans="1:51">
      <c r="C104" t="s">
        <v>121</v>
      </c>
      <c r="D104" s="66">
        <f>ROUNDUP((DATEDIF(D102,D103,"m")+12)/12,0)</f>
        <v>3</v>
      </c>
      <c r="E104" s="62"/>
      <c r="F104" s="62"/>
      <c r="G104" s="62"/>
      <c r="H104" s="62"/>
      <c r="I104" s="62"/>
      <c r="J104" s="62"/>
      <c r="K104" s="62"/>
      <c r="L104" s="62"/>
      <c r="M104" s="62"/>
      <c r="N104" s="62"/>
      <c r="O104" s="62"/>
      <c r="P104" s="62"/>
      <c r="Q104" s="62"/>
      <c r="R104" s="62"/>
      <c r="S104" s="62"/>
      <c r="T104" s="62"/>
      <c r="U104" s="62"/>
      <c r="V104" s="62"/>
      <c r="W104" s="62"/>
      <c r="X104" s="62"/>
      <c r="Y104" s="62"/>
      <c r="Z104" s="62"/>
    </row>
    <row r="106" spans="1:51">
      <c r="B106" t="s">
        <v>91</v>
      </c>
      <c r="C106" t="s">
        <v>113</v>
      </c>
      <c r="D106" s="59">
        <v>1</v>
      </c>
      <c r="E106" s="46">
        <v>2</v>
      </c>
      <c r="F106" s="46">
        <v>3</v>
      </c>
      <c r="G106" s="46">
        <v>4</v>
      </c>
      <c r="H106" s="46">
        <v>5</v>
      </c>
      <c r="I106" s="46">
        <v>6</v>
      </c>
      <c r="J106" s="46">
        <v>7</v>
      </c>
      <c r="K106" s="46">
        <v>8</v>
      </c>
      <c r="L106" s="46">
        <v>9</v>
      </c>
      <c r="M106" s="46">
        <v>10</v>
      </c>
      <c r="N106" s="46">
        <v>11</v>
      </c>
      <c r="O106" s="46">
        <v>12</v>
      </c>
      <c r="P106" s="46">
        <v>13</v>
      </c>
      <c r="Q106" s="46">
        <v>14</v>
      </c>
      <c r="R106" s="46">
        <v>15</v>
      </c>
      <c r="S106" s="46">
        <v>16</v>
      </c>
      <c r="T106" s="46">
        <v>17</v>
      </c>
      <c r="U106" s="46">
        <v>18</v>
      </c>
      <c r="V106" s="46">
        <v>19</v>
      </c>
      <c r="W106" s="46">
        <v>20</v>
      </c>
      <c r="X106" s="46">
        <v>21</v>
      </c>
      <c r="Y106" s="46">
        <v>22</v>
      </c>
      <c r="Z106" s="46">
        <v>23</v>
      </c>
    </row>
    <row r="107" spans="1:51">
      <c r="C107" t="s">
        <v>120</v>
      </c>
      <c r="D107" s="60">
        <f>IF(D106&gt;$D104,0,IF(D106&gt;$D96,D101*(1+$D99),$D95*(1+$D97)^(D106-1)))</f>
        <v>12</v>
      </c>
      <c r="E107" s="60">
        <f t="shared" ref="E107:Z107" si="10">IF(E106&gt;$D104,0,IF(E106&gt;$D96,E101*(1+$D99),$D95*(1+$D97)^(E106-1)))</f>
        <v>17.325000000000003</v>
      </c>
      <c r="F107" s="60">
        <f t="shared" si="10"/>
        <v>18.191250000000004</v>
      </c>
      <c r="G107" s="60">
        <f t="shared" si="10"/>
        <v>0</v>
      </c>
      <c r="H107" s="60">
        <f t="shared" si="10"/>
        <v>0</v>
      </c>
      <c r="I107" s="60">
        <f t="shared" si="10"/>
        <v>0</v>
      </c>
      <c r="J107" s="60">
        <f t="shared" si="10"/>
        <v>0</v>
      </c>
      <c r="K107" s="60">
        <f t="shared" si="10"/>
        <v>0</v>
      </c>
      <c r="L107" s="60">
        <f t="shared" si="10"/>
        <v>0</v>
      </c>
      <c r="M107" s="60">
        <f t="shared" si="10"/>
        <v>0</v>
      </c>
      <c r="N107" s="60">
        <f t="shared" si="10"/>
        <v>0</v>
      </c>
      <c r="O107" s="60">
        <f t="shared" si="10"/>
        <v>0</v>
      </c>
      <c r="P107" s="60">
        <f t="shared" si="10"/>
        <v>0</v>
      </c>
      <c r="Q107" s="60">
        <f t="shared" si="10"/>
        <v>0</v>
      </c>
      <c r="R107" s="60">
        <f t="shared" si="10"/>
        <v>0</v>
      </c>
      <c r="S107" s="60">
        <f t="shared" si="10"/>
        <v>0</v>
      </c>
      <c r="T107" s="60">
        <f t="shared" si="10"/>
        <v>0</v>
      </c>
      <c r="U107" s="60">
        <f t="shared" si="10"/>
        <v>0</v>
      </c>
      <c r="V107" s="60">
        <f t="shared" si="10"/>
        <v>0</v>
      </c>
      <c r="W107" s="60">
        <f t="shared" si="10"/>
        <v>0</v>
      </c>
      <c r="X107" s="60">
        <f t="shared" si="10"/>
        <v>0</v>
      </c>
      <c r="Y107" s="60">
        <f t="shared" si="10"/>
        <v>0</v>
      </c>
      <c r="Z107" s="60">
        <f t="shared" si="10"/>
        <v>0</v>
      </c>
    </row>
    <row r="108" spans="1:51">
      <c r="C108" t="s">
        <v>122</v>
      </c>
      <c r="D108" s="63">
        <f>D102</f>
        <v>42491</v>
      </c>
      <c r="E108" s="63">
        <f>EDATE(D108,1)</f>
        <v>42522</v>
      </c>
      <c r="F108" s="63">
        <f t="shared" ref="F108:AN108" si="11">EDATE(E108,1)</f>
        <v>42552</v>
      </c>
      <c r="G108" s="63">
        <f t="shared" si="11"/>
        <v>42583</v>
      </c>
      <c r="H108" s="63">
        <f t="shared" si="11"/>
        <v>42614</v>
      </c>
      <c r="I108" s="63">
        <f t="shared" si="11"/>
        <v>42644</v>
      </c>
      <c r="J108" s="63">
        <f t="shared" si="11"/>
        <v>42675</v>
      </c>
      <c r="K108" s="63">
        <f t="shared" si="11"/>
        <v>42705</v>
      </c>
      <c r="L108" s="63">
        <f t="shared" si="11"/>
        <v>42736</v>
      </c>
      <c r="M108" s="63">
        <f t="shared" si="11"/>
        <v>42767</v>
      </c>
      <c r="N108" s="63">
        <f t="shared" si="11"/>
        <v>42795</v>
      </c>
      <c r="O108" s="63">
        <f t="shared" si="11"/>
        <v>42826</v>
      </c>
      <c r="P108" s="63">
        <f t="shared" si="11"/>
        <v>42856</v>
      </c>
      <c r="Q108" s="63">
        <f t="shared" si="11"/>
        <v>42887</v>
      </c>
      <c r="R108" s="63">
        <f t="shared" si="11"/>
        <v>42917</v>
      </c>
      <c r="S108" s="63">
        <f t="shared" si="11"/>
        <v>42948</v>
      </c>
      <c r="T108" s="63">
        <f t="shared" si="11"/>
        <v>42979</v>
      </c>
      <c r="U108" s="63">
        <f t="shared" si="11"/>
        <v>43009</v>
      </c>
      <c r="V108" s="63">
        <f t="shared" si="11"/>
        <v>43040</v>
      </c>
      <c r="W108" s="63">
        <f t="shared" si="11"/>
        <v>43070</v>
      </c>
      <c r="X108" s="63">
        <f t="shared" si="11"/>
        <v>43101</v>
      </c>
      <c r="Y108" s="63">
        <f t="shared" si="11"/>
        <v>43132</v>
      </c>
      <c r="Z108" s="63">
        <f t="shared" si="11"/>
        <v>43160</v>
      </c>
      <c r="AA108" s="63">
        <f t="shared" si="11"/>
        <v>43191</v>
      </c>
      <c r="AB108" s="63">
        <f t="shared" si="11"/>
        <v>43221</v>
      </c>
      <c r="AC108" s="63">
        <f t="shared" si="11"/>
        <v>43252</v>
      </c>
      <c r="AD108" s="63">
        <f t="shared" si="11"/>
        <v>43282</v>
      </c>
      <c r="AE108" s="63">
        <f t="shared" si="11"/>
        <v>43313</v>
      </c>
      <c r="AF108" s="63">
        <f t="shared" si="11"/>
        <v>43344</v>
      </c>
      <c r="AG108" s="63">
        <f t="shared" si="11"/>
        <v>43374</v>
      </c>
      <c r="AH108" s="63">
        <f t="shared" si="11"/>
        <v>43405</v>
      </c>
      <c r="AI108" s="63">
        <f t="shared" si="11"/>
        <v>43435</v>
      </c>
      <c r="AJ108" s="63">
        <f t="shared" si="11"/>
        <v>43466</v>
      </c>
      <c r="AK108" s="63">
        <f t="shared" si="11"/>
        <v>43497</v>
      </c>
      <c r="AL108" s="63">
        <f t="shared" si="11"/>
        <v>43525</v>
      </c>
      <c r="AM108" s="63">
        <f t="shared" si="11"/>
        <v>43556</v>
      </c>
      <c r="AN108" s="63">
        <f t="shared" si="11"/>
        <v>43586</v>
      </c>
    </row>
    <row r="109" spans="1:51">
      <c r="C109" t="s">
        <v>120</v>
      </c>
      <c r="D109" s="60">
        <f t="shared" ref="D109:AN109" ca="1" si="12">IF(D108&gt;EDATE($D103,12),0,OFFSET($D107,0,ROUNDDOWN(DATEDIF($D102,D108,"m")/12,0)))</f>
        <v>12</v>
      </c>
      <c r="E109" s="60">
        <f t="shared" ca="1" si="12"/>
        <v>12</v>
      </c>
      <c r="F109" s="60">
        <f t="shared" ca="1" si="12"/>
        <v>12</v>
      </c>
      <c r="G109" s="60">
        <f t="shared" ca="1" si="12"/>
        <v>12</v>
      </c>
      <c r="H109" s="60">
        <f t="shared" ca="1" si="12"/>
        <v>12</v>
      </c>
      <c r="I109" s="60">
        <f t="shared" ca="1" si="12"/>
        <v>12</v>
      </c>
      <c r="J109" s="60">
        <f t="shared" ca="1" si="12"/>
        <v>12</v>
      </c>
      <c r="K109" s="60">
        <f t="shared" ca="1" si="12"/>
        <v>12</v>
      </c>
      <c r="L109" s="60">
        <f t="shared" ca="1" si="12"/>
        <v>12</v>
      </c>
      <c r="M109" s="60">
        <f t="shared" ca="1" si="12"/>
        <v>12</v>
      </c>
      <c r="N109" s="60">
        <f t="shared" ca="1" si="12"/>
        <v>12</v>
      </c>
      <c r="O109" s="60">
        <f t="shared" ca="1" si="12"/>
        <v>12</v>
      </c>
      <c r="P109" s="60">
        <f t="shared" ca="1" si="12"/>
        <v>17.325000000000003</v>
      </c>
      <c r="Q109" s="60">
        <f t="shared" ca="1" si="12"/>
        <v>17.325000000000003</v>
      </c>
      <c r="R109" s="60">
        <f t="shared" ca="1" si="12"/>
        <v>17.325000000000003</v>
      </c>
      <c r="S109" s="60">
        <f t="shared" ca="1" si="12"/>
        <v>17.325000000000003</v>
      </c>
      <c r="T109" s="60">
        <f t="shared" ca="1" si="12"/>
        <v>17.325000000000003</v>
      </c>
      <c r="U109" s="60">
        <f t="shared" ca="1" si="12"/>
        <v>17.325000000000003</v>
      </c>
      <c r="V109" s="60">
        <f t="shared" ca="1" si="12"/>
        <v>17.325000000000003</v>
      </c>
      <c r="W109" s="60">
        <f t="shared" ca="1" si="12"/>
        <v>17.325000000000003</v>
      </c>
      <c r="X109" s="60">
        <f t="shared" ca="1" si="12"/>
        <v>17.325000000000003</v>
      </c>
      <c r="Y109" s="60">
        <f t="shared" ca="1" si="12"/>
        <v>17.325000000000003</v>
      </c>
      <c r="Z109" s="60">
        <f t="shared" ca="1" si="12"/>
        <v>17.325000000000003</v>
      </c>
      <c r="AA109" s="60">
        <f t="shared" ca="1" si="12"/>
        <v>17.325000000000003</v>
      </c>
      <c r="AB109" s="60">
        <f t="shared" ca="1" si="12"/>
        <v>18.191250000000004</v>
      </c>
      <c r="AC109" s="60">
        <f t="shared" ca="1" si="12"/>
        <v>18.191250000000004</v>
      </c>
      <c r="AD109" s="60">
        <f t="shared" ca="1" si="12"/>
        <v>18.191250000000004</v>
      </c>
      <c r="AE109" s="60">
        <f t="shared" ca="1" si="12"/>
        <v>18.191250000000004</v>
      </c>
      <c r="AF109" s="60">
        <f t="shared" ca="1" si="12"/>
        <v>18.191250000000004</v>
      </c>
      <c r="AG109" s="60">
        <f t="shared" ca="1" si="12"/>
        <v>0</v>
      </c>
      <c r="AH109" s="60">
        <f t="shared" ca="1" si="12"/>
        <v>0</v>
      </c>
      <c r="AI109" s="60">
        <f t="shared" ca="1" si="12"/>
        <v>0</v>
      </c>
      <c r="AJ109" s="60">
        <f t="shared" ca="1" si="12"/>
        <v>0</v>
      </c>
      <c r="AK109" s="60">
        <f t="shared" ca="1" si="12"/>
        <v>0</v>
      </c>
      <c r="AL109" s="60">
        <f t="shared" ca="1" si="12"/>
        <v>0</v>
      </c>
      <c r="AM109" s="60">
        <f t="shared" ca="1" si="12"/>
        <v>0</v>
      </c>
      <c r="AN109" s="60">
        <f t="shared" ca="1" si="12"/>
        <v>0</v>
      </c>
      <c r="AO109" s="60"/>
      <c r="AP109" s="60"/>
      <c r="AQ109" s="60"/>
      <c r="AR109" s="60"/>
      <c r="AS109" s="60"/>
      <c r="AT109" s="60"/>
      <c r="AU109" s="60"/>
      <c r="AV109" s="60"/>
      <c r="AW109" s="60"/>
      <c r="AX109" s="60"/>
      <c r="AY109" s="60"/>
    </row>
    <row r="111" spans="1:51">
      <c r="A111" t="s">
        <v>300</v>
      </c>
      <c r="B111" t="s">
        <v>92</v>
      </c>
      <c r="C111" t="s">
        <v>110</v>
      </c>
      <c r="D111" s="56">
        <v>12</v>
      </c>
    </row>
    <row r="112" spans="1:51">
      <c r="C112" t="s">
        <v>12</v>
      </c>
      <c r="D112" s="56">
        <v>1</v>
      </c>
    </row>
    <row r="113" spans="1:51">
      <c r="C113" t="s">
        <v>115</v>
      </c>
      <c r="D113" s="47">
        <v>0.05</v>
      </c>
    </row>
    <row r="114" spans="1:51">
      <c r="C114" t="s">
        <v>112</v>
      </c>
      <c r="D114" s="48" t="s">
        <v>98</v>
      </c>
    </row>
    <row r="115" spans="1:51">
      <c r="C115" t="s">
        <v>11</v>
      </c>
      <c r="D115" s="57">
        <v>0.05</v>
      </c>
    </row>
    <row r="116" spans="1:51">
      <c r="C116" t="s">
        <v>113</v>
      </c>
      <c r="D116" s="59">
        <v>1</v>
      </c>
      <c r="E116" s="46">
        <v>2</v>
      </c>
      <c r="F116" s="46">
        <v>3</v>
      </c>
      <c r="G116" s="46">
        <v>4</v>
      </c>
      <c r="H116" s="46">
        <v>5</v>
      </c>
      <c r="I116" s="46">
        <v>6</v>
      </c>
      <c r="J116" s="46">
        <v>7</v>
      </c>
      <c r="K116" s="46">
        <v>8</v>
      </c>
      <c r="L116" s="46">
        <v>9</v>
      </c>
      <c r="M116" s="46">
        <v>10</v>
      </c>
      <c r="N116" s="46">
        <v>11</v>
      </c>
      <c r="O116" s="46">
        <v>12</v>
      </c>
      <c r="P116" s="46">
        <v>13</v>
      </c>
      <c r="Q116" s="46">
        <v>14</v>
      </c>
      <c r="R116" s="46">
        <v>15</v>
      </c>
      <c r="S116" s="46">
        <v>16</v>
      </c>
      <c r="T116" s="46">
        <v>17</v>
      </c>
      <c r="U116" s="46">
        <v>18</v>
      </c>
      <c r="V116" s="46">
        <v>19</v>
      </c>
      <c r="W116" s="46">
        <v>20</v>
      </c>
      <c r="X116" s="46">
        <v>21</v>
      </c>
      <c r="Y116" s="46">
        <v>22</v>
      </c>
      <c r="Z116" s="46">
        <v>23</v>
      </c>
    </row>
    <row r="117" spans="1:51">
      <c r="C117" t="s">
        <v>116</v>
      </c>
      <c r="D117" s="61">
        <f t="shared" ref="D117:Z117" si="13">$D$59*(1+$D$60)^(D116-1)</f>
        <v>15</v>
      </c>
      <c r="E117" s="62">
        <f t="shared" si="13"/>
        <v>15.75</v>
      </c>
      <c r="F117" s="62">
        <f t="shared" si="13"/>
        <v>16.537500000000001</v>
      </c>
      <c r="G117" s="62">
        <f t="shared" si="13"/>
        <v>17.364375000000003</v>
      </c>
      <c r="H117" s="62">
        <f t="shared" si="13"/>
        <v>18.232593749999999</v>
      </c>
      <c r="I117" s="62">
        <f t="shared" si="13"/>
        <v>19.144223437500003</v>
      </c>
      <c r="J117" s="62">
        <f t="shared" si="13"/>
        <v>20.101434609374998</v>
      </c>
      <c r="K117" s="62">
        <f t="shared" si="13"/>
        <v>21.106506339843754</v>
      </c>
      <c r="L117" s="62">
        <f t="shared" si="13"/>
        <v>22.16183165683594</v>
      </c>
      <c r="M117" s="62">
        <f t="shared" si="13"/>
        <v>23.269923239677738</v>
      </c>
      <c r="N117" s="62">
        <f t="shared" si="13"/>
        <v>24.433419401661624</v>
      </c>
      <c r="O117" s="62">
        <f t="shared" si="13"/>
        <v>25.655090371744706</v>
      </c>
      <c r="P117" s="62">
        <f t="shared" si="13"/>
        <v>26.937844890331938</v>
      </c>
      <c r="Q117" s="62">
        <f t="shared" si="13"/>
        <v>28.284737134848541</v>
      </c>
      <c r="R117" s="62">
        <f t="shared" si="13"/>
        <v>29.698973991590961</v>
      </c>
      <c r="S117" s="62">
        <f t="shared" si="13"/>
        <v>31.183922691170519</v>
      </c>
      <c r="T117" s="62">
        <f t="shared" si="13"/>
        <v>32.743118825729042</v>
      </c>
      <c r="U117" s="62">
        <f t="shared" si="13"/>
        <v>34.3802747670155</v>
      </c>
      <c r="V117" s="62">
        <f t="shared" si="13"/>
        <v>36.099288505366275</v>
      </c>
      <c r="W117" s="62">
        <f t="shared" si="13"/>
        <v>37.904252930634584</v>
      </c>
      <c r="X117" s="62">
        <f t="shared" si="13"/>
        <v>39.799465577166316</v>
      </c>
      <c r="Y117" s="62">
        <f t="shared" si="13"/>
        <v>41.789438856024631</v>
      </c>
      <c r="Z117" s="62">
        <f t="shared" si="13"/>
        <v>43.878910798825856</v>
      </c>
    </row>
    <row r="118" spans="1:51">
      <c r="C118" t="s">
        <v>55</v>
      </c>
      <c r="D118" s="64">
        <v>42491</v>
      </c>
      <c r="E118" s="62"/>
      <c r="F118" s="62"/>
      <c r="G118" s="62"/>
      <c r="H118" s="62"/>
      <c r="I118" s="62"/>
      <c r="J118" s="62"/>
      <c r="K118" s="62"/>
      <c r="L118" s="62"/>
      <c r="M118" s="62"/>
      <c r="N118" s="62"/>
      <c r="O118" s="62"/>
      <c r="P118" s="62"/>
      <c r="Q118" s="62"/>
      <c r="R118" s="62"/>
      <c r="S118" s="62"/>
      <c r="T118" s="62"/>
      <c r="U118" s="62"/>
      <c r="V118" s="62"/>
      <c r="W118" s="62"/>
      <c r="X118" s="62"/>
      <c r="Y118" s="62"/>
      <c r="Z118" s="62"/>
    </row>
    <row r="119" spans="1:51">
      <c r="C119" t="s">
        <v>56</v>
      </c>
      <c r="D119" s="64">
        <v>42979</v>
      </c>
      <c r="E119" s="62"/>
      <c r="F119" s="62"/>
      <c r="G119" s="62"/>
      <c r="H119" s="62"/>
      <c r="I119" s="62"/>
      <c r="J119" s="62"/>
      <c r="K119" s="62"/>
      <c r="L119" s="62"/>
      <c r="M119" s="62"/>
      <c r="N119" s="62"/>
      <c r="O119" s="62"/>
      <c r="P119" s="62"/>
      <c r="Q119" s="62"/>
      <c r="R119" s="62"/>
      <c r="S119" s="62"/>
      <c r="T119" s="62"/>
      <c r="U119" s="62"/>
      <c r="V119" s="62"/>
      <c r="W119" s="62"/>
      <c r="X119" s="62"/>
      <c r="Y119" s="62"/>
      <c r="Z119" s="62"/>
    </row>
    <row r="120" spans="1:51">
      <c r="C120" t="s">
        <v>121</v>
      </c>
      <c r="D120" s="66">
        <f>ROUNDUP((DATEDIF(D118,D119,"m")+12)/12,0)</f>
        <v>3</v>
      </c>
      <c r="E120" s="62"/>
      <c r="F120" s="62"/>
      <c r="G120" s="62"/>
      <c r="H120" s="62"/>
      <c r="I120" s="62"/>
      <c r="J120" s="62"/>
      <c r="K120" s="62"/>
      <c r="L120" s="62"/>
      <c r="M120" s="62"/>
      <c r="N120" s="62"/>
      <c r="O120" s="62"/>
      <c r="P120" s="62"/>
      <c r="Q120" s="62"/>
      <c r="R120" s="62"/>
      <c r="S120" s="62"/>
      <c r="T120" s="62"/>
      <c r="U120" s="62"/>
      <c r="V120" s="62"/>
      <c r="W120" s="62"/>
      <c r="X120" s="62"/>
      <c r="Y120" s="62"/>
      <c r="Z120" s="62"/>
    </row>
    <row r="122" spans="1:51">
      <c r="B122" t="s">
        <v>91</v>
      </c>
      <c r="C122" t="s">
        <v>113</v>
      </c>
      <c r="D122" s="59">
        <v>1</v>
      </c>
      <c r="E122" s="46">
        <v>2</v>
      </c>
      <c r="F122" s="46">
        <v>3</v>
      </c>
      <c r="G122" s="46">
        <v>4</v>
      </c>
      <c r="H122" s="46">
        <v>5</v>
      </c>
      <c r="I122" s="46">
        <v>6</v>
      </c>
      <c r="J122" s="46">
        <v>7</v>
      </c>
      <c r="K122" s="46">
        <v>8</v>
      </c>
      <c r="L122" s="46">
        <v>9</v>
      </c>
      <c r="M122" s="46">
        <v>10</v>
      </c>
      <c r="N122" s="46">
        <v>11</v>
      </c>
      <c r="O122" s="46">
        <v>12</v>
      </c>
      <c r="P122" s="46">
        <v>13</v>
      </c>
      <c r="Q122" s="46">
        <v>14</v>
      </c>
      <c r="R122" s="46">
        <v>15</v>
      </c>
      <c r="S122" s="46">
        <v>16</v>
      </c>
      <c r="T122" s="46">
        <v>17</v>
      </c>
      <c r="U122" s="46">
        <v>18</v>
      </c>
      <c r="V122" s="46">
        <v>19</v>
      </c>
      <c r="W122" s="46">
        <v>20</v>
      </c>
      <c r="X122" s="46">
        <v>21</v>
      </c>
      <c r="Y122" s="46">
        <v>22</v>
      </c>
      <c r="Z122" s="46">
        <v>23</v>
      </c>
    </row>
    <row r="123" spans="1:51">
      <c r="C123" t="s">
        <v>120</v>
      </c>
      <c r="D123" s="60">
        <f>IF(D122&gt;$D120,0,IF(D122&gt;$D112,D117*(1-$D115),$D111*(1+$D113)^(D122-1)))</f>
        <v>12</v>
      </c>
      <c r="E123" s="60">
        <f t="shared" ref="E123:Z123" si="14">IF(E122&gt;$D120,0,IF(E122&gt;$D112,E117*(1-$D115),$D111*(1+$D113)^(E122-1)))</f>
        <v>14.962499999999999</v>
      </c>
      <c r="F123" s="60">
        <f t="shared" si="14"/>
        <v>15.710625</v>
      </c>
      <c r="G123" s="60">
        <f t="shared" si="14"/>
        <v>0</v>
      </c>
      <c r="H123" s="60">
        <f t="shared" si="14"/>
        <v>0</v>
      </c>
      <c r="I123" s="60">
        <f t="shared" si="14"/>
        <v>0</v>
      </c>
      <c r="J123" s="60">
        <f t="shared" si="14"/>
        <v>0</v>
      </c>
      <c r="K123" s="60">
        <f t="shared" si="14"/>
        <v>0</v>
      </c>
      <c r="L123" s="60">
        <f t="shared" si="14"/>
        <v>0</v>
      </c>
      <c r="M123" s="60">
        <f t="shared" si="14"/>
        <v>0</v>
      </c>
      <c r="N123" s="60">
        <f t="shared" si="14"/>
        <v>0</v>
      </c>
      <c r="O123" s="60">
        <f t="shared" si="14"/>
        <v>0</v>
      </c>
      <c r="P123" s="60">
        <f t="shared" si="14"/>
        <v>0</v>
      </c>
      <c r="Q123" s="60">
        <f t="shared" si="14"/>
        <v>0</v>
      </c>
      <c r="R123" s="60">
        <f t="shared" si="14"/>
        <v>0</v>
      </c>
      <c r="S123" s="60">
        <f t="shared" si="14"/>
        <v>0</v>
      </c>
      <c r="T123" s="60">
        <f t="shared" si="14"/>
        <v>0</v>
      </c>
      <c r="U123" s="60">
        <f t="shared" si="14"/>
        <v>0</v>
      </c>
      <c r="V123" s="60">
        <f t="shared" si="14"/>
        <v>0</v>
      </c>
      <c r="W123" s="60">
        <f t="shared" si="14"/>
        <v>0</v>
      </c>
      <c r="X123" s="60">
        <f t="shared" si="14"/>
        <v>0</v>
      </c>
      <c r="Y123" s="60">
        <f t="shared" si="14"/>
        <v>0</v>
      </c>
      <c r="Z123" s="60">
        <f t="shared" si="14"/>
        <v>0</v>
      </c>
    </row>
    <row r="124" spans="1:51">
      <c r="C124" t="s">
        <v>122</v>
      </c>
      <c r="D124" s="63">
        <f>D118</f>
        <v>42491</v>
      </c>
      <c r="E124" s="63">
        <f>EDATE(D124,1)</f>
        <v>42522</v>
      </c>
      <c r="F124" s="63">
        <f t="shared" ref="F124:AN124" si="15">EDATE(E124,1)</f>
        <v>42552</v>
      </c>
      <c r="G124" s="63">
        <f t="shared" si="15"/>
        <v>42583</v>
      </c>
      <c r="H124" s="63">
        <f t="shared" si="15"/>
        <v>42614</v>
      </c>
      <c r="I124" s="63">
        <f t="shared" si="15"/>
        <v>42644</v>
      </c>
      <c r="J124" s="63">
        <f t="shared" si="15"/>
        <v>42675</v>
      </c>
      <c r="K124" s="63">
        <f t="shared" si="15"/>
        <v>42705</v>
      </c>
      <c r="L124" s="63">
        <f t="shared" si="15"/>
        <v>42736</v>
      </c>
      <c r="M124" s="63">
        <f t="shared" si="15"/>
        <v>42767</v>
      </c>
      <c r="N124" s="63">
        <f t="shared" si="15"/>
        <v>42795</v>
      </c>
      <c r="O124" s="63">
        <f t="shared" si="15"/>
        <v>42826</v>
      </c>
      <c r="P124" s="63">
        <f t="shared" si="15"/>
        <v>42856</v>
      </c>
      <c r="Q124" s="63">
        <f t="shared" si="15"/>
        <v>42887</v>
      </c>
      <c r="R124" s="63">
        <f t="shared" si="15"/>
        <v>42917</v>
      </c>
      <c r="S124" s="63">
        <f t="shared" si="15"/>
        <v>42948</v>
      </c>
      <c r="T124" s="63">
        <f t="shared" si="15"/>
        <v>42979</v>
      </c>
      <c r="U124" s="63">
        <f t="shared" si="15"/>
        <v>43009</v>
      </c>
      <c r="V124" s="63">
        <f t="shared" si="15"/>
        <v>43040</v>
      </c>
      <c r="W124" s="63">
        <f t="shared" si="15"/>
        <v>43070</v>
      </c>
      <c r="X124" s="63">
        <f t="shared" si="15"/>
        <v>43101</v>
      </c>
      <c r="Y124" s="63">
        <f t="shared" si="15"/>
        <v>43132</v>
      </c>
      <c r="Z124" s="63">
        <f t="shared" si="15"/>
        <v>43160</v>
      </c>
      <c r="AA124" s="63">
        <f t="shared" si="15"/>
        <v>43191</v>
      </c>
      <c r="AB124" s="63">
        <f t="shared" si="15"/>
        <v>43221</v>
      </c>
      <c r="AC124" s="63">
        <f t="shared" si="15"/>
        <v>43252</v>
      </c>
      <c r="AD124" s="63">
        <f t="shared" si="15"/>
        <v>43282</v>
      </c>
      <c r="AE124" s="63">
        <f t="shared" si="15"/>
        <v>43313</v>
      </c>
      <c r="AF124" s="63">
        <f t="shared" si="15"/>
        <v>43344</v>
      </c>
      <c r="AG124" s="63">
        <f t="shared" si="15"/>
        <v>43374</v>
      </c>
      <c r="AH124" s="63">
        <f t="shared" si="15"/>
        <v>43405</v>
      </c>
      <c r="AI124" s="63">
        <f t="shared" si="15"/>
        <v>43435</v>
      </c>
      <c r="AJ124" s="63">
        <f t="shared" si="15"/>
        <v>43466</v>
      </c>
      <c r="AK124" s="63">
        <f t="shared" si="15"/>
        <v>43497</v>
      </c>
      <c r="AL124" s="63">
        <f t="shared" si="15"/>
        <v>43525</v>
      </c>
      <c r="AM124" s="63">
        <f t="shared" si="15"/>
        <v>43556</v>
      </c>
      <c r="AN124" s="63">
        <f t="shared" si="15"/>
        <v>43586</v>
      </c>
    </row>
    <row r="125" spans="1:51">
      <c r="C125" t="s">
        <v>120</v>
      </c>
      <c r="D125" s="60">
        <f t="shared" ref="D125:AN125" ca="1" si="16">IF(D124&gt;EDATE($D119,12),0,OFFSET($D123,0,ROUNDDOWN(DATEDIF($D118,D124,"m")/12,0)))</f>
        <v>12</v>
      </c>
      <c r="E125" s="60">
        <f t="shared" ca="1" si="16"/>
        <v>12</v>
      </c>
      <c r="F125" s="60">
        <f t="shared" ca="1" si="16"/>
        <v>12</v>
      </c>
      <c r="G125" s="60">
        <f t="shared" ca="1" si="16"/>
        <v>12</v>
      </c>
      <c r="H125" s="60">
        <f t="shared" ca="1" si="16"/>
        <v>12</v>
      </c>
      <c r="I125" s="60">
        <f t="shared" ca="1" si="16"/>
        <v>12</v>
      </c>
      <c r="J125" s="60">
        <f t="shared" ca="1" si="16"/>
        <v>12</v>
      </c>
      <c r="K125" s="60">
        <f t="shared" ca="1" si="16"/>
        <v>12</v>
      </c>
      <c r="L125" s="60">
        <f t="shared" ca="1" si="16"/>
        <v>12</v>
      </c>
      <c r="M125" s="60">
        <f t="shared" ca="1" si="16"/>
        <v>12</v>
      </c>
      <c r="N125" s="60">
        <f t="shared" ca="1" si="16"/>
        <v>12</v>
      </c>
      <c r="O125" s="60">
        <f t="shared" ca="1" si="16"/>
        <v>12</v>
      </c>
      <c r="P125" s="60">
        <f t="shared" ca="1" si="16"/>
        <v>14.962499999999999</v>
      </c>
      <c r="Q125" s="60">
        <f t="shared" ca="1" si="16"/>
        <v>14.962499999999999</v>
      </c>
      <c r="R125" s="60">
        <f t="shared" ca="1" si="16"/>
        <v>14.962499999999999</v>
      </c>
      <c r="S125" s="60">
        <f t="shared" ca="1" si="16"/>
        <v>14.962499999999999</v>
      </c>
      <c r="T125" s="60">
        <f t="shared" ca="1" si="16"/>
        <v>14.962499999999999</v>
      </c>
      <c r="U125" s="60">
        <f t="shared" ca="1" si="16"/>
        <v>14.962499999999999</v>
      </c>
      <c r="V125" s="60">
        <f t="shared" ca="1" si="16"/>
        <v>14.962499999999999</v>
      </c>
      <c r="W125" s="60">
        <f t="shared" ca="1" si="16"/>
        <v>14.962499999999999</v>
      </c>
      <c r="X125" s="60">
        <f t="shared" ca="1" si="16"/>
        <v>14.962499999999999</v>
      </c>
      <c r="Y125" s="60">
        <f t="shared" ca="1" si="16"/>
        <v>14.962499999999999</v>
      </c>
      <c r="Z125" s="60">
        <f t="shared" ca="1" si="16"/>
        <v>14.962499999999999</v>
      </c>
      <c r="AA125" s="60">
        <f t="shared" ca="1" si="16"/>
        <v>14.962499999999999</v>
      </c>
      <c r="AB125" s="60">
        <f t="shared" ca="1" si="16"/>
        <v>15.710625</v>
      </c>
      <c r="AC125" s="60">
        <f t="shared" ca="1" si="16"/>
        <v>15.710625</v>
      </c>
      <c r="AD125" s="60">
        <f t="shared" ca="1" si="16"/>
        <v>15.710625</v>
      </c>
      <c r="AE125" s="60">
        <f t="shared" ca="1" si="16"/>
        <v>15.710625</v>
      </c>
      <c r="AF125" s="60">
        <f t="shared" ca="1" si="16"/>
        <v>15.710625</v>
      </c>
      <c r="AG125" s="60">
        <f t="shared" ca="1" si="16"/>
        <v>0</v>
      </c>
      <c r="AH125" s="60">
        <f t="shared" ca="1" si="16"/>
        <v>0</v>
      </c>
      <c r="AI125" s="60">
        <f t="shared" ca="1" si="16"/>
        <v>0</v>
      </c>
      <c r="AJ125" s="60">
        <f t="shared" ca="1" si="16"/>
        <v>0</v>
      </c>
      <c r="AK125" s="60">
        <f t="shared" ca="1" si="16"/>
        <v>0</v>
      </c>
      <c r="AL125" s="60">
        <f t="shared" ca="1" si="16"/>
        <v>0</v>
      </c>
      <c r="AM125" s="60">
        <f t="shared" ca="1" si="16"/>
        <v>0</v>
      </c>
      <c r="AN125" s="60">
        <f t="shared" ca="1" si="16"/>
        <v>0</v>
      </c>
      <c r="AO125" s="60"/>
      <c r="AP125" s="60"/>
      <c r="AQ125" s="60"/>
      <c r="AR125" s="60"/>
      <c r="AS125" s="60"/>
      <c r="AT125" s="60"/>
      <c r="AU125" s="60"/>
      <c r="AV125" s="60"/>
      <c r="AW125" s="60"/>
      <c r="AX125" s="60"/>
      <c r="AY125" s="60"/>
    </row>
    <row r="127" spans="1:51">
      <c r="A127" t="s">
        <v>301</v>
      </c>
      <c r="B127" t="s">
        <v>92</v>
      </c>
      <c r="C127" t="s">
        <v>110</v>
      </c>
      <c r="D127" s="56">
        <v>12</v>
      </c>
    </row>
    <row r="128" spans="1:51">
      <c r="C128" t="s">
        <v>12</v>
      </c>
      <c r="D128" s="56">
        <v>1</v>
      </c>
      <c r="E128" t="s">
        <v>118</v>
      </c>
    </row>
    <row r="129" spans="1:51">
      <c r="C129" t="s">
        <v>63</v>
      </c>
      <c r="D129" s="47">
        <v>0.05</v>
      </c>
    </row>
    <row r="130" spans="1:51">
      <c r="C130" t="s">
        <v>112</v>
      </c>
      <c r="D130" s="48" t="s">
        <v>61</v>
      </c>
    </row>
    <row r="131" spans="1:51">
      <c r="C131" t="s">
        <v>8</v>
      </c>
      <c r="D131" s="48" t="s">
        <v>89</v>
      </c>
    </row>
    <row r="132" spans="1:51">
      <c r="C132" t="s">
        <v>117</v>
      </c>
      <c r="D132" s="57">
        <v>0.1</v>
      </c>
    </row>
    <row r="133" spans="1:51">
      <c r="C133" t="s">
        <v>113</v>
      </c>
      <c r="D133" s="59">
        <v>1</v>
      </c>
      <c r="E133" s="46">
        <v>2</v>
      </c>
      <c r="F133" s="46">
        <v>3</v>
      </c>
      <c r="G133" s="46">
        <v>4</v>
      </c>
      <c r="H133" s="46">
        <v>5</v>
      </c>
      <c r="I133" s="46">
        <v>6</v>
      </c>
      <c r="J133" s="46">
        <v>7</v>
      </c>
      <c r="K133" s="46">
        <v>8</v>
      </c>
      <c r="L133" s="46">
        <v>9</v>
      </c>
      <c r="M133" s="46">
        <v>10</v>
      </c>
      <c r="N133" s="46">
        <v>11</v>
      </c>
      <c r="O133" s="46">
        <v>12</v>
      </c>
      <c r="P133" s="46">
        <v>13</v>
      </c>
      <c r="Q133" s="46">
        <v>14</v>
      </c>
      <c r="R133" s="46">
        <v>15</v>
      </c>
      <c r="S133" s="46">
        <v>16</v>
      </c>
      <c r="T133" s="46">
        <v>17</v>
      </c>
      <c r="U133" s="46">
        <v>18</v>
      </c>
      <c r="V133" s="46">
        <v>19</v>
      </c>
      <c r="W133" s="46">
        <v>20</v>
      </c>
      <c r="X133" s="46">
        <v>21</v>
      </c>
      <c r="Y133" s="46">
        <v>22</v>
      </c>
      <c r="Z133" s="46">
        <v>23</v>
      </c>
    </row>
    <row r="134" spans="1:51">
      <c r="C134" t="s">
        <v>116</v>
      </c>
      <c r="D134" s="61">
        <f t="shared" ref="D134:Z134" si="17">$D$59*(1+$D$60)^(D133-1)</f>
        <v>15</v>
      </c>
      <c r="E134" s="62">
        <f t="shared" si="17"/>
        <v>15.75</v>
      </c>
      <c r="F134" s="62">
        <f t="shared" si="17"/>
        <v>16.537500000000001</v>
      </c>
      <c r="G134" s="62">
        <f t="shared" si="17"/>
        <v>17.364375000000003</v>
      </c>
      <c r="H134" s="62">
        <f t="shared" si="17"/>
        <v>18.232593749999999</v>
      </c>
      <c r="I134" s="62">
        <f t="shared" si="17"/>
        <v>19.144223437500003</v>
      </c>
      <c r="J134" s="62">
        <f t="shared" si="17"/>
        <v>20.101434609374998</v>
      </c>
      <c r="K134" s="62">
        <f t="shared" si="17"/>
        <v>21.106506339843754</v>
      </c>
      <c r="L134" s="62">
        <f t="shared" si="17"/>
        <v>22.16183165683594</v>
      </c>
      <c r="M134" s="62">
        <f t="shared" si="17"/>
        <v>23.269923239677738</v>
      </c>
      <c r="N134" s="62">
        <f t="shared" si="17"/>
        <v>24.433419401661624</v>
      </c>
      <c r="O134" s="62">
        <f t="shared" si="17"/>
        <v>25.655090371744706</v>
      </c>
      <c r="P134" s="62">
        <f t="shared" si="17"/>
        <v>26.937844890331938</v>
      </c>
      <c r="Q134" s="62">
        <f t="shared" si="17"/>
        <v>28.284737134848541</v>
      </c>
      <c r="R134" s="62">
        <f t="shared" si="17"/>
        <v>29.698973991590961</v>
      </c>
      <c r="S134" s="62">
        <f t="shared" si="17"/>
        <v>31.183922691170519</v>
      </c>
      <c r="T134" s="62">
        <f t="shared" si="17"/>
        <v>32.743118825729042</v>
      </c>
      <c r="U134" s="62">
        <f t="shared" si="17"/>
        <v>34.3802747670155</v>
      </c>
      <c r="V134" s="62">
        <f t="shared" si="17"/>
        <v>36.099288505366275</v>
      </c>
      <c r="W134" s="62">
        <f t="shared" si="17"/>
        <v>37.904252930634584</v>
      </c>
      <c r="X134" s="62">
        <f t="shared" si="17"/>
        <v>39.799465577166316</v>
      </c>
      <c r="Y134" s="62">
        <f t="shared" si="17"/>
        <v>41.789438856024631</v>
      </c>
      <c r="Z134" s="62">
        <f t="shared" si="17"/>
        <v>43.878910798825856</v>
      </c>
    </row>
    <row r="135" spans="1:51">
      <c r="C135" t="s">
        <v>55</v>
      </c>
      <c r="D135" s="64">
        <v>42491</v>
      </c>
      <c r="E135" s="62"/>
      <c r="F135" s="62"/>
      <c r="G135" s="62"/>
      <c r="H135" s="62"/>
      <c r="I135" s="62"/>
      <c r="J135" s="62"/>
      <c r="K135" s="62"/>
      <c r="L135" s="62"/>
      <c r="M135" s="62"/>
      <c r="N135" s="62"/>
      <c r="O135" s="62"/>
      <c r="P135" s="62"/>
      <c r="Q135" s="62"/>
      <c r="R135" s="62"/>
      <c r="S135" s="62"/>
      <c r="T135" s="62"/>
      <c r="U135" s="62"/>
      <c r="V135" s="62"/>
      <c r="W135" s="62"/>
      <c r="X135" s="62"/>
      <c r="Y135" s="62"/>
      <c r="Z135" s="62"/>
    </row>
    <row r="136" spans="1:51">
      <c r="C136" t="s">
        <v>56</v>
      </c>
      <c r="D136" s="64">
        <v>42979</v>
      </c>
      <c r="E136" s="62"/>
      <c r="F136" s="62"/>
      <c r="G136" s="62"/>
      <c r="H136" s="62"/>
      <c r="I136" s="62"/>
      <c r="J136" s="62"/>
      <c r="K136" s="62"/>
      <c r="L136" s="62"/>
      <c r="M136" s="62"/>
      <c r="N136" s="62"/>
      <c r="O136" s="62"/>
      <c r="P136" s="62"/>
      <c r="Q136" s="62"/>
      <c r="R136" s="62"/>
      <c r="S136" s="62"/>
      <c r="T136" s="62"/>
      <c r="U136" s="62"/>
      <c r="V136" s="62"/>
      <c r="W136" s="62"/>
      <c r="X136" s="62"/>
      <c r="Y136" s="62"/>
      <c r="Z136" s="62"/>
    </row>
    <row r="137" spans="1:51">
      <c r="C137" t="s">
        <v>121</v>
      </c>
      <c r="D137" s="66">
        <f>ROUNDUP((DATEDIF(D135,D136,"m")+12)/12,0)</f>
        <v>3</v>
      </c>
      <c r="E137" s="62"/>
      <c r="F137" s="62"/>
      <c r="G137" s="62"/>
      <c r="H137" s="62"/>
      <c r="I137" s="62"/>
      <c r="J137" s="62"/>
      <c r="K137" s="62"/>
      <c r="L137" s="62"/>
      <c r="M137" s="62"/>
      <c r="N137" s="62"/>
      <c r="O137" s="62"/>
      <c r="P137" s="62"/>
      <c r="Q137" s="62"/>
      <c r="R137" s="62"/>
      <c r="S137" s="62"/>
      <c r="T137" s="62"/>
      <c r="U137" s="62"/>
      <c r="V137" s="62"/>
      <c r="W137" s="62"/>
      <c r="X137" s="62"/>
      <c r="Y137" s="62"/>
      <c r="Z137" s="62"/>
    </row>
    <row r="139" spans="1:51">
      <c r="B139" t="s">
        <v>91</v>
      </c>
      <c r="C139" t="s">
        <v>113</v>
      </c>
      <c r="D139" s="59">
        <v>1</v>
      </c>
      <c r="E139" s="46">
        <v>2</v>
      </c>
      <c r="F139" s="46">
        <v>3</v>
      </c>
      <c r="G139" s="46">
        <v>4</v>
      </c>
      <c r="H139" s="46">
        <v>5</v>
      </c>
      <c r="I139" s="46">
        <v>6</v>
      </c>
      <c r="J139" s="46">
        <v>7</v>
      </c>
      <c r="K139" s="46">
        <v>8</v>
      </c>
      <c r="L139" s="46">
        <v>9</v>
      </c>
      <c r="M139" s="46">
        <v>10</v>
      </c>
      <c r="N139" s="46">
        <v>11</v>
      </c>
      <c r="O139" s="46">
        <v>12</v>
      </c>
      <c r="P139" s="46">
        <v>13</v>
      </c>
      <c r="Q139" s="46">
        <v>14</v>
      </c>
      <c r="R139" s="46">
        <v>15</v>
      </c>
      <c r="S139" s="46">
        <v>16</v>
      </c>
      <c r="T139" s="46">
        <v>17</v>
      </c>
      <c r="U139" s="46">
        <v>18</v>
      </c>
      <c r="V139" s="46">
        <v>19</v>
      </c>
      <c r="W139" s="46">
        <v>20</v>
      </c>
      <c r="X139" s="46">
        <v>21</v>
      </c>
      <c r="Y139" s="46">
        <v>22</v>
      </c>
      <c r="Z139" s="46">
        <v>23</v>
      </c>
    </row>
    <row r="140" spans="1:51">
      <c r="C140" t="s">
        <v>120</v>
      </c>
      <c r="D140" s="60">
        <f>IF(D139&gt;$D137,0,IF(D139&gt;$D128,C140*(1+$D132),$D127))</f>
        <v>12</v>
      </c>
      <c r="E140" s="60">
        <f t="shared" ref="E140:Z140" si="18">IF(E139&gt;$D137,0,IF(E139&gt;$D128,D140*(1+$D132),$D127))</f>
        <v>13.200000000000001</v>
      </c>
      <c r="F140" s="60">
        <f t="shared" si="18"/>
        <v>14.520000000000003</v>
      </c>
      <c r="G140" s="60">
        <f t="shared" si="18"/>
        <v>0</v>
      </c>
      <c r="H140" s="60">
        <f t="shared" si="18"/>
        <v>0</v>
      </c>
      <c r="I140" s="60">
        <f t="shared" si="18"/>
        <v>0</v>
      </c>
      <c r="J140" s="60">
        <f t="shared" si="18"/>
        <v>0</v>
      </c>
      <c r="K140" s="60">
        <f t="shared" si="18"/>
        <v>0</v>
      </c>
      <c r="L140" s="60">
        <f t="shared" si="18"/>
        <v>0</v>
      </c>
      <c r="M140" s="60">
        <f t="shared" si="18"/>
        <v>0</v>
      </c>
      <c r="N140" s="60">
        <f t="shared" si="18"/>
        <v>0</v>
      </c>
      <c r="O140" s="60">
        <f t="shared" si="18"/>
        <v>0</v>
      </c>
      <c r="P140" s="60">
        <f t="shared" si="18"/>
        <v>0</v>
      </c>
      <c r="Q140" s="60">
        <f t="shared" si="18"/>
        <v>0</v>
      </c>
      <c r="R140" s="60">
        <f t="shared" si="18"/>
        <v>0</v>
      </c>
      <c r="S140" s="60">
        <f t="shared" si="18"/>
        <v>0</v>
      </c>
      <c r="T140" s="60">
        <f t="shared" si="18"/>
        <v>0</v>
      </c>
      <c r="U140" s="60">
        <f t="shared" si="18"/>
        <v>0</v>
      </c>
      <c r="V140" s="60">
        <f t="shared" si="18"/>
        <v>0</v>
      </c>
      <c r="W140" s="60">
        <f t="shared" si="18"/>
        <v>0</v>
      </c>
      <c r="X140" s="60">
        <f t="shared" si="18"/>
        <v>0</v>
      </c>
      <c r="Y140" s="60">
        <f t="shared" si="18"/>
        <v>0</v>
      </c>
      <c r="Z140" s="60">
        <f t="shared" si="18"/>
        <v>0</v>
      </c>
    </row>
    <row r="141" spans="1:51">
      <c r="C141" t="s">
        <v>122</v>
      </c>
      <c r="D141" s="63">
        <f>D135</f>
        <v>42491</v>
      </c>
      <c r="E141" s="63">
        <f>EDATE(D141,1)</f>
        <v>42522</v>
      </c>
      <c r="F141" s="63">
        <f t="shared" ref="F141:AN141" si="19">EDATE(E141,1)</f>
        <v>42552</v>
      </c>
      <c r="G141" s="63">
        <f t="shared" si="19"/>
        <v>42583</v>
      </c>
      <c r="H141" s="63">
        <f t="shared" si="19"/>
        <v>42614</v>
      </c>
      <c r="I141" s="63">
        <f t="shared" si="19"/>
        <v>42644</v>
      </c>
      <c r="J141" s="63">
        <f t="shared" si="19"/>
        <v>42675</v>
      </c>
      <c r="K141" s="63">
        <f t="shared" si="19"/>
        <v>42705</v>
      </c>
      <c r="L141" s="63">
        <f t="shared" si="19"/>
        <v>42736</v>
      </c>
      <c r="M141" s="63">
        <f t="shared" si="19"/>
        <v>42767</v>
      </c>
      <c r="N141" s="63">
        <f t="shared" si="19"/>
        <v>42795</v>
      </c>
      <c r="O141" s="63">
        <f t="shared" si="19"/>
        <v>42826</v>
      </c>
      <c r="P141" s="63">
        <f t="shared" si="19"/>
        <v>42856</v>
      </c>
      <c r="Q141" s="63">
        <f t="shared" si="19"/>
        <v>42887</v>
      </c>
      <c r="R141" s="63">
        <f t="shared" si="19"/>
        <v>42917</v>
      </c>
      <c r="S141" s="63">
        <f t="shared" si="19"/>
        <v>42948</v>
      </c>
      <c r="T141" s="63">
        <f t="shared" si="19"/>
        <v>42979</v>
      </c>
      <c r="U141" s="63">
        <f t="shared" si="19"/>
        <v>43009</v>
      </c>
      <c r="V141" s="63">
        <f t="shared" si="19"/>
        <v>43040</v>
      </c>
      <c r="W141" s="63">
        <f t="shared" si="19"/>
        <v>43070</v>
      </c>
      <c r="X141" s="63">
        <f t="shared" si="19"/>
        <v>43101</v>
      </c>
      <c r="Y141" s="63">
        <f t="shared" si="19"/>
        <v>43132</v>
      </c>
      <c r="Z141" s="63">
        <f t="shared" si="19"/>
        <v>43160</v>
      </c>
      <c r="AA141" s="63">
        <f t="shared" si="19"/>
        <v>43191</v>
      </c>
      <c r="AB141" s="63">
        <f t="shared" si="19"/>
        <v>43221</v>
      </c>
      <c r="AC141" s="63">
        <f t="shared" si="19"/>
        <v>43252</v>
      </c>
      <c r="AD141" s="63">
        <f t="shared" si="19"/>
        <v>43282</v>
      </c>
      <c r="AE141" s="63">
        <f t="shared" si="19"/>
        <v>43313</v>
      </c>
      <c r="AF141" s="63">
        <f t="shared" si="19"/>
        <v>43344</v>
      </c>
      <c r="AG141" s="63">
        <f t="shared" si="19"/>
        <v>43374</v>
      </c>
      <c r="AH141" s="63">
        <f t="shared" si="19"/>
        <v>43405</v>
      </c>
      <c r="AI141" s="63">
        <f t="shared" si="19"/>
        <v>43435</v>
      </c>
      <c r="AJ141" s="63">
        <f t="shared" si="19"/>
        <v>43466</v>
      </c>
      <c r="AK141" s="63">
        <f t="shared" si="19"/>
        <v>43497</v>
      </c>
      <c r="AL141" s="63">
        <f t="shared" si="19"/>
        <v>43525</v>
      </c>
      <c r="AM141" s="63">
        <f t="shared" si="19"/>
        <v>43556</v>
      </c>
      <c r="AN141" s="63">
        <f t="shared" si="19"/>
        <v>43586</v>
      </c>
    </row>
    <row r="142" spans="1:51">
      <c r="C142" t="s">
        <v>120</v>
      </c>
      <c r="D142" s="60">
        <f t="shared" ref="D142:AN142" ca="1" si="20">IF(D141&gt;EDATE($D136,12),0,OFFSET($D140,0,ROUNDDOWN(DATEDIF($D135,D141,"m")/12,0)))</f>
        <v>12</v>
      </c>
      <c r="E142" s="60">
        <f t="shared" ca="1" si="20"/>
        <v>12</v>
      </c>
      <c r="F142" s="60">
        <f t="shared" ca="1" si="20"/>
        <v>12</v>
      </c>
      <c r="G142" s="60">
        <f t="shared" ca="1" si="20"/>
        <v>12</v>
      </c>
      <c r="H142" s="60">
        <f t="shared" ca="1" si="20"/>
        <v>12</v>
      </c>
      <c r="I142" s="60">
        <f t="shared" ca="1" si="20"/>
        <v>12</v>
      </c>
      <c r="J142" s="60">
        <f t="shared" ca="1" si="20"/>
        <v>12</v>
      </c>
      <c r="K142" s="60">
        <f t="shared" ca="1" si="20"/>
        <v>12</v>
      </c>
      <c r="L142" s="60">
        <f t="shared" ca="1" si="20"/>
        <v>12</v>
      </c>
      <c r="M142" s="60">
        <f t="shared" ca="1" si="20"/>
        <v>12</v>
      </c>
      <c r="N142" s="60">
        <f t="shared" ca="1" si="20"/>
        <v>12</v>
      </c>
      <c r="O142" s="60">
        <f t="shared" ca="1" si="20"/>
        <v>12</v>
      </c>
      <c r="P142" s="60">
        <f t="shared" ca="1" si="20"/>
        <v>13.200000000000001</v>
      </c>
      <c r="Q142" s="60">
        <f t="shared" ca="1" si="20"/>
        <v>13.200000000000001</v>
      </c>
      <c r="R142" s="60">
        <f t="shared" ca="1" si="20"/>
        <v>13.200000000000001</v>
      </c>
      <c r="S142" s="60">
        <f t="shared" ca="1" si="20"/>
        <v>13.200000000000001</v>
      </c>
      <c r="T142" s="60">
        <f t="shared" ca="1" si="20"/>
        <v>13.200000000000001</v>
      </c>
      <c r="U142" s="60">
        <f t="shared" ca="1" si="20"/>
        <v>13.200000000000001</v>
      </c>
      <c r="V142" s="60">
        <f t="shared" ca="1" si="20"/>
        <v>13.200000000000001</v>
      </c>
      <c r="W142" s="60">
        <f t="shared" ca="1" si="20"/>
        <v>13.200000000000001</v>
      </c>
      <c r="X142" s="60">
        <f t="shared" ca="1" si="20"/>
        <v>13.200000000000001</v>
      </c>
      <c r="Y142" s="60">
        <f t="shared" ca="1" si="20"/>
        <v>13.200000000000001</v>
      </c>
      <c r="Z142" s="60">
        <f t="shared" ca="1" si="20"/>
        <v>13.200000000000001</v>
      </c>
      <c r="AA142" s="60">
        <f t="shared" ca="1" si="20"/>
        <v>13.200000000000001</v>
      </c>
      <c r="AB142" s="60">
        <f t="shared" ca="1" si="20"/>
        <v>14.520000000000003</v>
      </c>
      <c r="AC142" s="60">
        <f t="shared" ca="1" si="20"/>
        <v>14.520000000000003</v>
      </c>
      <c r="AD142" s="60">
        <f t="shared" ca="1" si="20"/>
        <v>14.520000000000003</v>
      </c>
      <c r="AE142" s="60">
        <f t="shared" ca="1" si="20"/>
        <v>14.520000000000003</v>
      </c>
      <c r="AF142" s="60">
        <f t="shared" ca="1" si="20"/>
        <v>14.520000000000003</v>
      </c>
      <c r="AG142" s="60">
        <f t="shared" ca="1" si="20"/>
        <v>0</v>
      </c>
      <c r="AH142" s="60">
        <f t="shared" ca="1" si="20"/>
        <v>0</v>
      </c>
      <c r="AI142" s="60">
        <f t="shared" ca="1" si="20"/>
        <v>0</v>
      </c>
      <c r="AJ142" s="60">
        <f t="shared" ca="1" si="20"/>
        <v>0</v>
      </c>
      <c r="AK142" s="60">
        <f t="shared" ca="1" si="20"/>
        <v>0</v>
      </c>
      <c r="AL142" s="60">
        <f t="shared" ca="1" si="20"/>
        <v>0</v>
      </c>
      <c r="AM142" s="60">
        <f t="shared" ca="1" si="20"/>
        <v>0</v>
      </c>
      <c r="AN142" s="60">
        <f t="shared" ca="1" si="20"/>
        <v>0</v>
      </c>
      <c r="AO142" s="60"/>
      <c r="AP142" s="60"/>
      <c r="AQ142" s="60"/>
      <c r="AR142" s="60"/>
      <c r="AS142" s="60"/>
      <c r="AT142" s="60"/>
      <c r="AU142" s="60"/>
      <c r="AV142" s="60"/>
      <c r="AW142" s="60"/>
      <c r="AX142" s="60"/>
      <c r="AY142" s="60"/>
    </row>
    <row r="144" spans="1:51">
      <c r="A144" t="s">
        <v>302</v>
      </c>
      <c r="B144" t="s">
        <v>92</v>
      </c>
      <c r="C144" t="s">
        <v>110</v>
      </c>
      <c r="D144" s="56">
        <v>12</v>
      </c>
    </row>
    <row r="145" spans="2:51">
      <c r="C145" t="s">
        <v>12</v>
      </c>
      <c r="D145" s="56">
        <v>2</v>
      </c>
      <c r="E145" t="s">
        <v>119</v>
      </c>
    </row>
    <row r="146" spans="2:51">
      <c r="C146" t="s">
        <v>63</v>
      </c>
      <c r="D146" s="47">
        <v>0.05</v>
      </c>
    </row>
    <row r="147" spans="2:51">
      <c r="C147" t="s">
        <v>112</v>
      </c>
      <c r="D147" s="48" t="s">
        <v>61</v>
      </c>
    </row>
    <row r="148" spans="2:51">
      <c r="C148" t="s">
        <v>8</v>
      </c>
      <c r="D148" s="48" t="s">
        <v>89</v>
      </c>
    </row>
    <row r="149" spans="2:51">
      <c r="C149" t="s">
        <v>117</v>
      </c>
      <c r="D149" s="57">
        <v>0.1</v>
      </c>
    </row>
    <row r="150" spans="2:51">
      <c r="C150" t="s">
        <v>113</v>
      </c>
      <c r="D150" s="59">
        <v>1</v>
      </c>
      <c r="E150" s="46">
        <v>2</v>
      </c>
      <c r="F150" s="46">
        <v>3</v>
      </c>
      <c r="G150" s="46">
        <v>4</v>
      </c>
      <c r="H150" s="46">
        <v>5</v>
      </c>
      <c r="I150" s="46">
        <v>6</v>
      </c>
      <c r="J150" s="46">
        <v>7</v>
      </c>
      <c r="K150" s="46">
        <v>8</v>
      </c>
      <c r="L150" s="46">
        <v>9</v>
      </c>
      <c r="M150" s="46">
        <v>10</v>
      </c>
      <c r="N150" s="46">
        <v>11</v>
      </c>
      <c r="O150" s="46">
        <v>12</v>
      </c>
      <c r="P150" s="46">
        <v>13</v>
      </c>
      <c r="Q150" s="46">
        <v>14</v>
      </c>
      <c r="R150" s="46">
        <v>15</v>
      </c>
      <c r="S150" s="46">
        <v>16</v>
      </c>
      <c r="T150" s="46">
        <v>17</v>
      </c>
      <c r="U150" s="46">
        <v>18</v>
      </c>
      <c r="V150" s="46">
        <v>19</v>
      </c>
      <c r="W150" s="46">
        <v>20</v>
      </c>
      <c r="X150" s="46">
        <v>21</v>
      </c>
      <c r="Y150" s="46">
        <v>22</v>
      </c>
      <c r="Z150" s="46">
        <v>23</v>
      </c>
    </row>
    <row r="151" spans="2:51">
      <c r="C151" t="s">
        <v>116</v>
      </c>
      <c r="D151" s="61">
        <f>$D$59*(1+$D$60)^(D150-1)</f>
        <v>15</v>
      </c>
      <c r="E151" s="62">
        <f t="shared" ref="E151:Z151" si="21">$D$59*(1+$D$60)^(E150-1)</f>
        <v>15.75</v>
      </c>
      <c r="F151" s="62">
        <f t="shared" si="21"/>
        <v>16.537500000000001</v>
      </c>
      <c r="G151" s="62">
        <f t="shared" si="21"/>
        <v>17.364375000000003</v>
      </c>
      <c r="H151" s="62">
        <f t="shared" si="21"/>
        <v>18.232593749999999</v>
      </c>
      <c r="I151" s="62">
        <f t="shared" si="21"/>
        <v>19.144223437500003</v>
      </c>
      <c r="J151" s="62">
        <f t="shared" si="21"/>
        <v>20.101434609374998</v>
      </c>
      <c r="K151" s="62">
        <f t="shared" si="21"/>
        <v>21.106506339843754</v>
      </c>
      <c r="L151" s="62">
        <f t="shared" si="21"/>
        <v>22.16183165683594</v>
      </c>
      <c r="M151" s="62">
        <f t="shared" si="21"/>
        <v>23.269923239677738</v>
      </c>
      <c r="N151" s="62">
        <f t="shared" si="21"/>
        <v>24.433419401661624</v>
      </c>
      <c r="O151" s="62">
        <f t="shared" si="21"/>
        <v>25.655090371744706</v>
      </c>
      <c r="P151" s="62">
        <f t="shared" si="21"/>
        <v>26.937844890331938</v>
      </c>
      <c r="Q151" s="62">
        <f t="shared" si="21"/>
        <v>28.284737134848541</v>
      </c>
      <c r="R151" s="62">
        <f t="shared" si="21"/>
        <v>29.698973991590961</v>
      </c>
      <c r="S151" s="62">
        <f t="shared" si="21"/>
        <v>31.183922691170519</v>
      </c>
      <c r="T151" s="62">
        <f t="shared" si="21"/>
        <v>32.743118825729042</v>
      </c>
      <c r="U151" s="62">
        <f t="shared" si="21"/>
        <v>34.3802747670155</v>
      </c>
      <c r="V151" s="62">
        <f t="shared" si="21"/>
        <v>36.099288505366275</v>
      </c>
      <c r="W151" s="62">
        <f t="shared" si="21"/>
        <v>37.904252930634584</v>
      </c>
      <c r="X151" s="62">
        <f t="shared" si="21"/>
        <v>39.799465577166316</v>
      </c>
      <c r="Y151" s="62">
        <f t="shared" si="21"/>
        <v>41.789438856024631</v>
      </c>
      <c r="Z151" s="62">
        <f t="shared" si="21"/>
        <v>43.878910798825856</v>
      </c>
    </row>
    <row r="152" spans="2:51">
      <c r="C152" t="s">
        <v>55</v>
      </c>
      <c r="D152" s="64">
        <v>42491</v>
      </c>
      <c r="E152" s="62"/>
      <c r="F152" s="62"/>
      <c r="G152" s="62"/>
      <c r="H152" s="62"/>
      <c r="I152" s="62"/>
      <c r="J152" s="62"/>
      <c r="K152" s="62"/>
      <c r="L152" s="62"/>
      <c r="M152" s="62"/>
      <c r="N152" s="62"/>
      <c r="O152" s="62"/>
      <c r="P152" s="62"/>
      <c r="Q152" s="62"/>
      <c r="R152" s="62"/>
      <c r="S152" s="62"/>
      <c r="T152" s="62"/>
      <c r="U152" s="62"/>
      <c r="V152" s="62"/>
      <c r="W152" s="62"/>
      <c r="X152" s="62"/>
      <c r="Y152" s="62"/>
      <c r="Z152" s="62"/>
    </row>
    <row r="153" spans="2:51">
      <c r="C153" t="s">
        <v>56</v>
      </c>
      <c r="D153" s="64">
        <v>42979</v>
      </c>
      <c r="E153" s="62"/>
      <c r="F153" s="62"/>
      <c r="G153" s="62"/>
      <c r="H153" s="62"/>
      <c r="I153" s="62"/>
      <c r="J153" s="62"/>
      <c r="K153" s="62"/>
      <c r="L153" s="62"/>
      <c r="M153" s="62"/>
      <c r="N153" s="62"/>
      <c r="O153" s="62"/>
      <c r="P153" s="62"/>
      <c r="Q153" s="62"/>
      <c r="R153" s="62"/>
      <c r="S153" s="62"/>
      <c r="T153" s="62"/>
      <c r="U153" s="62"/>
      <c r="V153" s="62"/>
      <c r="W153" s="62"/>
      <c r="X153" s="62"/>
      <c r="Y153" s="62"/>
      <c r="Z153" s="62"/>
    </row>
    <row r="154" spans="2:51">
      <c r="C154" t="s">
        <v>121</v>
      </c>
      <c r="D154" s="66">
        <f>ROUNDUP((DATEDIF(D152,D153,"m")+12)/12,0)</f>
        <v>3</v>
      </c>
      <c r="E154" s="62"/>
      <c r="F154" s="62"/>
      <c r="G154" s="62"/>
      <c r="H154" s="62"/>
      <c r="I154" s="62"/>
      <c r="J154" s="62"/>
      <c r="K154" s="62"/>
      <c r="L154" s="62"/>
      <c r="M154" s="62"/>
      <c r="N154" s="62"/>
      <c r="O154" s="62"/>
      <c r="P154" s="62"/>
      <c r="Q154" s="62"/>
      <c r="R154" s="62"/>
      <c r="S154" s="62"/>
      <c r="T154" s="62"/>
      <c r="U154" s="62"/>
      <c r="V154" s="62"/>
      <c r="W154" s="62"/>
      <c r="X154" s="62"/>
      <c r="Y154" s="62"/>
      <c r="Z154" s="62"/>
    </row>
    <row r="156" spans="2:51">
      <c r="B156" t="s">
        <v>91</v>
      </c>
      <c r="C156" t="s">
        <v>113</v>
      </c>
      <c r="D156" s="59">
        <v>1</v>
      </c>
      <c r="E156" s="46">
        <v>2</v>
      </c>
      <c r="F156" s="46">
        <v>3</v>
      </c>
      <c r="G156" s="46">
        <v>4</v>
      </c>
      <c r="H156" s="46">
        <v>5</v>
      </c>
      <c r="I156" s="46">
        <v>6</v>
      </c>
      <c r="J156" s="46">
        <v>7</v>
      </c>
      <c r="K156" s="46">
        <v>8</v>
      </c>
      <c r="L156" s="46">
        <v>9</v>
      </c>
      <c r="M156" s="46">
        <v>10</v>
      </c>
      <c r="N156" s="46">
        <v>11</v>
      </c>
      <c r="O156" s="46">
        <v>12</v>
      </c>
      <c r="P156" s="46">
        <v>13</v>
      </c>
      <c r="Q156" s="46">
        <v>14</v>
      </c>
      <c r="R156" s="46">
        <v>15</v>
      </c>
      <c r="S156" s="46">
        <v>16</v>
      </c>
      <c r="T156" s="46">
        <v>17</v>
      </c>
      <c r="U156" s="46">
        <v>18</v>
      </c>
      <c r="V156" s="46">
        <v>19</v>
      </c>
      <c r="W156" s="46">
        <v>20</v>
      </c>
      <c r="X156" s="46">
        <v>21</v>
      </c>
      <c r="Y156" s="46">
        <v>22</v>
      </c>
      <c r="Z156" s="46">
        <v>23</v>
      </c>
    </row>
    <row r="157" spans="2:51">
      <c r="C157" t="s">
        <v>120</v>
      </c>
      <c r="D157" s="60">
        <f t="shared" ref="D157:Z157" si="22">IF(D156&gt;$D154,0,IF(D156=1,$D144,IF(MOD(D156,$D145)=1,C157*(1+$D149),C157*(1+$D146))))</f>
        <v>12</v>
      </c>
      <c r="E157" s="60">
        <f t="shared" si="22"/>
        <v>12.600000000000001</v>
      </c>
      <c r="F157" s="60">
        <f t="shared" si="22"/>
        <v>13.860000000000003</v>
      </c>
      <c r="G157" s="60">
        <f t="shared" si="22"/>
        <v>0</v>
      </c>
      <c r="H157" s="60">
        <f t="shared" si="22"/>
        <v>0</v>
      </c>
      <c r="I157" s="60">
        <f t="shared" si="22"/>
        <v>0</v>
      </c>
      <c r="J157" s="60">
        <f t="shared" si="22"/>
        <v>0</v>
      </c>
      <c r="K157" s="60">
        <f t="shared" si="22"/>
        <v>0</v>
      </c>
      <c r="L157" s="60">
        <f t="shared" si="22"/>
        <v>0</v>
      </c>
      <c r="M157" s="60">
        <f t="shared" si="22"/>
        <v>0</v>
      </c>
      <c r="N157" s="60">
        <f t="shared" si="22"/>
        <v>0</v>
      </c>
      <c r="O157" s="60">
        <f t="shared" si="22"/>
        <v>0</v>
      </c>
      <c r="P157" s="60">
        <f t="shared" si="22"/>
        <v>0</v>
      </c>
      <c r="Q157" s="60">
        <f t="shared" si="22"/>
        <v>0</v>
      </c>
      <c r="R157" s="60">
        <f t="shared" si="22"/>
        <v>0</v>
      </c>
      <c r="S157" s="60">
        <f t="shared" si="22"/>
        <v>0</v>
      </c>
      <c r="T157" s="60">
        <f t="shared" si="22"/>
        <v>0</v>
      </c>
      <c r="U157" s="60">
        <f t="shared" si="22"/>
        <v>0</v>
      </c>
      <c r="V157" s="60">
        <f t="shared" si="22"/>
        <v>0</v>
      </c>
      <c r="W157" s="60">
        <f t="shared" si="22"/>
        <v>0</v>
      </c>
      <c r="X157" s="60">
        <f t="shared" si="22"/>
        <v>0</v>
      </c>
      <c r="Y157" s="60">
        <f t="shared" si="22"/>
        <v>0</v>
      </c>
      <c r="Z157" s="60">
        <f t="shared" si="22"/>
        <v>0</v>
      </c>
    </row>
    <row r="158" spans="2:51">
      <c r="C158" t="s">
        <v>122</v>
      </c>
      <c r="D158" s="63">
        <f>D152</f>
        <v>42491</v>
      </c>
      <c r="E158" s="63">
        <f>EDATE(D158,1)</f>
        <v>42522</v>
      </c>
      <c r="F158" s="63">
        <f t="shared" ref="F158:AN158" si="23">EDATE(E158,1)</f>
        <v>42552</v>
      </c>
      <c r="G158" s="63">
        <f t="shared" si="23"/>
        <v>42583</v>
      </c>
      <c r="H158" s="63">
        <f t="shared" si="23"/>
        <v>42614</v>
      </c>
      <c r="I158" s="63">
        <f t="shared" si="23"/>
        <v>42644</v>
      </c>
      <c r="J158" s="63">
        <f t="shared" si="23"/>
        <v>42675</v>
      </c>
      <c r="K158" s="63">
        <f t="shared" si="23"/>
        <v>42705</v>
      </c>
      <c r="L158" s="63">
        <f t="shared" si="23"/>
        <v>42736</v>
      </c>
      <c r="M158" s="63">
        <f t="shared" si="23"/>
        <v>42767</v>
      </c>
      <c r="N158" s="63">
        <f t="shared" si="23"/>
        <v>42795</v>
      </c>
      <c r="O158" s="63">
        <f t="shared" si="23"/>
        <v>42826</v>
      </c>
      <c r="P158" s="63">
        <f t="shared" si="23"/>
        <v>42856</v>
      </c>
      <c r="Q158" s="63">
        <f t="shared" si="23"/>
        <v>42887</v>
      </c>
      <c r="R158" s="63">
        <f t="shared" si="23"/>
        <v>42917</v>
      </c>
      <c r="S158" s="63">
        <f t="shared" si="23"/>
        <v>42948</v>
      </c>
      <c r="T158" s="63">
        <f t="shared" si="23"/>
        <v>42979</v>
      </c>
      <c r="U158" s="63">
        <f t="shared" si="23"/>
        <v>43009</v>
      </c>
      <c r="V158" s="63">
        <f t="shared" si="23"/>
        <v>43040</v>
      </c>
      <c r="W158" s="63">
        <f t="shared" si="23"/>
        <v>43070</v>
      </c>
      <c r="X158" s="63">
        <f t="shared" si="23"/>
        <v>43101</v>
      </c>
      <c r="Y158" s="63">
        <f t="shared" si="23"/>
        <v>43132</v>
      </c>
      <c r="Z158" s="63">
        <f t="shared" si="23"/>
        <v>43160</v>
      </c>
      <c r="AA158" s="63">
        <f t="shared" si="23"/>
        <v>43191</v>
      </c>
      <c r="AB158" s="63">
        <f t="shared" si="23"/>
        <v>43221</v>
      </c>
      <c r="AC158" s="63">
        <f t="shared" si="23"/>
        <v>43252</v>
      </c>
      <c r="AD158" s="63">
        <f t="shared" si="23"/>
        <v>43282</v>
      </c>
      <c r="AE158" s="63">
        <f t="shared" si="23"/>
        <v>43313</v>
      </c>
      <c r="AF158" s="63">
        <f t="shared" si="23"/>
        <v>43344</v>
      </c>
      <c r="AG158" s="63">
        <f t="shared" si="23"/>
        <v>43374</v>
      </c>
      <c r="AH158" s="63">
        <f t="shared" si="23"/>
        <v>43405</v>
      </c>
      <c r="AI158" s="63">
        <f t="shared" si="23"/>
        <v>43435</v>
      </c>
      <c r="AJ158" s="63">
        <f t="shared" si="23"/>
        <v>43466</v>
      </c>
      <c r="AK158" s="63">
        <f t="shared" si="23"/>
        <v>43497</v>
      </c>
      <c r="AL158" s="63">
        <f t="shared" si="23"/>
        <v>43525</v>
      </c>
      <c r="AM158" s="63">
        <f t="shared" si="23"/>
        <v>43556</v>
      </c>
      <c r="AN158" s="63">
        <f t="shared" si="23"/>
        <v>43586</v>
      </c>
    </row>
    <row r="159" spans="2:51">
      <c r="C159" t="s">
        <v>120</v>
      </c>
      <c r="D159" s="60">
        <f ca="1">IF(D158&gt;EDATE($D153,12),0,OFFSET($D157,0,ROUNDDOWN(DATEDIF($D152,D158,"m")/12,0)))</f>
        <v>12</v>
      </c>
      <c r="E159" s="60">
        <f t="shared" ref="E159:AH159" ca="1" si="24">IF(E158&gt;EDATE($D153,12),0,OFFSET($D157,0,ROUNDDOWN(DATEDIF($D152,E158,"m")/12,0)))</f>
        <v>12</v>
      </c>
      <c r="F159" s="60">
        <f t="shared" ca="1" si="24"/>
        <v>12</v>
      </c>
      <c r="G159" s="60">
        <f t="shared" ca="1" si="24"/>
        <v>12</v>
      </c>
      <c r="H159" s="60">
        <f t="shared" ca="1" si="24"/>
        <v>12</v>
      </c>
      <c r="I159" s="60">
        <f t="shared" ca="1" si="24"/>
        <v>12</v>
      </c>
      <c r="J159" s="60">
        <f t="shared" ca="1" si="24"/>
        <v>12</v>
      </c>
      <c r="K159" s="60">
        <f t="shared" ca="1" si="24"/>
        <v>12</v>
      </c>
      <c r="L159" s="60">
        <f t="shared" ca="1" si="24"/>
        <v>12</v>
      </c>
      <c r="M159" s="60">
        <f t="shared" ca="1" si="24"/>
        <v>12</v>
      </c>
      <c r="N159" s="60">
        <f t="shared" ca="1" si="24"/>
        <v>12</v>
      </c>
      <c r="O159" s="60">
        <f t="shared" ca="1" si="24"/>
        <v>12</v>
      </c>
      <c r="P159" s="60">
        <f t="shared" ca="1" si="24"/>
        <v>12.600000000000001</v>
      </c>
      <c r="Q159" s="60">
        <f t="shared" ca="1" si="24"/>
        <v>12.600000000000001</v>
      </c>
      <c r="R159" s="60">
        <f t="shared" ca="1" si="24"/>
        <v>12.600000000000001</v>
      </c>
      <c r="S159" s="60">
        <f t="shared" ca="1" si="24"/>
        <v>12.600000000000001</v>
      </c>
      <c r="T159" s="60">
        <f t="shared" ca="1" si="24"/>
        <v>12.600000000000001</v>
      </c>
      <c r="U159" s="60">
        <f t="shared" ca="1" si="24"/>
        <v>12.600000000000001</v>
      </c>
      <c r="V159" s="60">
        <f t="shared" ca="1" si="24"/>
        <v>12.600000000000001</v>
      </c>
      <c r="W159" s="60">
        <f t="shared" ca="1" si="24"/>
        <v>12.600000000000001</v>
      </c>
      <c r="X159" s="60">
        <f t="shared" ca="1" si="24"/>
        <v>12.600000000000001</v>
      </c>
      <c r="Y159" s="60">
        <f t="shared" ca="1" si="24"/>
        <v>12.600000000000001</v>
      </c>
      <c r="Z159" s="60">
        <f t="shared" ca="1" si="24"/>
        <v>12.600000000000001</v>
      </c>
      <c r="AA159" s="60">
        <f t="shared" ca="1" si="24"/>
        <v>12.600000000000001</v>
      </c>
      <c r="AB159" s="60">
        <f t="shared" ca="1" si="24"/>
        <v>13.860000000000003</v>
      </c>
      <c r="AC159" s="60">
        <f t="shared" ca="1" si="24"/>
        <v>13.860000000000003</v>
      </c>
      <c r="AD159" s="60">
        <f t="shared" ca="1" si="24"/>
        <v>13.860000000000003</v>
      </c>
      <c r="AE159" s="60">
        <f t="shared" ca="1" si="24"/>
        <v>13.860000000000003</v>
      </c>
      <c r="AF159" s="60">
        <f t="shared" ca="1" si="24"/>
        <v>13.860000000000003</v>
      </c>
      <c r="AG159" s="60">
        <f t="shared" ca="1" si="24"/>
        <v>0</v>
      </c>
      <c r="AH159" s="60">
        <f t="shared" ca="1" si="24"/>
        <v>0</v>
      </c>
      <c r="AI159" s="60">
        <f t="shared" ref="AI159:AN159" ca="1" si="25">IF(AI158&gt;EDATE($D153,12),0,OFFSET($D157,0,ROUNDDOWN(DATEDIF($D152,AI158,"m")/12,0)))</f>
        <v>0</v>
      </c>
      <c r="AJ159" s="60">
        <f t="shared" ca="1" si="25"/>
        <v>0</v>
      </c>
      <c r="AK159" s="60">
        <f t="shared" ca="1" si="25"/>
        <v>0</v>
      </c>
      <c r="AL159" s="60">
        <f t="shared" ca="1" si="25"/>
        <v>0</v>
      </c>
      <c r="AM159" s="60">
        <f t="shared" ca="1" si="25"/>
        <v>0</v>
      </c>
      <c r="AN159" s="60">
        <f t="shared" ca="1" si="25"/>
        <v>0</v>
      </c>
      <c r="AO159" s="60"/>
      <c r="AP159" s="60"/>
      <c r="AQ159" s="60"/>
      <c r="AR159" s="60"/>
      <c r="AS159" s="60"/>
      <c r="AT159" s="60"/>
      <c r="AU159" s="60"/>
      <c r="AV159" s="60"/>
      <c r="AW159" s="60"/>
      <c r="AX159" s="60"/>
      <c r="AY159" s="60"/>
    </row>
    <row r="161" spans="1:51">
      <c r="A161" t="s">
        <v>303</v>
      </c>
      <c r="B161" t="s">
        <v>92</v>
      </c>
      <c r="C161" t="s">
        <v>113</v>
      </c>
      <c r="D161" s="59">
        <v>1</v>
      </c>
      <c r="E161" s="46">
        <v>2</v>
      </c>
      <c r="F161" s="46">
        <v>3</v>
      </c>
      <c r="G161" s="46">
        <v>4</v>
      </c>
      <c r="H161" s="46">
        <v>5</v>
      </c>
      <c r="I161" s="46">
        <v>6</v>
      </c>
      <c r="J161" s="46">
        <v>7</v>
      </c>
      <c r="K161" s="46">
        <v>8</v>
      </c>
      <c r="L161" s="46">
        <v>9</v>
      </c>
      <c r="M161" s="46">
        <v>10</v>
      </c>
    </row>
    <row r="162" spans="1:51">
      <c r="C162" t="s">
        <v>129</v>
      </c>
      <c r="D162" s="69">
        <v>0.1</v>
      </c>
      <c r="E162" s="69">
        <v>0.1</v>
      </c>
      <c r="F162" s="69">
        <v>0.1</v>
      </c>
      <c r="G162" s="69">
        <v>0.1</v>
      </c>
      <c r="H162" s="69">
        <v>0.1</v>
      </c>
      <c r="I162" s="69">
        <v>0.1</v>
      </c>
      <c r="J162" s="69">
        <v>0.1</v>
      </c>
      <c r="K162" s="69">
        <v>0.1</v>
      </c>
      <c r="L162" s="69">
        <v>0.1</v>
      </c>
      <c r="M162" s="69">
        <v>0.1</v>
      </c>
    </row>
    <row r="163" spans="1:51">
      <c r="C163" t="s">
        <v>130</v>
      </c>
      <c r="D163" s="58">
        <v>1234456</v>
      </c>
      <c r="E163" s="58">
        <v>1234456</v>
      </c>
      <c r="F163" s="58">
        <v>1234456</v>
      </c>
      <c r="G163" s="58">
        <v>1234456</v>
      </c>
      <c r="H163" s="58">
        <v>1234456</v>
      </c>
      <c r="I163" s="58">
        <v>1234456</v>
      </c>
      <c r="J163" s="58">
        <v>1234456</v>
      </c>
      <c r="K163" s="58">
        <v>1234456</v>
      </c>
      <c r="L163" s="58">
        <v>1234456</v>
      </c>
      <c r="M163" s="58">
        <v>1234456</v>
      </c>
    </row>
    <row r="164" spans="1:51">
      <c r="C164" t="s">
        <v>1</v>
      </c>
      <c r="D164" s="58">
        <v>67.400000000000006</v>
      </c>
    </row>
    <row r="165" spans="1:51">
      <c r="C165" t="s">
        <v>132</v>
      </c>
      <c r="D165" s="48">
        <v>2</v>
      </c>
      <c r="E165" s="3">
        <v>3</v>
      </c>
      <c r="F165" s="3">
        <v>4</v>
      </c>
      <c r="G165" s="3">
        <v>5</v>
      </c>
      <c r="H165" s="3">
        <v>6</v>
      </c>
      <c r="I165" s="3">
        <v>7</v>
      </c>
      <c r="J165" s="3">
        <v>8</v>
      </c>
      <c r="K165" s="3">
        <v>9</v>
      </c>
      <c r="L165" s="3">
        <v>10</v>
      </c>
      <c r="M165" s="3">
        <v>11</v>
      </c>
    </row>
    <row r="166" spans="1:51">
      <c r="C166" t="s">
        <v>55</v>
      </c>
      <c r="D166" s="64">
        <v>42491</v>
      </c>
    </row>
    <row r="167" spans="1:51">
      <c r="C167" t="s">
        <v>56</v>
      </c>
      <c r="D167" s="64">
        <v>42979</v>
      </c>
    </row>
    <row r="168" spans="1:51">
      <c r="C168" t="s">
        <v>121</v>
      </c>
      <c r="D168" s="66">
        <f>ROUNDUP((DATEDIF(D166,D167,"m")+12)/12,0)</f>
        <v>3</v>
      </c>
    </row>
    <row r="170" spans="1:51">
      <c r="B170" t="s">
        <v>91</v>
      </c>
      <c r="C170" t="s">
        <v>113</v>
      </c>
      <c r="D170" s="59">
        <v>1</v>
      </c>
      <c r="E170" s="46">
        <v>2</v>
      </c>
      <c r="F170" s="46">
        <v>3</v>
      </c>
      <c r="G170" s="46">
        <v>4</v>
      </c>
      <c r="H170" s="46">
        <v>5</v>
      </c>
      <c r="I170" s="46">
        <v>6</v>
      </c>
      <c r="J170" s="46">
        <v>7</v>
      </c>
      <c r="K170" s="46">
        <v>8</v>
      </c>
      <c r="L170" s="46">
        <v>9</v>
      </c>
      <c r="M170" s="46">
        <v>10</v>
      </c>
    </row>
    <row r="171" spans="1:51">
      <c r="C171" t="s">
        <v>131</v>
      </c>
      <c r="D171" s="50">
        <f>D163*D162/12/30.42/$D$164</f>
        <v>5.0173599933928621</v>
      </c>
      <c r="E171" s="50">
        <f t="shared" ref="E171:M171" si="26">E163*E162/12/30.42/$D$164</f>
        <v>5.0173599933928621</v>
      </c>
      <c r="F171" s="50">
        <f t="shared" si="26"/>
        <v>5.0173599933928621</v>
      </c>
      <c r="G171" s="50">
        <f t="shared" si="26"/>
        <v>5.0173599933928621</v>
      </c>
      <c r="H171" s="50">
        <f t="shared" si="26"/>
        <v>5.0173599933928621</v>
      </c>
      <c r="I171" s="50">
        <f t="shared" si="26"/>
        <v>5.0173599933928621</v>
      </c>
      <c r="J171" s="50">
        <f t="shared" si="26"/>
        <v>5.0173599933928621</v>
      </c>
      <c r="K171" s="50">
        <f t="shared" si="26"/>
        <v>5.0173599933928621</v>
      </c>
      <c r="L171" s="50">
        <f t="shared" si="26"/>
        <v>5.0173599933928621</v>
      </c>
      <c r="M171" s="50">
        <f t="shared" si="26"/>
        <v>5.0173599933928621</v>
      </c>
    </row>
    <row r="172" spans="1:51">
      <c r="C172" t="s">
        <v>65</v>
      </c>
      <c r="D172" s="60">
        <f>MAX(D171,D165)</f>
        <v>5.0173599933928621</v>
      </c>
      <c r="E172" s="60">
        <f t="shared" ref="E172:M172" si="27">MAX(E171,E165)</f>
        <v>5.0173599933928621</v>
      </c>
      <c r="F172" s="60">
        <f t="shared" si="27"/>
        <v>5.0173599933928621</v>
      </c>
      <c r="G172" s="60">
        <f t="shared" si="27"/>
        <v>5.0173599933928621</v>
      </c>
      <c r="H172" s="60">
        <f t="shared" si="27"/>
        <v>6</v>
      </c>
      <c r="I172" s="60">
        <f t="shared" si="27"/>
        <v>7</v>
      </c>
      <c r="J172" s="60">
        <f t="shared" si="27"/>
        <v>8</v>
      </c>
      <c r="K172" s="60">
        <f t="shared" si="27"/>
        <v>9</v>
      </c>
      <c r="L172" s="60">
        <f t="shared" si="27"/>
        <v>10</v>
      </c>
      <c r="M172" s="60">
        <f t="shared" si="27"/>
        <v>11</v>
      </c>
    </row>
    <row r="173" spans="1:51">
      <c r="C173" t="s">
        <v>122</v>
      </c>
      <c r="D173" s="63">
        <f>D166</f>
        <v>42491</v>
      </c>
      <c r="E173" s="63">
        <f>EDATE(D173,1)</f>
        <v>42522</v>
      </c>
      <c r="F173" s="63">
        <f t="shared" ref="F173:AN173" si="28">EDATE(E173,1)</f>
        <v>42552</v>
      </c>
      <c r="G173" s="63">
        <f t="shared" si="28"/>
        <v>42583</v>
      </c>
      <c r="H173" s="63">
        <f t="shared" si="28"/>
        <v>42614</v>
      </c>
      <c r="I173" s="63">
        <f t="shared" si="28"/>
        <v>42644</v>
      </c>
      <c r="J173" s="63">
        <f t="shared" si="28"/>
        <v>42675</v>
      </c>
      <c r="K173" s="63">
        <f t="shared" si="28"/>
        <v>42705</v>
      </c>
      <c r="L173" s="63">
        <f t="shared" si="28"/>
        <v>42736</v>
      </c>
      <c r="M173" s="63">
        <f t="shared" si="28"/>
        <v>42767</v>
      </c>
      <c r="N173" s="63">
        <f t="shared" si="28"/>
        <v>42795</v>
      </c>
      <c r="O173" s="63">
        <f t="shared" si="28"/>
        <v>42826</v>
      </c>
      <c r="P173" s="63">
        <f t="shared" si="28"/>
        <v>42856</v>
      </c>
      <c r="Q173" s="63">
        <f t="shared" si="28"/>
        <v>42887</v>
      </c>
      <c r="R173" s="63">
        <f t="shared" si="28"/>
        <v>42917</v>
      </c>
      <c r="S173" s="63">
        <f t="shared" si="28"/>
        <v>42948</v>
      </c>
      <c r="T173" s="63">
        <f t="shared" si="28"/>
        <v>42979</v>
      </c>
      <c r="U173" s="63">
        <f t="shared" si="28"/>
        <v>43009</v>
      </c>
      <c r="V173" s="63">
        <f t="shared" si="28"/>
        <v>43040</v>
      </c>
      <c r="W173" s="63">
        <f t="shared" si="28"/>
        <v>43070</v>
      </c>
      <c r="X173" s="63">
        <f t="shared" si="28"/>
        <v>43101</v>
      </c>
      <c r="Y173" s="63">
        <f t="shared" si="28"/>
        <v>43132</v>
      </c>
      <c r="Z173" s="63">
        <f t="shared" si="28"/>
        <v>43160</v>
      </c>
      <c r="AA173" s="63">
        <f t="shared" si="28"/>
        <v>43191</v>
      </c>
      <c r="AB173" s="63">
        <f t="shared" si="28"/>
        <v>43221</v>
      </c>
      <c r="AC173" s="63">
        <f t="shared" si="28"/>
        <v>43252</v>
      </c>
      <c r="AD173" s="63">
        <f t="shared" si="28"/>
        <v>43282</v>
      </c>
      <c r="AE173" s="63">
        <f t="shared" si="28"/>
        <v>43313</v>
      </c>
      <c r="AF173" s="63">
        <f t="shared" si="28"/>
        <v>43344</v>
      </c>
      <c r="AG173" s="63">
        <f t="shared" si="28"/>
        <v>43374</v>
      </c>
      <c r="AH173" s="63">
        <f t="shared" si="28"/>
        <v>43405</v>
      </c>
      <c r="AI173" s="63">
        <f t="shared" si="28"/>
        <v>43435</v>
      </c>
      <c r="AJ173" s="63">
        <f t="shared" si="28"/>
        <v>43466</v>
      </c>
      <c r="AK173" s="63">
        <f t="shared" si="28"/>
        <v>43497</v>
      </c>
      <c r="AL173" s="63">
        <f t="shared" si="28"/>
        <v>43525</v>
      </c>
      <c r="AM173" s="63">
        <f t="shared" si="28"/>
        <v>43556</v>
      </c>
      <c r="AN173" s="63">
        <f t="shared" si="28"/>
        <v>43586</v>
      </c>
    </row>
    <row r="174" spans="1:51">
      <c r="C174" t="s">
        <v>120</v>
      </c>
      <c r="D174" s="60">
        <f ca="1">IF(D173&gt;EDATE($D167,12),0,OFFSET($D172,0,ROUNDDOWN(DATEDIF($D166,D173,"m")/12,0)))</f>
        <v>5.0173599933928621</v>
      </c>
      <c r="E174" s="60">
        <f t="shared" ref="E174:P174" ca="1" si="29">IF(E173&gt;EDATE($D167,12),0,OFFSET($D172,0,ROUNDDOWN(DATEDIF($D166,E173,"m")/12,0)))</f>
        <v>5.0173599933928621</v>
      </c>
      <c r="F174" s="60">
        <f t="shared" ca="1" si="29"/>
        <v>5.0173599933928621</v>
      </c>
      <c r="G174" s="60">
        <f t="shared" ca="1" si="29"/>
        <v>5.0173599933928621</v>
      </c>
      <c r="H174" s="60">
        <f t="shared" ca="1" si="29"/>
        <v>5.0173599933928621</v>
      </c>
      <c r="I174" s="60">
        <f t="shared" ca="1" si="29"/>
        <v>5.0173599933928621</v>
      </c>
      <c r="J174" s="60">
        <f t="shared" ca="1" si="29"/>
        <v>5.0173599933928621</v>
      </c>
      <c r="K174" s="60">
        <f t="shared" ca="1" si="29"/>
        <v>5.0173599933928621</v>
      </c>
      <c r="L174" s="60">
        <f t="shared" ca="1" si="29"/>
        <v>5.0173599933928621</v>
      </c>
      <c r="M174" s="60">
        <f t="shared" ca="1" si="29"/>
        <v>5.0173599933928621</v>
      </c>
      <c r="N174" s="60">
        <f t="shared" ca="1" si="29"/>
        <v>5.0173599933928621</v>
      </c>
      <c r="O174" s="60">
        <f t="shared" ca="1" si="29"/>
        <v>5.0173599933928621</v>
      </c>
      <c r="P174" s="60">
        <f t="shared" ca="1" si="29"/>
        <v>5.0173599933928621</v>
      </c>
      <c r="Q174" s="60">
        <f t="shared" ref="Q174:AN174" ca="1" si="30">IF(Q173&gt;EDATE($D167,12),0,OFFSET($D172,0,ROUNDDOWN(DATEDIF($D166,Q173,"m")/12,0)))</f>
        <v>5.0173599933928621</v>
      </c>
      <c r="R174" s="60">
        <f t="shared" ca="1" si="30"/>
        <v>5.0173599933928621</v>
      </c>
      <c r="S174" s="60">
        <f t="shared" ca="1" si="30"/>
        <v>5.0173599933928621</v>
      </c>
      <c r="T174" s="60">
        <f t="shared" ca="1" si="30"/>
        <v>5.0173599933928621</v>
      </c>
      <c r="U174" s="60">
        <f t="shared" ca="1" si="30"/>
        <v>5.0173599933928621</v>
      </c>
      <c r="V174" s="60">
        <f t="shared" ca="1" si="30"/>
        <v>5.0173599933928621</v>
      </c>
      <c r="W174" s="60">
        <f t="shared" ca="1" si="30"/>
        <v>5.0173599933928621</v>
      </c>
      <c r="X174" s="60">
        <f t="shared" ca="1" si="30"/>
        <v>5.0173599933928621</v>
      </c>
      <c r="Y174" s="60">
        <f t="shared" ca="1" si="30"/>
        <v>5.0173599933928621</v>
      </c>
      <c r="Z174" s="60">
        <f t="shared" ca="1" si="30"/>
        <v>5.0173599933928621</v>
      </c>
      <c r="AA174" s="60">
        <f t="shared" ca="1" si="30"/>
        <v>5.0173599933928621</v>
      </c>
      <c r="AB174" s="60">
        <f t="shared" ca="1" si="30"/>
        <v>5.0173599933928621</v>
      </c>
      <c r="AC174" s="60">
        <f t="shared" ca="1" si="30"/>
        <v>5.0173599933928621</v>
      </c>
      <c r="AD174" s="60">
        <f t="shared" ca="1" si="30"/>
        <v>5.0173599933928621</v>
      </c>
      <c r="AE174" s="60">
        <f t="shared" ca="1" si="30"/>
        <v>5.0173599933928621</v>
      </c>
      <c r="AF174" s="60">
        <f t="shared" ca="1" si="30"/>
        <v>5.0173599933928621</v>
      </c>
      <c r="AG174" s="60">
        <f t="shared" ca="1" si="30"/>
        <v>0</v>
      </c>
      <c r="AH174" s="60">
        <f t="shared" ca="1" si="30"/>
        <v>0</v>
      </c>
      <c r="AI174" s="60">
        <f t="shared" ca="1" si="30"/>
        <v>0</v>
      </c>
      <c r="AJ174" s="60">
        <f t="shared" ca="1" si="30"/>
        <v>0</v>
      </c>
      <c r="AK174" s="60">
        <f t="shared" ca="1" si="30"/>
        <v>0</v>
      </c>
      <c r="AL174" s="60">
        <f t="shared" ca="1" si="30"/>
        <v>0</v>
      </c>
      <c r="AM174" s="60">
        <f t="shared" ca="1" si="30"/>
        <v>0</v>
      </c>
      <c r="AN174" s="60">
        <f t="shared" ca="1" si="30"/>
        <v>0</v>
      </c>
      <c r="AO174" s="60"/>
      <c r="AP174" s="60"/>
      <c r="AQ174" s="60"/>
      <c r="AR174" s="60"/>
      <c r="AS174" s="60"/>
      <c r="AT174" s="60"/>
      <c r="AU174" s="60"/>
      <c r="AV174" s="60"/>
      <c r="AW174" s="60"/>
      <c r="AX174" s="60"/>
      <c r="AY174" s="60"/>
    </row>
    <row r="176" spans="1:51" s="38" customFormat="1">
      <c r="A176" s="38" t="s">
        <v>276</v>
      </c>
      <c r="D176" s="49"/>
    </row>
    <row r="177" spans="1:26">
      <c r="A177" s="122" t="s">
        <v>306</v>
      </c>
      <c r="B177" t="s">
        <v>92</v>
      </c>
      <c r="C177" t="s">
        <v>110</v>
      </c>
      <c r="D177" s="56">
        <v>12</v>
      </c>
    </row>
    <row r="178" spans="1:26">
      <c r="C178" t="s">
        <v>277</v>
      </c>
      <c r="D178" s="48" t="s">
        <v>278</v>
      </c>
    </row>
    <row r="179" spans="1:26">
      <c r="C179" t="s">
        <v>12</v>
      </c>
      <c r="D179">
        <v>1</v>
      </c>
    </row>
    <row r="180" spans="1:26">
      <c r="C180" t="s">
        <v>113</v>
      </c>
      <c r="D180" s="59">
        <v>1</v>
      </c>
      <c r="E180" s="46">
        <v>2</v>
      </c>
      <c r="F180" s="46">
        <v>3</v>
      </c>
      <c r="G180" s="46">
        <v>4</v>
      </c>
      <c r="H180" s="46">
        <v>5</v>
      </c>
      <c r="I180" s="46">
        <v>6</v>
      </c>
      <c r="J180" s="46">
        <v>7</v>
      </c>
      <c r="K180" s="46">
        <v>8</v>
      </c>
      <c r="L180" s="46">
        <v>9</v>
      </c>
    </row>
    <row r="181" spans="1:26">
      <c r="C181" t="s">
        <v>281</v>
      </c>
      <c r="D181" s="47">
        <v>0.05</v>
      </c>
      <c r="E181" s="85">
        <v>0.04</v>
      </c>
      <c r="F181" s="85">
        <v>0.04</v>
      </c>
      <c r="G181" s="85">
        <v>0.05</v>
      </c>
      <c r="H181" s="85">
        <v>0.05</v>
      </c>
      <c r="I181" s="85">
        <v>0.03</v>
      </c>
      <c r="J181" s="85">
        <v>0.03</v>
      </c>
      <c r="K181" s="85">
        <v>0.03</v>
      </c>
      <c r="L181" s="85">
        <v>0.03</v>
      </c>
    </row>
    <row r="182" spans="1:26">
      <c r="C182" t="s">
        <v>116</v>
      </c>
      <c r="D182" s="56">
        <v>15</v>
      </c>
      <c r="E182" s="84">
        <v>15.75</v>
      </c>
      <c r="F182" s="84">
        <v>15.450000000000001</v>
      </c>
      <c r="G182" s="56">
        <v>15.85</v>
      </c>
      <c r="H182" s="84">
        <v>16.074999999999999</v>
      </c>
      <c r="I182" s="84">
        <v>16.3</v>
      </c>
      <c r="J182" s="56">
        <v>16.524999999999999</v>
      </c>
      <c r="K182" s="84">
        <v>16.75</v>
      </c>
      <c r="L182" s="84">
        <v>16.975000000000001</v>
      </c>
      <c r="M182" s="20">
        <v>0</v>
      </c>
      <c r="N182" s="20">
        <v>0</v>
      </c>
      <c r="O182" s="20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</row>
    <row r="183" spans="1:26">
      <c r="C183" t="s">
        <v>55</v>
      </c>
      <c r="D183" s="64">
        <v>42491</v>
      </c>
    </row>
    <row r="184" spans="1:26">
      <c r="C184" t="s">
        <v>56</v>
      </c>
      <c r="D184" s="64">
        <v>43709</v>
      </c>
    </row>
    <row r="185" spans="1:26">
      <c r="C185" t="s">
        <v>121</v>
      </c>
      <c r="D185" s="66">
        <f>ROUNDUP((DATEDIF(D183,D184,"m")+12)/12,0)</f>
        <v>5</v>
      </c>
    </row>
    <row r="186" spans="1:26">
      <c r="C186" t="s">
        <v>282</v>
      </c>
      <c r="D186" s="66"/>
    </row>
    <row r="188" spans="1:26">
      <c r="B188" t="s">
        <v>160</v>
      </c>
      <c r="C188" t="s">
        <v>113</v>
      </c>
      <c r="D188" s="59">
        <v>1</v>
      </c>
      <c r="E188" s="46">
        <v>2</v>
      </c>
      <c r="F188" s="46">
        <v>3</v>
      </c>
      <c r="G188" s="46">
        <v>4</v>
      </c>
      <c r="H188" s="46">
        <v>5</v>
      </c>
      <c r="I188" s="46">
        <v>6</v>
      </c>
      <c r="J188" s="46">
        <v>7</v>
      </c>
      <c r="K188" s="46">
        <v>8</v>
      </c>
      <c r="L188" s="46">
        <v>9</v>
      </c>
    </row>
    <row r="189" spans="1:26">
      <c r="C189" t="s">
        <v>120</v>
      </c>
      <c r="D189" s="60">
        <f>IF(D188=1,$D177,IF(D188&gt;$D185,0,C189*(1+C181)))</f>
        <v>12</v>
      </c>
      <c r="E189" s="60">
        <f t="shared" ref="E189:L189" si="31">IF(E188=1,$D177,IF(E188&gt;$D185,0,D189*(1+D181)))</f>
        <v>12.600000000000001</v>
      </c>
      <c r="F189" s="60">
        <f t="shared" si="31"/>
        <v>13.104000000000003</v>
      </c>
      <c r="G189" s="60">
        <f t="shared" si="31"/>
        <v>13.628160000000003</v>
      </c>
      <c r="H189" s="60">
        <f t="shared" si="31"/>
        <v>14.309568000000004</v>
      </c>
      <c r="I189" s="60">
        <f t="shared" si="31"/>
        <v>0</v>
      </c>
      <c r="J189" s="60">
        <f t="shared" si="31"/>
        <v>0</v>
      </c>
      <c r="K189" s="60">
        <f t="shared" si="31"/>
        <v>0</v>
      </c>
      <c r="L189" s="60">
        <f t="shared" si="31"/>
        <v>0</v>
      </c>
    </row>
    <row r="191" spans="1:26">
      <c r="B191" t="s">
        <v>91</v>
      </c>
      <c r="C191" t="s">
        <v>113</v>
      </c>
      <c r="D191" s="59">
        <v>1</v>
      </c>
      <c r="E191" s="46">
        <v>2</v>
      </c>
      <c r="F191" s="46">
        <v>3</v>
      </c>
      <c r="G191" s="46">
        <v>4</v>
      </c>
      <c r="H191" s="46">
        <v>5</v>
      </c>
      <c r="I191" s="46">
        <v>6</v>
      </c>
      <c r="J191" s="46">
        <v>7</v>
      </c>
      <c r="K191" s="46">
        <v>8</v>
      </c>
      <c r="L191" s="46">
        <v>9</v>
      </c>
    </row>
    <row r="192" spans="1:26">
      <c r="C192" t="s">
        <v>120</v>
      </c>
      <c r="D192" s="60">
        <f t="shared" ref="D192:L192" si="32">IF(D188=1,$D177,IF(D188&gt;$D185,0,IF(MOD(D188,$D179)=1,D182,C189*(1+C181))))</f>
        <v>12</v>
      </c>
      <c r="E192" s="60">
        <f t="shared" si="32"/>
        <v>12.600000000000001</v>
      </c>
      <c r="F192" s="60">
        <f t="shared" si="32"/>
        <v>13.104000000000003</v>
      </c>
      <c r="G192" s="60">
        <f t="shared" si="32"/>
        <v>13.628160000000003</v>
      </c>
      <c r="H192" s="60">
        <f t="shared" si="32"/>
        <v>14.309568000000004</v>
      </c>
      <c r="I192" s="60">
        <f t="shared" si="32"/>
        <v>0</v>
      </c>
      <c r="J192" s="60">
        <f t="shared" si="32"/>
        <v>0</v>
      </c>
      <c r="K192" s="60">
        <f t="shared" si="32"/>
        <v>0</v>
      </c>
      <c r="L192" s="60">
        <f t="shared" si="32"/>
        <v>0</v>
      </c>
    </row>
    <row r="193" spans="1:26">
      <c r="C193" t="s">
        <v>122</v>
      </c>
      <c r="D193" s="63">
        <f>D183</f>
        <v>42491</v>
      </c>
      <c r="E193" s="63">
        <f t="shared" ref="E193:L193" si="33">EDATE(D193,1)</f>
        <v>42522</v>
      </c>
      <c r="F193" s="63">
        <f t="shared" si="33"/>
        <v>42552</v>
      </c>
      <c r="G193" s="63">
        <f t="shared" si="33"/>
        <v>42583</v>
      </c>
      <c r="H193" s="63">
        <f t="shared" si="33"/>
        <v>42614</v>
      </c>
      <c r="I193" s="63">
        <f t="shared" si="33"/>
        <v>42644</v>
      </c>
      <c r="J193" s="63">
        <f t="shared" si="33"/>
        <v>42675</v>
      </c>
      <c r="K193" s="63">
        <f t="shared" si="33"/>
        <v>42705</v>
      </c>
      <c r="L193" s="63">
        <f t="shared" si="33"/>
        <v>42736</v>
      </c>
    </row>
    <row r="194" spans="1:26">
      <c r="C194" t="s">
        <v>120</v>
      </c>
      <c r="D194" s="60">
        <f t="shared" ref="D194:L194" ca="1" si="34">IF(D193&gt;EDATE($D184,12),0,OFFSET($D192,0,ROUNDDOWN(DATEDIF($D183,D193,"m")/12,0)))</f>
        <v>12</v>
      </c>
      <c r="E194" s="60">
        <f t="shared" ca="1" si="34"/>
        <v>12</v>
      </c>
      <c r="F194" s="60">
        <f t="shared" ca="1" si="34"/>
        <v>12</v>
      </c>
      <c r="G194" s="60">
        <f t="shared" ca="1" si="34"/>
        <v>12</v>
      </c>
      <c r="H194" s="60">
        <f t="shared" ca="1" si="34"/>
        <v>12</v>
      </c>
      <c r="I194" s="60">
        <f t="shared" ca="1" si="34"/>
        <v>12</v>
      </c>
      <c r="J194" s="60">
        <f t="shared" ca="1" si="34"/>
        <v>12</v>
      </c>
      <c r="K194" s="60">
        <f t="shared" ca="1" si="34"/>
        <v>12</v>
      </c>
      <c r="L194" s="60">
        <f t="shared" ca="1" si="34"/>
        <v>12</v>
      </c>
    </row>
    <row r="196" spans="1:26">
      <c r="A196" s="122" t="s">
        <v>307</v>
      </c>
      <c r="B196" t="s">
        <v>92</v>
      </c>
      <c r="C196" t="s">
        <v>110</v>
      </c>
      <c r="D196" s="56">
        <v>12</v>
      </c>
    </row>
    <row r="197" spans="1:26">
      <c r="C197" t="s">
        <v>277</v>
      </c>
      <c r="D197" s="48" t="s">
        <v>278</v>
      </c>
    </row>
    <row r="198" spans="1:26">
      <c r="C198" t="s">
        <v>12</v>
      </c>
      <c r="D198">
        <v>1</v>
      </c>
    </row>
    <row r="199" spans="1:26">
      <c r="C199" t="s">
        <v>113</v>
      </c>
      <c r="D199" s="59">
        <v>1</v>
      </c>
      <c r="E199" s="46">
        <v>2</v>
      </c>
      <c r="F199" s="46">
        <v>3</v>
      </c>
      <c r="G199" s="46">
        <v>4</v>
      </c>
      <c r="H199" s="46">
        <v>5</v>
      </c>
      <c r="I199" s="46">
        <v>6</v>
      </c>
      <c r="J199" s="46">
        <v>7</v>
      </c>
      <c r="K199" s="46">
        <v>8</v>
      </c>
      <c r="L199" s="46">
        <v>9</v>
      </c>
    </row>
    <row r="200" spans="1:26">
      <c r="C200" t="s">
        <v>281</v>
      </c>
      <c r="D200" s="47">
        <v>0.05</v>
      </c>
      <c r="E200" s="85">
        <v>0.04</v>
      </c>
      <c r="F200" s="85">
        <v>0.04</v>
      </c>
      <c r="G200" s="85">
        <v>0.05</v>
      </c>
      <c r="H200" s="85">
        <v>0.05</v>
      </c>
      <c r="I200" s="85">
        <v>0.03</v>
      </c>
      <c r="J200" s="85">
        <v>0.03</v>
      </c>
      <c r="K200" s="85">
        <v>0.03</v>
      </c>
      <c r="L200" s="85">
        <v>0.03</v>
      </c>
    </row>
    <row r="201" spans="1:26">
      <c r="C201" t="s">
        <v>116</v>
      </c>
      <c r="D201" s="56">
        <v>15</v>
      </c>
      <c r="E201" s="84">
        <v>15.75</v>
      </c>
      <c r="F201" s="84">
        <v>15.450000000000001</v>
      </c>
      <c r="G201" s="56">
        <v>15.85</v>
      </c>
      <c r="H201" s="84">
        <v>16.074999999999999</v>
      </c>
      <c r="I201" s="84">
        <v>16.3</v>
      </c>
      <c r="J201" s="56">
        <v>16.524999999999999</v>
      </c>
      <c r="K201" s="84">
        <v>16.75</v>
      </c>
      <c r="L201" s="84">
        <v>16.975000000000001</v>
      </c>
      <c r="M201" s="20">
        <v>0</v>
      </c>
      <c r="N201" s="20">
        <v>0</v>
      </c>
      <c r="O201" s="20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</row>
    <row r="202" spans="1:26">
      <c r="C202" t="s">
        <v>55</v>
      </c>
      <c r="D202" s="64">
        <v>42491</v>
      </c>
    </row>
    <row r="203" spans="1:26">
      <c r="C203" t="s">
        <v>56</v>
      </c>
      <c r="D203" s="64">
        <v>43709</v>
      </c>
    </row>
    <row r="204" spans="1:26">
      <c r="C204" t="s">
        <v>121</v>
      </c>
      <c r="D204" s="66">
        <f>ROUNDUP((DATEDIF(D202,D203,"m")+12)/12,0)</f>
        <v>5</v>
      </c>
    </row>
    <row r="205" spans="1:26">
      <c r="C205" t="s">
        <v>283</v>
      </c>
      <c r="D205" s="66" t="s">
        <v>30</v>
      </c>
    </row>
    <row r="207" spans="1:26">
      <c r="B207" t="s">
        <v>160</v>
      </c>
      <c r="C207" t="s">
        <v>113</v>
      </c>
      <c r="D207" s="59">
        <v>1</v>
      </c>
      <c r="E207" s="46">
        <v>2</v>
      </c>
      <c r="F207" s="46">
        <v>3</v>
      </c>
      <c r="G207" s="46">
        <v>4</v>
      </c>
      <c r="H207" s="46">
        <v>5</v>
      </c>
      <c r="I207" s="46">
        <v>6</v>
      </c>
      <c r="J207" s="46">
        <v>7</v>
      </c>
      <c r="K207" s="46">
        <v>8</v>
      </c>
      <c r="L207" s="46">
        <v>9</v>
      </c>
    </row>
    <row r="208" spans="1:26">
      <c r="C208" t="s">
        <v>120</v>
      </c>
      <c r="D208" s="60">
        <f t="shared" ref="D208:L208" si="35">IF(D207=1,$D196,IF(D207&gt;$D204,0,C208*(1+C200)))</f>
        <v>12</v>
      </c>
      <c r="E208" s="60">
        <f t="shared" si="35"/>
        <v>12.600000000000001</v>
      </c>
      <c r="F208" s="60">
        <f t="shared" si="35"/>
        <v>13.104000000000003</v>
      </c>
      <c r="G208" s="60">
        <f t="shared" si="35"/>
        <v>13.628160000000003</v>
      </c>
      <c r="H208" s="60">
        <f t="shared" si="35"/>
        <v>14.309568000000004</v>
      </c>
      <c r="I208" s="60">
        <f t="shared" si="35"/>
        <v>0</v>
      </c>
      <c r="J208" s="60">
        <f t="shared" si="35"/>
        <v>0</v>
      </c>
      <c r="K208" s="60">
        <f t="shared" si="35"/>
        <v>0</v>
      </c>
      <c r="L208" s="60">
        <f t="shared" si="35"/>
        <v>0</v>
      </c>
    </row>
    <row r="210" spans="1:26">
      <c r="B210" t="s">
        <v>91</v>
      </c>
      <c r="C210" t="s">
        <v>113</v>
      </c>
      <c r="D210" s="59">
        <v>1</v>
      </c>
      <c r="E210" s="46">
        <v>2</v>
      </c>
      <c r="F210" s="46">
        <v>3</v>
      </c>
      <c r="G210" s="46">
        <v>4</v>
      </c>
      <c r="H210" s="46">
        <v>5</v>
      </c>
      <c r="I210" s="46">
        <v>6</v>
      </c>
      <c r="J210" s="46">
        <v>7</v>
      </c>
      <c r="K210" s="46">
        <v>8</v>
      </c>
      <c r="L210" s="46">
        <v>9</v>
      </c>
    </row>
    <row r="211" spans="1:26">
      <c r="C211" t="s">
        <v>120</v>
      </c>
      <c r="D211" s="60">
        <f>IF(D207=1,$D196,IF(D207&gt;$D204,0,IF(MOD(D207,$D198)=1,D201,D201)))</f>
        <v>12</v>
      </c>
      <c r="E211" s="60">
        <f t="shared" ref="E211:L211" si="36">IF(E207=1,$D196,IF(E207&gt;$D204,0,IF(MOD(E207,$D198)=1,E201,E201)))</f>
        <v>15.75</v>
      </c>
      <c r="F211" s="60">
        <f t="shared" si="36"/>
        <v>15.450000000000001</v>
      </c>
      <c r="G211" s="60">
        <f t="shared" si="36"/>
        <v>15.85</v>
      </c>
      <c r="H211" s="60">
        <f t="shared" si="36"/>
        <v>16.074999999999999</v>
      </c>
      <c r="I211" s="60">
        <f t="shared" si="36"/>
        <v>0</v>
      </c>
      <c r="J211" s="60">
        <f t="shared" si="36"/>
        <v>0</v>
      </c>
      <c r="K211" s="60">
        <f t="shared" si="36"/>
        <v>0</v>
      </c>
      <c r="L211" s="60">
        <f t="shared" si="36"/>
        <v>0</v>
      </c>
    </row>
    <row r="212" spans="1:26">
      <c r="C212" t="s">
        <v>122</v>
      </c>
      <c r="D212" s="63">
        <f>D202</f>
        <v>42491</v>
      </c>
      <c r="E212" s="63">
        <f t="shared" ref="E212:L212" si="37">EDATE(D212,1)</f>
        <v>42522</v>
      </c>
      <c r="F212" s="63">
        <f t="shared" si="37"/>
        <v>42552</v>
      </c>
      <c r="G212" s="63">
        <f t="shared" si="37"/>
        <v>42583</v>
      </c>
      <c r="H212" s="63">
        <f t="shared" si="37"/>
        <v>42614</v>
      </c>
      <c r="I212" s="63">
        <f t="shared" si="37"/>
        <v>42644</v>
      </c>
      <c r="J212" s="63">
        <f t="shared" si="37"/>
        <v>42675</v>
      </c>
      <c r="K212" s="63">
        <f t="shared" si="37"/>
        <v>42705</v>
      </c>
      <c r="L212" s="63">
        <f t="shared" si="37"/>
        <v>42736</v>
      </c>
    </row>
    <row r="213" spans="1:26">
      <c r="C213" t="s">
        <v>120</v>
      </c>
      <c r="D213" s="60">
        <f t="shared" ref="D213:L213" ca="1" si="38">IF(D212&gt;EDATE($D203,12),0,OFFSET($D211,0,ROUNDDOWN(DATEDIF($D202,D212,"m")/12,0)))</f>
        <v>12</v>
      </c>
      <c r="E213" s="60">
        <f t="shared" ca="1" si="38"/>
        <v>12</v>
      </c>
      <c r="F213" s="60">
        <f t="shared" ca="1" si="38"/>
        <v>12</v>
      </c>
      <c r="G213" s="60">
        <f t="shared" ca="1" si="38"/>
        <v>12</v>
      </c>
      <c r="H213" s="60">
        <f t="shared" ca="1" si="38"/>
        <v>12</v>
      </c>
      <c r="I213" s="60">
        <f t="shared" ca="1" si="38"/>
        <v>12</v>
      </c>
      <c r="J213" s="60">
        <f t="shared" ca="1" si="38"/>
        <v>12</v>
      </c>
      <c r="K213" s="60">
        <f t="shared" ca="1" si="38"/>
        <v>12</v>
      </c>
      <c r="L213" s="60">
        <f t="shared" ca="1" si="38"/>
        <v>12</v>
      </c>
    </row>
    <row r="215" spans="1:26">
      <c r="A215" t="s">
        <v>304</v>
      </c>
      <c r="B215" t="s">
        <v>92</v>
      </c>
      <c r="C215" t="s">
        <v>110</v>
      </c>
      <c r="D215" s="56">
        <v>12</v>
      </c>
    </row>
    <row r="216" spans="1:26">
      <c r="C216" t="s">
        <v>277</v>
      </c>
      <c r="D216" s="48" t="s">
        <v>279</v>
      </c>
    </row>
    <row r="217" spans="1:26">
      <c r="C217" t="s">
        <v>12</v>
      </c>
      <c r="D217" s="48">
        <v>2</v>
      </c>
      <c r="E217" t="s">
        <v>280</v>
      </c>
    </row>
    <row r="218" spans="1:26">
      <c r="C218" t="s">
        <v>113</v>
      </c>
      <c r="D218" s="59">
        <v>1</v>
      </c>
      <c r="E218" s="46">
        <v>2</v>
      </c>
      <c r="F218" s="46">
        <v>3</v>
      </c>
      <c r="G218" s="46">
        <v>4</v>
      </c>
      <c r="H218" s="46">
        <v>5</v>
      </c>
      <c r="I218" s="46">
        <v>6</v>
      </c>
      <c r="J218" s="46">
        <v>7</v>
      </c>
      <c r="K218" s="46">
        <v>8</v>
      </c>
      <c r="L218" s="46">
        <v>9</v>
      </c>
    </row>
    <row r="219" spans="1:26">
      <c r="C219" t="s">
        <v>16</v>
      </c>
      <c r="D219" s="47">
        <v>0.05</v>
      </c>
      <c r="E219" s="85">
        <v>0.04</v>
      </c>
      <c r="F219" s="85">
        <v>0.04</v>
      </c>
      <c r="G219" s="85">
        <v>0.05</v>
      </c>
      <c r="H219" s="85">
        <v>0.05</v>
      </c>
      <c r="I219" s="85">
        <v>0.03</v>
      </c>
      <c r="J219" s="85">
        <v>0.03</v>
      </c>
      <c r="K219" s="85">
        <v>0.03</v>
      </c>
      <c r="L219" s="85">
        <v>0.03</v>
      </c>
    </row>
    <row r="220" spans="1:26">
      <c r="C220" t="s">
        <v>116</v>
      </c>
      <c r="D220" s="56">
        <v>15</v>
      </c>
      <c r="E220" s="84">
        <v>15.75</v>
      </c>
      <c r="F220" s="84">
        <v>15.450000000000001</v>
      </c>
      <c r="G220" s="56">
        <v>15.85</v>
      </c>
      <c r="H220" s="84">
        <v>16.074999999999999</v>
      </c>
      <c r="I220" s="84">
        <v>16.3</v>
      </c>
      <c r="J220" s="56">
        <v>16.524999999999999</v>
      </c>
      <c r="K220" s="84">
        <v>16.75</v>
      </c>
      <c r="L220" s="84">
        <v>16.975000000000001</v>
      </c>
      <c r="M220" s="20">
        <v>0</v>
      </c>
      <c r="N220" s="20">
        <v>0</v>
      </c>
      <c r="O220" s="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</row>
    <row r="221" spans="1:26">
      <c r="C221" t="s">
        <v>55</v>
      </c>
      <c r="D221" s="64">
        <v>42491</v>
      </c>
    </row>
    <row r="222" spans="1:26">
      <c r="C222" t="s">
        <v>56</v>
      </c>
      <c r="D222" s="64">
        <v>43709</v>
      </c>
    </row>
    <row r="223" spans="1:26">
      <c r="C223" t="s">
        <v>121</v>
      </c>
      <c r="D223" s="66">
        <f>ROUNDUP((DATEDIF(D221,D222,"m")+12)/12,0)</f>
        <v>5</v>
      </c>
    </row>
    <row r="224" spans="1:26">
      <c r="C224" t="s">
        <v>283</v>
      </c>
      <c r="D224" s="66" t="s">
        <v>30</v>
      </c>
    </row>
    <row r="226" spans="1:26">
      <c r="B226" t="s">
        <v>160</v>
      </c>
      <c r="C226" t="s">
        <v>113</v>
      </c>
      <c r="D226" s="59">
        <v>1</v>
      </c>
      <c r="E226" s="46">
        <v>2</v>
      </c>
      <c r="F226" s="46">
        <v>3</v>
      </c>
      <c r="G226" s="46">
        <v>4</v>
      </c>
      <c r="H226" s="46">
        <v>5</v>
      </c>
      <c r="I226" s="46">
        <v>6</v>
      </c>
      <c r="J226" s="46">
        <v>7</v>
      </c>
      <c r="K226" s="46">
        <v>8</v>
      </c>
      <c r="L226" s="46">
        <v>9</v>
      </c>
    </row>
    <row r="227" spans="1:26">
      <c r="C227" t="s">
        <v>120</v>
      </c>
      <c r="D227" s="60">
        <f t="shared" ref="D227:L227" si="39">IF(D226=1,$D215,IF(D226&gt;$D223,0,IF(MOD(D226,$D217)=1,D220,C227*(1+C219))))</f>
        <v>12</v>
      </c>
      <c r="E227" s="60">
        <f t="shared" si="39"/>
        <v>12.600000000000001</v>
      </c>
      <c r="F227" s="60">
        <f t="shared" si="39"/>
        <v>15.450000000000001</v>
      </c>
      <c r="G227" s="60">
        <f t="shared" si="39"/>
        <v>16.068000000000001</v>
      </c>
      <c r="H227" s="60">
        <f t="shared" si="39"/>
        <v>16.074999999999999</v>
      </c>
      <c r="I227" s="60">
        <f t="shared" si="39"/>
        <v>0</v>
      </c>
      <c r="J227" s="60">
        <f t="shared" si="39"/>
        <v>0</v>
      </c>
      <c r="K227" s="60">
        <f t="shared" si="39"/>
        <v>0</v>
      </c>
      <c r="L227" s="60">
        <f t="shared" si="39"/>
        <v>0</v>
      </c>
    </row>
    <row r="229" spans="1:26">
      <c r="B229" t="s">
        <v>91</v>
      </c>
      <c r="C229" t="s">
        <v>113</v>
      </c>
      <c r="D229" s="59">
        <v>1</v>
      </c>
      <c r="E229" s="46">
        <v>2</v>
      </c>
      <c r="F229" s="46">
        <v>3</v>
      </c>
      <c r="G229" s="46">
        <v>4</v>
      </c>
      <c r="H229" s="46">
        <v>5</v>
      </c>
      <c r="I229" s="46">
        <v>6</v>
      </c>
      <c r="J229" s="46">
        <v>7</v>
      </c>
      <c r="K229" s="46">
        <v>8</v>
      </c>
      <c r="L229" s="46">
        <v>9</v>
      </c>
    </row>
    <row r="230" spans="1:26">
      <c r="C230" t="s">
        <v>120</v>
      </c>
      <c r="D230" s="60">
        <f>IF(D229=1,$D215,IF(D229&gt;$D223,0,IF(MOD(D229,$D217)=1,D227,C230)))</f>
        <v>12</v>
      </c>
      <c r="E230" s="60">
        <f t="shared" ref="E230:K230" si="40">IF(E229=1,$D215,IF(E229&gt;$D223,0,IF(MOD(E229,$D217)=1,E227,D230)))</f>
        <v>12</v>
      </c>
      <c r="F230" s="60">
        <f t="shared" si="40"/>
        <v>15.450000000000001</v>
      </c>
      <c r="G230" s="60">
        <f t="shared" si="40"/>
        <v>15.450000000000001</v>
      </c>
      <c r="H230" s="60">
        <f t="shared" si="40"/>
        <v>16.074999999999999</v>
      </c>
      <c r="I230" s="60">
        <f t="shared" si="40"/>
        <v>0</v>
      </c>
      <c r="J230" s="60">
        <f t="shared" si="40"/>
        <v>0</v>
      </c>
      <c r="K230" s="60">
        <f t="shared" si="40"/>
        <v>0</v>
      </c>
      <c r="L230" s="60">
        <f>IF(L229=1,$D215,IF(L229&gt;$D223,0,IF(MOD(L229,$D217)=1,L227,K230)))</f>
        <v>0</v>
      </c>
    </row>
    <row r="231" spans="1:26">
      <c r="C231" t="s">
        <v>122</v>
      </c>
      <c r="D231" s="63">
        <f>D221</f>
        <v>42491</v>
      </c>
      <c r="E231" s="63">
        <f t="shared" ref="E231:L231" si="41">EDATE(D231,1)</f>
        <v>42522</v>
      </c>
      <c r="F231" s="63">
        <f t="shared" si="41"/>
        <v>42552</v>
      </c>
      <c r="G231" s="63">
        <f t="shared" si="41"/>
        <v>42583</v>
      </c>
      <c r="H231" s="63">
        <f t="shared" si="41"/>
        <v>42614</v>
      </c>
      <c r="I231" s="63">
        <f t="shared" si="41"/>
        <v>42644</v>
      </c>
      <c r="J231" s="63">
        <f t="shared" si="41"/>
        <v>42675</v>
      </c>
      <c r="K231" s="63">
        <f t="shared" si="41"/>
        <v>42705</v>
      </c>
      <c r="L231" s="63">
        <f t="shared" si="41"/>
        <v>42736</v>
      </c>
    </row>
    <row r="232" spans="1:26">
      <c r="C232" t="s">
        <v>120</v>
      </c>
      <c r="D232" s="60">
        <f t="shared" ref="D232:L232" ca="1" si="42">IF(D231&gt;EDATE($D222,12),0,OFFSET($D230,0,ROUNDDOWN(DATEDIF($D221,D231,"m")/12,0)))</f>
        <v>12</v>
      </c>
      <c r="E232" s="60">
        <f t="shared" ca="1" si="42"/>
        <v>12</v>
      </c>
      <c r="F232" s="60">
        <f t="shared" ca="1" si="42"/>
        <v>12</v>
      </c>
      <c r="G232" s="60">
        <f t="shared" ca="1" si="42"/>
        <v>12</v>
      </c>
      <c r="H232" s="60">
        <f t="shared" ca="1" si="42"/>
        <v>12</v>
      </c>
      <c r="I232" s="60">
        <f t="shared" ca="1" si="42"/>
        <v>12</v>
      </c>
      <c r="J232" s="60">
        <f t="shared" ca="1" si="42"/>
        <v>12</v>
      </c>
      <c r="K232" s="60">
        <f t="shared" ca="1" si="42"/>
        <v>12</v>
      </c>
      <c r="L232" s="60">
        <f t="shared" ca="1" si="42"/>
        <v>12</v>
      </c>
    </row>
    <row r="233" spans="1:26">
      <c r="D233" s="60"/>
      <c r="E233" s="60"/>
      <c r="F233" s="60"/>
      <c r="G233" s="60"/>
      <c r="H233" s="60"/>
      <c r="I233" s="60"/>
      <c r="J233" s="60"/>
      <c r="K233" s="60"/>
      <c r="L233" s="60"/>
    </row>
    <row r="234" spans="1:26">
      <c r="A234" t="s">
        <v>305</v>
      </c>
      <c r="B234" t="s">
        <v>92</v>
      </c>
      <c r="C234" t="s">
        <v>110</v>
      </c>
      <c r="D234" s="56">
        <v>12</v>
      </c>
    </row>
    <row r="235" spans="1:26">
      <c r="C235" t="s">
        <v>277</v>
      </c>
      <c r="D235" s="48" t="s">
        <v>279</v>
      </c>
    </row>
    <row r="236" spans="1:26">
      <c r="C236" t="s">
        <v>12</v>
      </c>
      <c r="D236" s="48">
        <v>2</v>
      </c>
      <c r="E236" t="s">
        <v>280</v>
      </c>
    </row>
    <row r="237" spans="1:26">
      <c r="C237" t="s">
        <v>113</v>
      </c>
      <c r="D237" s="59">
        <v>1</v>
      </c>
      <c r="E237" s="46">
        <v>2</v>
      </c>
      <c r="F237" s="46">
        <v>3</v>
      </c>
      <c r="G237" s="46">
        <v>4</v>
      </c>
      <c r="H237" s="46">
        <v>5</v>
      </c>
      <c r="I237" s="46">
        <v>6</v>
      </c>
      <c r="J237" s="46">
        <v>7</v>
      </c>
      <c r="K237" s="46">
        <v>8</v>
      </c>
      <c r="L237" s="46">
        <v>9</v>
      </c>
    </row>
    <row r="238" spans="1:26">
      <c r="C238" t="s">
        <v>16</v>
      </c>
      <c r="D238" s="47">
        <v>0.05</v>
      </c>
      <c r="E238" s="85">
        <v>0.04</v>
      </c>
      <c r="F238" s="85">
        <v>0.04</v>
      </c>
      <c r="G238" s="85">
        <v>0.05</v>
      </c>
      <c r="H238" s="85">
        <v>0.05</v>
      </c>
      <c r="I238" s="85">
        <v>0.03</v>
      </c>
      <c r="J238" s="85">
        <v>0.03</v>
      </c>
      <c r="K238" s="85">
        <v>0.03</v>
      </c>
      <c r="L238" s="85">
        <v>0.03</v>
      </c>
    </row>
    <row r="239" spans="1:26">
      <c r="C239" t="s">
        <v>116</v>
      </c>
      <c r="D239" s="56">
        <v>15</v>
      </c>
      <c r="E239" s="84">
        <v>15.75</v>
      </c>
      <c r="F239" s="84">
        <v>15.450000000000001</v>
      </c>
      <c r="G239" s="56">
        <v>15.85</v>
      </c>
      <c r="H239" s="84">
        <v>16.074999999999999</v>
      </c>
      <c r="I239" s="84">
        <v>16.3</v>
      </c>
      <c r="J239" s="56">
        <v>16.524999999999999</v>
      </c>
      <c r="K239" s="84">
        <v>16.75</v>
      </c>
      <c r="L239" s="84">
        <v>16.975000000000001</v>
      </c>
      <c r="M239" s="20">
        <v>0</v>
      </c>
      <c r="N239" s="20">
        <v>0</v>
      </c>
      <c r="O239" s="20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</row>
    <row r="240" spans="1:26">
      <c r="C240" t="s">
        <v>55</v>
      </c>
      <c r="D240" s="64">
        <v>42491</v>
      </c>
    </row>
    <row r="241" spans="1:12">
      <c r="C241" t="s">
        <v>56</v>
      </c>
      <c r="D241" s="64">
        <v>43709</v>
      </c>
    </row>
    <row r="242" spans="1:12">
      <c r="C242" t="s">
        <v>121</v>
      </c>
      <c r="D242" s="66">
        <f>ROUNDUP((DATEDIF(D240,D241,"m")+12)/12,0)</f>
        <v>5</v>
      </c>
    </row>
    <row r="243" spans="1:12">
      <c r="C243" t="s">
        <v>283</v>
      </c>
      <c r="D243" s="66" t="s">
        <v>61</v>
      </c>
    </row>
    <row r="245" spans="1:12">
      <c r="B245" t="s">
        <v>160</v>
      </c>
      <c r="C245" t="s">
        <v>113</v>
      </c>
      <c r="D245" s="59">
        <v>1</v>
      </c>
      <c r="E245" s="46">
        <v>2</v>
      </c>
      <c r="F245" s="46">
        <v>3</v>
      </c>
      <c r="G245" s="46">
        <v>4</v>
      </c>
      <c r="H245" s="46">
        <v>5</v>
      </c>
      <c r="I245" s="46">
        <v>6</v>
      </c>
      <c r="J245" s="46">
        <v>7</v>
      </c>
      <c r="K245" s="46">
        <v>8</v>
      </c>
      <c r="L245" s="46">
        <v>9</v>
      </c>
    </row>
    <row r="246" spans="1:12">
      <c r="C246" t="s">
        <v>120</v>
      </c>
      <c r="D246" s="60">
        <f>IF(D245=1,$D234,IF(D245&gt;$D242,0,C246*(1+C238)))</f>
        <v>12</v>
      </c>
      <c r="E246" s="60">
        <f>IF(E245=1,$D234,IF(E245&gt;$D242,0,D246*(1+D238)))</f>
        <v>12.600000000000001</v>
      </c>
      <c r="F246" s="60">
        <f>IF(F245=1,$D234,IF(F245&gt;$D242,0,E246*(1+E238)))</f>
        <v>13.104000000000003</v>
      </c>
      <c r="G246" s="60">
        <f t="shared" ref="G246:L246" si="43">IF(G245=1,$D234,IF(G245&gt;$D242,0,F246*(1+F238)))</f>
        <v>13.628160000000003</v>
      </c>
      <c r="H246" s="60">
        <f t="shared" si="43"/>
        <v>14.309568000000004</v>
      </c>
      <c r="I246" s="60">
        <f t="shared" si="43"/>
        <v>0</v>
      </c>
      <c r="J246" s="60">
        <f t="shared" si="43"/>
        <v>0</v>
      </c>
      <c r="K246" s="60">
        <f t="shared" si="43"/>
        <v>0</v>
      </c>
      <c r="L246" s="60">
        <f t="shared" si="43"/>
        <v>0</v>
      </c>
    </row>
    <row r="248" spans="1:12">
      <c r="B248" t="s">
        <v>91</v>
      </c>
      <c r="C248" t="s">
        <v>113</v>
      </c>
      <c r="D248" s="59">
        <v>1</v>
      </c>
      <c r="E248" s="46">
        <v>2</v>
      </c>
      <c r="F248" s="46">
        <v>3</v>
      </c>
      <c r="G248" s="46">
        <v>4</v>
      </c>
      <c r="H248" s="46">
        <v>5</v>
      </c>
      <c r="I248" s="46">
        <v>6</v>
      </c>
      <c r="J248" s="46">
        <v>7</v>
      </c>
      <c r="K248" s="46">
        <v>8</v>
      </c>
      <c r="L248" s="46">
        <v>9</v>
      </c>
    </row>
    <row r="249" spans="1:12">
      <c r="C249" t="s">
        <v>120</v>
      </c>
      <c r="D249" s="60">
        <f t="shared" ref="D249:L249" si="44">IF(D248=1,$D234,IF(D248&gt;$D242,0,IF(MOD(D248,$D236)=1,D246,C249)))</f>
        <v>12</v>
      </c>
      <c r="E249" s="60">
        <f t="shared" si="44"/>
        <v>12</v>
      </c>
      <c r="F249" s="60">
        <f t="shared" si="44"/>
        <v>13.104000000000003</v>
      </c>
      <c r="G249" s="60">
        <f t="shared" si="44"/>
        <v>13.104000000000003</v>
      </c>
      <c r="H249" s="60">
        <f t="shared" si="44"/>
        <v>14.309568000000004</v>
      </c>
      <c r="I249" s="60">
        <f t="shared" si="44"/>
        <v>0</v>
      </c>
      <c r="J249" s="60">
        <f t="shared" si="44"/>
        <v>0</v>
      </c>
      <c r="K249" s="60">
        <f t="shared" si="44"/>
        <v>0</v>
      </c>
      <c r="L249" s="60">
        <f t="shared" si="44"/>
        <v>0</v>
      </c>
    </row>
    <row r="250" spans="1:12">
      <c r="C250" t="s">
        <v>122</v>
      </c>
      <c r="D250" s="63">
        <f>D240</f>
        <v>42491</v>
      </c>
      <c r="E250" s="63">
        <f t="shared" ref="E250:L250" si="45">EDATE(D250,1)</f>
        <v>42522</v>
      </c>
      <c r="F250" s="63">
        <f t="shared" si="45"/>
        <v>42552</v>
      </c>
      <c r="G250" s="63">
        <f t="shared" si="45"/>
        <v>42583</v>
      </c>
      <c r="H250" s="63">
        <f t="shared" si="45"/>
        <v>42614</v>
      </c>
      <c r="I250" s="63">
        <f t="shared" si="45"/>
        <v>42644</v>
      </c>
      <c r="J250" s="63">
        <f t="shared" si="45"/>
        <v>42675</v>
      </c>
      <c r="K250" s="63">
        <f t="shared" si="45"/>
        <v>42705</v>
      </c>
      <c r="L250" s="63">
        <f t="shared" si="45"/>
        <v>42736</v>
      </c>
    </row>
    <row r="251" spans="1:12">
      <c r="C251" t="s">
        <v>120</v>
      </c>
      <c r="D251" s="60">
        <f t="shared" ref="D251:L251" ca="1" si="46">IF(D250&gt;EDATE($D241,12),0,OFFSET($D249,0,ROUNDDOWN(DATEDIF($D240,D250,"m")/12,0)))</f>
        <v>12</v>
      </c>
      <c r="E251" s="60">
        <f t="shared" ca="1" si="46"/>
        <v>12</v>
      </c>
      <c r="F251" s="60">
        <f t="shared" ca="1" si="46"/>
        <v>12</v>
      </c>
      <c r="G251" s="60">
        <f t="shared" ca="1" si="46"/>
        <v>12</v>
      </c>
      <c r="H251" s="60">
        <f t="shared" ca="1" si="46"/>
        <v>12</v>
      </c>
      <c r="I251" s="60">
        <f t="shared" ca="1" si="46"/>
        <v>12</v>
      </c>
      <c r="J251" s="60">
        <f t="shared" ca="1" si="46"/>
        <v>12</v>
      </c>
      <c r="K251" s="60">
        <f t="shared" ca="1" si="46"/>
        <v>12</v>
      </c>
      <c r="L251" s="60">
        <f t="shared" ca="1" si="46"/>
        <v>12</v>
      </c>
    </row>
    <row r="252" spans="1:12">
      <c r="D252" s="60"/>
      <c r="E252" s="60"/>
      <c r="F252" s="60"/>
      <c r="G252" s="60"/>
      <c r="H252" s="60"/>
      <c r="I252" s="60"/>
      <c r="J252" s="60"/>
      <c r="K252" s="60"/>
      <c r="L252" s="60"/>
    </row>
    <row r="254" spans="1:12" s="38" customFormat="1">
      <c r="A254" s="38" t="s">
        <v>126</v>
      </c>
      <c r="D254" s="49"/>
    </row>
    <row r="255" spans="1:12" s="1" customFormat="1">
      <c r="B255" s="2" t="s">
        <v>92</v>
      </c>
      <c r="C255" t="s">
        <v>55</v>
      </c>
      <c r="D255" s="64">
        <v>42491</v>
      </c>
    </row>
    <row r="256" spans="1:12" s="1" customFormat="1">
      <c r="C256" t="s">
        <v>56</v>
      </c>
      <c r="D256" s="64">
        <v>42979</v>
      </c>
    </row>
    <row r="257" spans="1:96" s="3" customFormat="1">
      <c r="A257" s="2"/>
      <c r="C257" s="2" t="s">
        <v>122</v>
      </c>
      <c r="D257" s="64">
        <f>D255</f>
        <v>42491</v>
      </c>
      <c r="E257" s="64">
        <f>EDATE(D257,1)</f>
        <v>42522</v>
      </c>
      <c r="F257" s="64">
        <f t="shared" ref="F257:AN257" si="47">EDATE(E257,1)</f>
        <v>42552</v>
      </c>
      <c r="G257" s="64">
        <f t="shared" si="47"/>
        <v>42583</v>
      </c>
      <c r="H257" s="64">
        <f t="shared" si="47"/>
        <v>42614</v>
      </c>
      <c r="I257" s="64">
        <f t="shared" si="47"/>
        <v>42644</v>
      </c>
      <c r="J257" s="64">
        <f t="shared" si="47"/>
        <v>42675</v>
      </c>
      <c r="K257" s="64">
        <f t="shared" si="47"/>
        <v>42705</v>
      </c>
      <c r="L257" s="64">
        <f t="shared" si="47"/>
        <v>42736</v>
      </c>
      <c r="M257" s="64">
        <f t="shared" si="47"/>
        <v>42767</v>
      </c>
      <c r="N257" s="64">
        <f t="shared" si="47"/>
        <v>42795</v>
      </c>
      <c r="O257" s="64">
        <f t="shared" si="47"/>
        <v>42826</v>
      </c>
      <c r="P257" s="64">
        <f t="shared" si="47"/>
        <v>42856</v>
      </c>
      <c r="Q257" s="64">
        <f t="shared" si="47"/>
        <v>42887</v>
      </c>
      <c r="R257" s="64">
        <f t="shared" si="47"/>
        <v>42917</v>
      </c>
      <c r="S257" s="64">
        <f t="shared" si="47"/>
        <v>42948</v>
      </c>
      <c r="T257" s="64">
        <f t="shared" si="47"/>
        <v>42979</v>
      </c>
      <c r="U257" s="64">
        <f t="shared" si="47"/>
        <v>43009</v>
      </c>
      <c r="V257" s="64">
        <f t="shared" si="47"/>
        <v>43040</v>
      </c>
      <c r="W257" s="64">
        <f t="shared" si="47"/>
        <v>43070</v>
      </c>
      <c r="X257" s="64">
        <f t="shared" si="47"/>
        <v>43101</v>
      </c>
      <c r="Y257" s="64">
        <f t="shared" si="47"/>
        <v>43132</v>
      </c>
      <c r="Z257" s="64">
        <f t="shared" si="47"/>
        <v>43160</v>
      </c>
      <c r="AA257" s="64">
        <f t="shared" si="47"/>
        <v>43191</v>
      </c>
      <c r="AB257" s="64">
        <f t="shared" si="47"/>
        <v>43221</v>
      </c>
      <c r="AC257" s="64">
        <f t="shared" si="47"/>
        <v>43252</v>
      </c>
      <c r="AD257" s="64">
        <f t="shared" si="47"/>
        <v>43282</v>
      </c>
      <c r="AE257" s="64">
        <f t="shared" si="47"/>
        <v>43313</v>
      </c>
      <c r="AF257" s="64">
        <f t="shared" si="47"/>
        <v>43344</v>
      </c>
      <c r="AG257" s="64">
        <f t="shared" si="47"/>
        <v>43374</v>
      </c>
      <c r="AH257" s="64">
        <f t="shared" si="47"/>
        <v>43405</v>
      </c>
      <c r="AI257" s="64">
        <f t="shared" si="47"/>
        <v>43435</v>
      </c>
      <c r="AJ257" s="64">
        <f t="shared" si="47"/>
        <v>43466</v>
      </c>
      <c r="AK257" s="64">
        <f t="shared" si="47"/>
        <v>43497</v>
      </c>
      <c r="AL257" s="64">
        <f t="shared" si="47"/>
        <v>43525</v>
      </c>
      <c r="AM257" s="64">
        <f t="shared" si="47"/>
        <v>43556</v>
      </c>
      <c r="AN257" s="64">
        <f t="shared" si="47"/>
        <v>43586</v>
      </c>
    </row>
    <row r="258" spans="1:96" s="3" customFormat="1">
      <c r="A258" s="2"/>
      <c r="B258" s="2"/>
      <c r="C258" s="2" t="s">
        <v>120</v>
      </c>
      <c r="D258" s="61">
        <v>12</v>
      </c>
      <c r="E258" s="61">
        <v>12</v>
      </c>
      <c r="F258" s="61">
        <v>12</v>
      </c>
      <c r="G258" s="61">
        <v>12</v>
      </c>
      <c r="H258" s="61">
        <v>12</v>
      </c>
      <c r="I258" s="61">
        <v>12</v>
      </c>
      <c r="J258" s="61">
        <v>12</v>
      </c>
      <c r="K258" s="61">
        <v>12</v>
      </c>
      <c r="L258" s="61">
        <v>12</v>
      </c>
      <c r="M258" s="61">
        <v>12</v>
      </c>
      <c r="N258" s="61">
        <v>12</v>
      </c>
      <c r="O258" s="61">
        <v>12</v>
      </c>
      <c r="P258" s="61">
        <v>12.600000000000001</v>
      </c>
      <c r="Q258" s="61">
        <v>12.600000000000001</v>
      </c>
      <c r="R258" s="61">
        <v>12.600000000000001</v>
      </c>
      <c r="S258" s="61">
        <v>12.600000000000001</v>
      </c>
      <c r="T258" s="61">
        <v>12.600000000000001</v>
      </c>
      <c r="U258" s="61">
        <v>12.600000000000001</v>
      </c>
      <c r="V258" s="61">
        <v>12.600000000000001</v>
      </c>
      <c r="W258" s="61">
        <v>12.600000000000001</v>
      </c>
      <c r="X258" s="61">
        <v>12.600000000000001</v>
      </c>
      <c r="Y258" s="61">
        <v>12.600000000000001</v>
      </c>
      <c r="Z258" s="61">
        <v>12.600000000000001</v>
      </c>
      <c r="AA258" s="61">
        <v>12.600000000000001</v>
      </c>
      <c r="AB258" s="61">
        <v>13.860000000000003</v>
      </c>
      <c r="AC258" s="61">
        <v>13.860000000000003</v>
      </c>
      <c r="AD258" s="61">
        <v>13.860000000000003</v>
      </c>
      <c r="AE258" s="61">
        <v>13.860000000000003</v>
      </c>
      <c r="AF258" s="61">
        <v>13.860000000000003</v>
      </c>
      <c r="AG258" s="61">
        <v>0</v>
      </c>
      <c r="AH258" s="61">
        <v>0</v>
      </c>
      <c r="AI258" s="61">
        <v>0</v>
      </c>
      <c r="AJ258" s="61">
        <v>0</v>
      </c>
      <c r="AK258" s="61">
        <v>0</v>
      </c>
      <c r="AL258" s="61">
        <v>0</v>
      </c>
      <c r="AM258" s="61">
        <v>0</v>
      </c>
      <c r="AN258" s="61">
        <v>0</v>
      </c>
      <c r="AO258" s="61"/>
      <c r="AP258" s="61"/>
      <c r="AQ258" s="61"/>
      <c r="AR258" s="61"/>
      <c r="AS258" s="61"/>
      <c r="AT258" s="61"/>
      <c r="AU258" s="61"/>
      <c r="AV258" s="61"/>
      <c r="AW258" s="61"/>
      <c r="AX258" s="61"/>
      <c r="AY258" s="61"/>
    </row>
    <row r="259" spans="1:96">
      <c r="A259" s="2"/>
      <c r="B259" s="2"/>
      <c r="C259" t="s">
        <v>1</v>
      </c>
      <c r="D259" s="58">
        <v>68</v>
      </c>
    </row>
    <row r="260" spans="1:96">
      <c r="C260" t="s">
        <v>124</v>
      </c>
      <c r="D260" s="58">
        <v>30.42</v>
      </c>
    </row>
    <row r="262" spans="1:96">
      <c r="B262" t="s">
        <v>91</v>
      </c>
      <c r="C262" t="s">
        <v>127</v>
      </c>
      <c r="D262" s="72">
        <f>D258*$D$259*$D$260</f>
        <v>24822.720000000001</v>
      </c>
      <c r="E262" s="72">
        <f t="shared" ref="E262:AN262" si="48">E258*$D$259*$D$260</f>
        <v>24822.720000000001</v>
      </c>
      <c r="F262" s="72">
        <f t="shared" si="48"/>
        <v>24822.720000000001</v>
      </c>
      <c r="G262" s="72">
        <f t="shared" si="48"/>
        <v>24822.720000000001</v>
      </c>
      <c r="H262" s="72">
        <f t="shared" si="48"/>
        <v>24822.720000000001</v>
      </c>
      <c r="I262" s="72">
        <f t="shared" si="48"/>
        <v>24822.720000000001</v>
      </c>
      <c r="J262" s="72">
        <f t="shared" si="48"/>
        <v>24822.720000000001</v>
      </c>
      <c r="K262" s="72">
        <f t="shared" si="48"/>
        <v>24822.720000000001</v>
      </c>
      <c r="L262" s="72">
        <f t="shared" si="48"/>
        <v>24822.720000000001</v>
      </c>
      <c r="M262" s="72">
        <f t="shared" si="48"/>
        <v>24822.720000000001</v>
      </c>
      <c r="N262" s="72">
        <f t="shared" si="48"/>
        <v>24822.720000000001</v>
      </c>
      <c r="O262" s="72">
        <f t="shared" si="48"/>
        <v>24822.720000000001</v>
      </c>
      <c r="P262" s="72">
        <f t="shared" si="48"/>
        <v>26063.856000000003</v>
      </c>
      <c r="Q262" s="72">
        <f t="shared" si="48"/>
        <v>26063.856000000003</v>
      </c>
      <c r="R262" s="72">
        <f t="shared" si="48"/>
        <v>26063.856000000003</v>
      </c>
      <c r="S262" s="72">
        <f t="shared" si="48"/>
        <v>26063.856000000003</v>
      </c>
      <c r="T262" s="72">
        <f t="shared" si="48"/>
        <v>26063.856000000003</v>
      </c>
      <c r="U262" s="72">
        <f t="shared" si="48"/>
        <v>26063.856000000003</v>
      </c>
      <c r="V262" s="72">
        <f t="shared" si="48"/>
        <v>26063.856000000003</v>
      </c>
      <c r="W262" s="72">
        <f t="shared" si="48"/>
        <v>26063.856000000003</v>
      </c>
      <c r="X262" s="72">
        <f t="shared" si="48"/>
        <v>26063.856000000003</v>
      </c>
      <c r="Y262" s="72">
        <f t="shared" si="48"/>
        <v>26063.856000000003</v>
      </c>
      <c r="Z262" s="72">
        <f t="shared" si="48"/>
        <v>26063.856000000003</v>
      </c>
      <c r="AA262" s="72">
        <f t="shared" si="48"/>
        <v>26063.856000000003</v>
      </c>
      <c r="AB262" s="72">
        <f t="shared" si="48"/>
        <v>28670.241600000008</v>
      </c>
      <c r="AC262" s="72">
        <f t="shared" si="48"/>
        <v>28670.241600000008</v>
      </c>
      <c r="AD262" s="72">
        <f t="shared" si="48"/>
        <v>28670.241600000008</v>
      </c>
      <c r="AE262" s="72">
        <f t="shared" si="48"/>
        <v>28670.241600000008</v>
      </c>
      <c r="AF262" s="72">
        <f t="shared" si="48"/>
        <v>28670.241600000008</v>
      </c>
      <c r="AG262" s="72">
        <f t="shared" si="48"/>
        <v>0</v>
      </c>
      <c r="AH262" s="72">
        <f t="shared" si="48"/>
        <v>0</v>
      </c>
      <c r="AI262" s="72">
        <f t="shared" si="48"/>
        <v>0</v>
      </c>
      <c r="AJ262" s="72">
        <f t="shared" si="48"/>
        <v>0</v>
      </c>
      <c r="AK262" s="72">
        <f t="shared" si="48"/>
        <v>0</v>
      </c>
      <c r="AL262" s="72">
        <f t="shared" si="48"/>
        <v>0</v>
      </c>
      <c r="AM262" s="72">
        <f t="shared" si="48"/>
        <v>0</v>
      </c>
      <c r="AN262" s="72">
        <f t="shared" si="48"/>
        <v>0</v>
      </c>
    </row>
    <row r="265" spans="1:96" s="38" customFormat="1">
      <c r="A265" s="38" t="s">
        <v>138</v>
      </c>
      <c r="D265" s="49"/>
    </row>
    <row r="266" spans="1:96">
      <c r="B266" t="s">
        <v>92</v>
      </c>
      <c r="C266" t="s">
        <v>60</v>
      </c>
      <c r="D266" s="58" t="s">
        <v>2</v>
      </c>
      <c r="F266" s="46"/>
      <c r="G266" s="46"/>
      <c r="H266" s="46"/>
      <c r="I266" s="46"/>
      <c r="J266" s="46"/>
      <c r="K266" s="46"/>
      <c r="L266" s="46"/>
      <c r="M266" s="46"/>
      <c r="N266" s="46"/>
      <c r="O266" s="46"/>
      <c r="P266" s="46"/>
      <c r="Q266" s="46"/>
      <c r="R266" s="46"/>
      <c r="S266" s="46"/>
      <c r="T266" s="46"/>
      <c r="U266" s="46"/>
      <c r="V266" s="46"/>
      <c r="W266" s="46"/>
      <c r="X266" s="46"/>
      <c r="Y266" s="46"/>
      <c r="Z266" s="46"/>
    </row>
    <row r="267" spans="1:96">
      <c r="C267" t="s">
        <v>122</v>
      </c>
      <c r="D267" s="67">
        <v>1</v>
      </c>
      <c r="E267" s="68">
        <v>2</v>
      </c>
      <c r="F267" s="67">
        <v>3</v>
      </c>
      <c r="G267" s="67">
        <v>4</v>
      </c>
      <c r="H267" s="67">
        <v>5</v>
      </c>
      <c r="I267" s="67">
        <v>6</v>
      </c>
      <c r="J267" s="67">
        <v>7</v>
      </c>
      <c r="K267" s="67">
        <v>8</v>
      </c>
      <c r="L267" s="67">
        <v>9</v>
      </c>
      <c r="M267" s="67">
        <v>10</v>
      </c>
      <c r="N267" s="67">
        <v>11</v>
      </c>
      <c r="O267" s="67">
        <v>12</v>
      </c>
      <c r="P267" s="67">
        <v>13</v>
      </c>
      <c r="Q267" s="67">
        <v>14</v>
      </c>
      <c r="R267" s="67">
        <v>15</v>
      </c>
      <c r="S267" s="67">
        <v>16</v>
      </c>
      <c r="T267" s="67">
        <v>17</v>
      </c>
      <c r="U267" s="67">
        <v>18</v>
      </c>
      <c r="V267" s="67">
        <v>19</v>
      </c>
      <c r="W267" s="67">
        <v>20</v>
      </c>
      <c r="X267" s="67">
        <v>21</v>
      </c>
      <c r="Y267" s="67">
        <v>22</v>
      </c>
      <c r="Z267" s="67">
        <v>23</v>
      </c>
      <c r="AA267" s="67">
        <v>24</v>
      </c>
      <c r="AB267" s="67">
        <v>25</v>
      </c>
      <c r="AC267" s="67">
        <v>26</v>
      </c>
      <c r="AD267" s="67">
        <v>27</v>
      </c>
      <c r="AE267" s="67">
        <v>28</v>
      </c>
      <c r="AF267" s="67">
        <v>29</v>
      </c>
      <c r="AG267" s="67">
        <v>30</v>
      </c>
      <c r="AH267" s="67">
        <v>31</v>
      </c>
      <c r="AI267" s="67">
        <v>32</v>
      </c>
      <c r="AJ267" s="67">
        <v>33</v>
      </c>
      <c r="AK267" s="67">
        <v>34</v>
      </c>
      <c r="AL267" s="67">
        <v>35</v>
      </c>
      <c r="AM267" s="67">
        <v>36</v>
      </c>
      <c r="AN267" s="67">
        <v>37</v>
      </c>
      <c r="AO267" s="67">
        <v>38</v>
      </c>
      <c r="AP267" s="67">
        <v>39</v>
      </c>
      <c r="AQ267" s="67">
        <v>40</v>
      </c>
      <c r="AR267" s="67">
        <v>41</v>
      </c>
      <c r="AS267" s="67">
        <v>42</v>
      </c>
      <c r="AT267" s="67">
        <v>43</v>
      </c>
      <c r="AU267" s="67">
        <v>44</v>
      </c>
      <c r="AV267" s="67">
        <v>45</v>
      </c>
      <c r="AW267" s="67">
        <v>46</v>
      </c>
      <c r="AX267" s="67">
        <v>47</v>
      </c>
      <c r="AY267" s="67">
        <v>48</v>
      </c>
      <c r="AZ267" s="67">
        <v>49</v>
      </c>
      <c r="BA267" s="67">
        <v>50</v>
      </c>
      <c r="BB267" s="67">
        <v>51</v>
      </c>
      <c r="BC267" s="67">
        <v>52</v>
      </c>
      <c r="BD267" s="67">
        <v>53</v>
      </c>
      <c r="BE267" s="67">
        <v>54</v>
      </c>
      <c r="BF267" s="67">
        <v>55</v>
      </c>
      <c r="BG267" s="67">
        <v>56</v>
      </c>
      <c r="BH267" s="67">
        <v>57</v>
      </c>
      <c r="BI267" s="67">
        <v>58</v>
      </c>
      <c r="BJ267" s="67">
        <v>59</v>
      </c>
      <c r="BK267" s="67">
        <v>60</v>
      </c>
    </row>
    <row r="268" spans="1:96">
      <c r="C268" t="s">
        <v>17</v>
      </c>
      <c r="D268" s="57">
        <v>1</v>
      </c>
      <c r="E268" s="4">
        <v>1</v>
      </c>
      <c r="F268" s="4">
        <v>1</v>
      </c>
      <c r="G268" s="4">
        <v>1</v>
      </c>
      <c r="H268" s="4">
        <v>1</v>
      </c>
      <c r="I268" s="4">
        <v>1</v>
      </c>
      <c r="J268" s="4">
        <v>1</v>
      </c>
      <c r="K268" s="4">
        <v>1</v>
      </c>
      <c r="L268" s="4">
        <v>1</v>
      </c>
      <c r="M268" s="4">
        <v>1</v>
      </c>
      <c r="N268" s="4">
        <v>1</v>
      </c>
      <c r="O268" s="4">
        <v>1</v>
      </c>
      <c r="P268" s="4">
        <v>1</v>
      </c>
      <c r="Q268" s="4">
        <v>1</v>
      </c>
      <c r="R268" s="4">
        <v>1</v>
      </c>
      <c r="S268" s="4">
        <v>1</v>
      </c>
      <c r="T268" s="4">
        <v>1</v>
      </c>
      <c r="U268" s="4">
        <v>1</v>
      </c>
      <c r="V268" s="4">
        <v>1</v>
      </c>
      <c r="W268" s="4">
        <v>1</v>
      </c>
      <c r="X268" s="4">
        <v>1</v>
      </c>
      <c r="Y268" s="4">
        <v>1</v>
      </c>
      <c r="Z268" s="4">
        <v>1</v>
      </c>
      <c r="AA268" s="4">
        <v>1</v>
      </c>
      <c r="AB268" s="4">
        <v>1</v>
      </c>
      <c r="AC268" s="4">
        <v>1</v>
      </c>
      <c r="AD268" s="4">
        <v>1</v>
      </c>
      <c r="AE268" s="4">
        <v>1</v>
      </c>
      <c r="AF268" s="4">
        <v>1</v>
      </c>
      <c r="AG268" s="4">
        <v>1</v>
      </c>
      <c r="AH268" s="4">
        <v>1</v>
      </c>
      <c r="AI268" s="4">
        <v>1</v>
      </c>
      <c r="AJ268" s="4">
        <v>1</v>
      </c>
      <c r="AK268" s="4">
        <v>1</v>
      </c>
      <c r="AL268" s="4">
        <v>1</v>
      </c>
      <c r="AM268" s="4">
        <v>1</v>
      </c>
      <c r="AN268" s="4">
        <v>1</v>
      </c>
      <c r="AO268" s="4">
        <v>1</v>
      </c>
      <c r="AP268" s="4">
        <v>1</v>
      </c>
      <c r="AQ268" s="4">
        <v>1</v>
      </c>
      <c r="AR268" s="4">
        <v>1</v>
      </c>
      <c r="AS268" s="4">
        <v>1</v>
      </c>
      <c r="AT268" s="4">
        <v>1</v>
      </c>
      <c r="AU268" s="4">
        <v>1</v>
      </c>
      <c r="AV268" s="4">
        <v>1</v>
      </c>
      <c r="AW268" s="4">
        <v>1</v>
      </c>
      <c r="AX268" s="4">
        <v>1</v>
      </c>
      <c r="AY268" s="4">
        <v>1</v>
      </c>
      <c r="AZ268" s="4">
        <v>1</v>
      </c>
      <c r="BA268" s="4">
        <v>1</v>
      </c>
      <c r="BB268" s="4">
        <v>1</v>
      </c>
      <c r="BC268" s="4">
        <v>1</v>
      </c>
      <c r="BD268" s="4">
        <v>1</v>
      </c>
      <c r="BE268" s="4">
        <v>1</v>
      </c>
      <c r="BF268" s="4">
        <v>1</v>
      </c>
      <c r="BG268" s="4">
        <v>1</v>
      </c>
      <c r="BH268" s="4">
        <v>1</v>
      </c>
      <c r="BI268" s="4">
        <v>1</v>
      </c>
      <c r="BJ268" s="4">
        <v>1</v>
      </c>
      <c r="BK268" s="4">
        <v>1</v>
      </c>
    </row>
    <row r="270" spans="1:96">
      <c r="B270" t="s">
        <v>91</v>
      </c>
      <c r="C270" t="s">
        <v>123</v>
      </c>
      <c r="D270" s="69">
        <f>AVERAGE(AZ268:BK268)</f>
        <v>1</v>
      </c>
    </row>
    <row r="271" spans="1:96">
      <c r="C271" t="s">
        <v>122</v>
      </c>
      <c r="D271" s="67">
        <v>1</v>
      </c>
      <c r="E271" s="68">
        <v>2</v>
      </c>
      <c r="F271" s="67">
        <v>3</v>
      </c>
      <c r="G271" s="67">
        <v>4</v>
      </c>
      <c r="H271" s="67">
        <v>5</v>
      </c>
      <c r="I271" s="67">
        <v>6</v>
      </c>
      <c r="J271" s="67">
        <v>7</v>
      </c>
      <c r="K271" s="67">
        <v>8</v>
      </c>
      <c r="L271" s="67">
        <v>9</v>
      </c>
      <c r="M271" s="67">
        <v>10</v>
      </c>
      <c r="N271" s="67">
        <v>11</v>
      </c>
      <c r="O271" s="67">
        <v>12</v>
      </c>
      <c r="P271" s="67">
        <v>13</v>
      </c>
      <c r="Q271" s="67">
        <v>14</v>
      </c>
      <c r="R271" s="67">
        <v>15</v>
      </c>
      <c r="S271" s="67">
        <v>16</v>
      </c>
      <c r="T271" s="67">
        <v>17</v>
      </c>
      <c r="U271" s="67">
        <v>18</v>
      </c>
      <c r="V271" s="67">
        <v>19</v>
      </c>
      <c r="W271" s="67">
        <v>20</v>
      </c>
      <c r="X271" s="67">
        <v>21</v>
      </c>
      <c r="Y271" s="67">
        <v>22</v>
      </c>
      <c r="Z271" s="67">
        <v>23</v>
      </c>
      <c r="AA271" s="67">
        <v>24</v>
      </c>
      <c r="AB271" s="67">
        <v>25</v>
      </c>
      <c r="AC271" s="67">
        <v>26</v>
      </c>
      <c r="AD271" s="67">
        <v>27</v>
      </c>
      <c r="AE271" s="67">
        <v>28</v>
      </c>
      <c r="AF271" s="67">
        <v>29</v>
      </c>
      <c r="AG271" s="67">
        <v>30</v>
      </c>
      <c r="AH271" s="67">
        <v>31</v>
      </c>
      <c r="AI271" s="67">
        <v>32</v>
      </c>
      <c r="AJ271" s="67">
        <v>33</v>
      </c>
      <c r="AK271" s="67">
        <v>34</v>
      </c>
      <c r="AL271" s="67">
        <v>35</v>
      </c>
      <c r="AM271" s="67">
        <v>36</v>
      </c>
      <c r="AN271" s="67">
        <v>37</v>
      </c>
      <c r="AO271" s="67">
        <v>38</v>
      </c>
      <c r="AP271" s="67">
        <v>39</v>
      </c>
      <c r="AQ271" s="67">
        <v>40</v>
      </c>
      <c r="AR271" s="67">
        <v>41</v>
      </c>
      <c r="AS271" s="67">
        <v>42</v>
      </c>
      <c r="AT271" s="67">
        <v>43</v>
      </c>
      <c r="AU271" s="67">
        <v>44</v>
      </c>
      <c r="AV271" s="67">
        <v>45</v>
      </c>
      <c r="AW271" s="67">
        <v>46</v>
      </c>
      <c r="AX271" s="67">
        <v>47</v>
      </c>
      <c r="AY271" s="67">
        <v>48</v>
      </c>
      <c r="AZ271" s="67">
        <v>49</v>
      </c>
      <c r="BA271" s="67">
        <v>50</v>
      </c>
      <c r="BB271" s="67">
        <v>51</v>
      </c>
      <c r="BC271" s="67">
        <v>52</v>
      </c>
      <c r="BD271" s="67">
        <v>53</v>
      </c>
      <c r="BE271" s="67">
        <v>54</v>
      </c>
      <c r="BF271" s="67">
        <v>55</v>
      </c>
      <c r="BG271" s="67">
        <v>56</v>
      </c>
      <c r="BH271" s="67">
        <v>57</v>
      </c>
      <c r="BI271" s="67">
        <v>58</v>
      </c>
      <c r="BJ271" s="67">
        <v>59</v>
      </c>
      <c r="BK271" s="67">
        <v>60</v>
      </c>
      <c r="BL271" s="67">
        <v>61</v>
      </c>
      <c r="BM271" s="67">
        <v>62</v>
      </c>
      <c r="BN271" s="67">
        <v>63</v>
      </c>
      <c r="BO271" s="67">
        <v>64</v>
      </c>
      <c r="BP271" s="67">
        <v>65</v>
      </c>
      <c r="BQ271" s="67">
        <v>66</v>
      </c>
      <c r="BR271" s="67">
        <v>67</v>
      </c>
      <c r="BS271" s="67">
        <v>68</v>
      </c>
      <c r="BT271" s="67">
        <v>69</v>
      </c>
      <c r="BU271" s="67">
        <v>70</v>
      </c>
      <c r="BV271" s="67">
        <v>71</v>
      </c>
      <c r="BW271" s="67">
        <v>72</v>
      </c>
      <c r="BX271" s="67">
        <v>73</v>
      </c>
      <c r="BY271" s="67">
        <v>74</v>
      </c>
      <c r="BZ271" s="67">
        <v>75</v>
      </c>
      <c r="CA271" s="67">
        <v>76</v>
      </c>
      <c r="CB271" s="67">
        <v>77</v>
      </c>
      <c r="CC271" s="67">
        <v>78</v>
      </c>
      <c r="CD271" s="67">
        <v>79</v>
      </c>
      <c r="CE271" s="67">
        <v>80</v>
      </c>
      <c r="CF271" s="67">
        <v>81</v>
      </c>
      <c r="CG271" s="67">
        <v>82</v>
      </c>
      <c r="CH271" s="67">
        <v>83</v>
      </c>
      <c r="CI271" s="67">
        <v>84</v>
      </c>
      <c r="CJ271" s="67">
        <v>85</v>
      </c>
      <c r="CK271" s="67">
        <v>86</v>
      </c>
      <c r="CL271" s="67">
        <v>87</v>
      </c>
      <c r="CM271" s="67">
        <v>88</v>
      </c>
      <c r="CN271" s="67">
        <v>89</v>
      </c>
      <c r="CO271" s="67">
        <v>90</v>
      </c>
      <c r="CP271" s="67">
        <v>91</v>
      </c>
      <c r="CQ271" s="67">
        <v>92</v>
      </c>
      <c r="CR271" s="67">
        <v>93</v>
      </c>
    </row>
    <row r="272" spans="1:96">
      <c r="C272" t="s">
        <v>17</v>
      </c>
      <c r="D272" s="57">
        <f>IF(D271&gt;60,$D$270,D268)</f>
        <v>1</v>
      </c>
      <c r="E272" s="57">
        <f t="shared" ref="E272:BP272" si="49">IF(E271&gt;60,$D$270,E268)</f>
        <v>1</v>
      </c>
      <c r="F272" s="57">
        <f t="shared" si="49"/>
        <v>1</v>
      </c>
      <c r="G272" s="57">
        <f t="shared" si="49"/>
        <v>1</v>
      </c>
      <c r="H272" s="57">
        <f t="shared" si="49"/>
        <v>1</v>
      </c>
      <c r="I272" s="57">
        <f t="shared" si="49"/>
        <v>1</v>
      </c>
      <c r="J272" s="57">
        <f t="shared" si="49"/>
        <v>1</v>
      </c>
      <c r="K272" s="57">
        <f t="shared" si="49"/>
        <v>1</v>
      </c>
      <c r="L272" s="57">
        <f t="shared" si="49"/>
        <v>1</v>
      </c>
      <c r="M272" s="57">
        <f t="shared" si="49"/>
        <v>1</v>
      </c>
      <c r="N272" s="57">
        <f t="shared" si="49"/>
        <v>1</v>
      </c>
      <c r="O272" s="57">
        <f t="shared" si="49"/>
        <v>1</v>
      </c>
      <c r="P272" s="57">
        <f t="shared" si="49"/>
        <v>1</v>
      </c>
      <c r="Q272" s="57">
        <f t="shared" si="49"/>
        <v>1</v>
      </c>
      <c r="R272" s="57">
        <f t="shared" si="49"/>
        <v>1</v>
      </c>
      <c r="S272" s="57">
        <f t="shared" si="49"/>
        <v>1</v>
      </c>
      <c r="T272" s="57">
        <f t="shared" si="49"/>
        <v>1</v>
      </c>
      <c r="U272" s="57">
        <f t="shared" si="49"/>
        <v>1</v>
      </c>
      <c r="V272" s="57">
        <f t="shared" si="49"/>
        <v>1</v>
      </c>
      <c r="W272" s="57">
        <f t="shared" si="49"/>
        <v>1</v>
      </c>
      <c r="X272" s="57">
        <f t="shared" si="49"/>
        <v>1</v>
      </c>
      <c r="Y272" s="57">
        <f t="shared" si="49"/>
        <v>1</v>
      </c>
      <c r="Z272" s="57">
        <f t="shared" si="49"/>
        <v>1</v>
      </c>
      <c r="AA272" s="57">
        <f t="shared" si="49"/>
        <v>1</v>
      </c>
      <c r="AB272" s="57">
        <f t="shared" si="49"/>
        <v>1</v>
      </c>
      <c r="AC272" s="57">
        <f t="shared" si="49"/>
        <v>1</v>
      </c>
      <c r="AD272" s="57">
        <f t="shared" si="49"/>
        <v>1</v>
      </c>
      <c r="AE272" s="57">
        <f t="shared" si="49"/>
        <v>1</v>
      </c>
      <c r="AF272" s="57">
        <f t="shared" si="49"/>
        <v>1</v>
      </c>
      <c r="AG272" s="57">
        <f t="shared" si="49"/>
        <v>1</v>
      </c>
      <c r="AH272" s="57">
        <f t="shared" si="49"/>
        <v>1</v>
      </c>
      <c r="AI272" s="57">
        <f t="shared" si="49"/>
        <v>1</v>
      </c>
      <c r="AJ272" s="57">
        <f t="shared" si="49"/>
        <v>1</v>
      </c>
      <c r="AK272" s="57">
        <f t="shared" si="49"/>
        <v>1</v>
      </c>
      <c r="AL272" s="57">
        <f t="shared" si="49"/>
        <v>1</v>
      </c>
      <c r="AM272" s="57">
        <f t="shared" si="49"/>
        <v>1</v>
      </c>
      <c r="AN272" s="57">
        <f t="shared" si="49"/>
        <v>1</v>
      </c>
      <c r="AO272" s="57">
        <f t="shared" si="49"/>
        <v>1</v>
      </c>
      <c r="AP272" s="57">
        <f t="shared" si="49"/>
        <v>1</v>
      </c>
      <c r="AQ272" s="57">
        <f t="shared" si="49"/>
        <v>1</v>
      </c>
      <c r="AR272" s="57">
        <f t="shared" si="49"/>
        <v>1</v>
      </c>
      <c r="AS272" s="57">
        <f t="shared" si="49"/>
        <v>1</v>
      </c>
      <c r="AT272" s="57">
        <f t="shared" si="49"/>
        <v>1</v>
      </c>
      <c r="AU272" s="57">
        <f t="shared" si="49"/>
        <v>1</v>
      </c>
      <c r="AV272" s="57">
        <f t="shared" si="49"/>
        <v>1</v>
      </c>
      <c r="AW272" s="57">
        <f t="shared" si="49"/>
        <v>1</v>
      </c>
      <c r="AX272" s="57">
        <f t="shared" si="49"/>
        <v>1</v>
      </c>
      <c r="AY272" s="57">
        <f t="shared" si="49"/>
        <v>1</v>
      </c>
      <c r="AZ272" s="57">
        <f t="shared" si="49"/>
        <v>1</v>
      </c>
      <c r="BA272" s="57">
        <f t="shared" si="49"/>
        <v>1</v>
      </c>
      <c r="BB272" s="57">
        <f t="shared" si="49"/>
        <v>1</v>
      </c>
      <c r="BC272" s="57">
        <f t="shared" si="49"/>
        <v>1</v>
      </c>
      <c r="BD272" s="57">
        <f t="shared" si="49"/>
        <v>1</v>
      </c>
      <c r="BE272" s="57">
        <f t="shared" si="49"/>
        <v>1</v>
      </c>
      <c r="BF272" s="57">
        <f t="shared" si="49"/>
        <v>1</v>
      </c>
      <c r="BG272" s="57">
        <f t="shared" si="49"/>
        <v>1</v>
      </c>
      <c r="BH272" s="57">
        <f t="shared" si="49"/>
        <v>1</v>
      </c>
      <c r="BI272" s="57">
        <f t="shared" si="49"/>
        <v>1</v>
      </c>
      <c r="BJ272" s="57">
        <f t="shared" si="49"/>
        <v>1</v>
      </c>
      <c r="BK272" s="57">
        <f t="shared" si="49"/>
        <v>1</v>
      </c>
      <c r="BL272" s="57">
        <f t="shared" si="49"/>
        <v>1</v>
      </c>
      <c r="BM272" s="57">
        <f t="shared" si="49"/>
        <v>1</v>
      </c>
      <c r="BN272" s="57">
        <f t="shared" si="49"/>
        <v>1</v>
      </c>
      <c r="BO272" s="57">
        <f t="shared" si="49"/>
        <v>1</v>
      </c>
      <c r="BP272" s="57">
        <f t="shared" si="49"/>
        <v>1</v>
      </c>
      <c r="BQ272" s="57">
        <f t="shared" ref="BQ272:CR272" si="50">IF(BQ271&gt;60,$D$270,BQ268)</f>
        <v>1</v>
      </c>
      <c r="BR272" s="57">
        <f t="shared" si="50"/>
        <v>1</v>
      </c>
      <c r="BS272" s="57">
        <f t="shared" si="50"/>
        <v>1</v>
      </c>
      <c r="BT272" s="57">
        <f t="shared" si="50"/>
        <v>1</v>
      </c>
      <c r="BU272" s="57">
        <f t="shared" si="50"/>
        <v>1</v>
      </c>
      <c r="BV272" s="57">
        <f t="shared" si="50"/>
        <v>1</v>
      </c>
      <c r="BW272" s="57">
        <f t="shared" si="50"/>
        <v>1</v>
      </c>
      <c r="BX272" s="57">
        <f t="shared" si="50"/>
        <v>1</v>
      </c>
      <c r="BY272" s="57">
        <f t="shared" si="50"/>
        <v>1</v>
      </c>
      <c r="BZ272" s="57">
        <f t="shared" si="50"/>
        <v>1</v>
      </c>
      <c r="CA272" s="57">
        <f t="shared" si="50"/>
        <v>1</v>
      </c>
      <c r="CB272" s="57">
        <f t="shared" si="50"/>
        <v>1</v>
      </c>
      <c r="CC272" s="57">
        <f t="shared" si="50"/>
        <v>1</v>
      </c>
      <c r="CD272" s="57">
        <f t="shared" si="50"/>
        <v>1</v>
      </c>
      <c r="CE272" s="57">
        <f t="shared" si="50"/>
        <v>1</v>
      </c>
      <c r="CF272" s="57">
        <f t="shared" si="50"/>
        <v>1</v>
      </c>
      <c r="CG272" s="57">
        <f t="shared" si="50"/>
        <v>1</v>
      </c>
      <c r="CH272" s="57">
        <f t="shared" si="50"/>
        <v>1</v>
      </c>
      <c r="CI272" s="57">
        <f t="shared" si="50"/>
        <v>1</v>
      </c>
      <c r="CJ272" s="57">
        <f t="shared" si="50"/>
        <v>1</v>
      </c>
      <c r="CK272" s="57">
        <f t="shared" si="50"/>
        <v>1</v>
      </c>
      <c r="CL272" s="57">
        <f t="shared" si="50"/>
        <v>1</v>
      </c>
      <c r="CM272" s="57">
        <f t="shared" si="50"/>
        <v>1</v>
      </c>
      <c r="CN272" s="57">
        <f t="shared" si="50"/>
        <v>1</v>
      </c>
      <c r="CO272" s="57">
        <f t="shared" si="50"/>
        <v>1</v>
      </c>
      <c r="CP272" s="57">
        <f t="shared" si="50"/>
        <v>1</v>
      </c>
      <c r="CQ272" s="57">
        <f t="shared" si="50"/>
        <v>1</v>
      </c>
      <c r="CR272" s="57">
        <f t="shared" si="50"/>
        <v>1</v>
      </c>
    </row>
    <row r="273" spans="1:96">
      <c r="D273" s="57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</row>
    <row r="274" spans="1:96" s="38" customFormat="1">
      <c r="A274" s="38" t="s">
        <v>134</v>
      </c>
      <c r="D274" s="49"/>
    </row>
    <row r="275" spans="1:96" s="3" customFormat="1">
      <c r="A275" s="2"/>
      <c r="B275" s="2" t="s">
        <v>92</v>
      </c>
      <c r="C275" s="2" t="s">
        <v>122</v>
      </c>
      <c r="D275" s="64">
        <v>42491</v>
      </c>
      <c r="E275" s="64">
        <v>42522</v>
      </c>
      <c r="F275" s="64">
        <v>42552</v>
      </c>
      <c r="G275" s="64">
        <v>42583</v>
      </c>
      <c r="H275" s="64">
        <v>42614</v>
      </c>
      <c r="I275" s="64">
        <v>42644</v>
      </c>
      <c r="J275" s="64">
        <v>42675</v>
      </c>
      <c r="K275" s="64">
        <v>42705</v>
      </c>
      <c r="L275" s="64">
        <v>42736</v>
      </c>
      <c r="M275" s="64">
        <v>42767</v>
      </c>
      <c r="N275" s="64">
        <v>42795</v>
      </c>
      <c r="O275" s="64">
        <v>42826</v>
      </c>
      <c r="P275" s="64">
        <v>42856</v>
      </c>
      <c r="Q275" s="64">
        <v>42887</v>
      </c>
      <c r="R275" s="64">
        <v>42917</v>
      </c>
      <c r="S275" s="64">
        <v>42948</v>
      </c>
      <c r="T275" s="64">
        <v>42979</v>
      </c>
      <c r="U275" s="64">
        <v>43009</v>
      </c>
      <c r="V275" s="64">
        <v>43040</v>
      </c>
      <c r="W275" s="64">
        <v>43070</v>
      </c>
      <c r="X275" s="64">
        <v>43101</v>
      </c>
      <c r="Y275" s="64">
        <v>43132</v>
      </c>
      <c r="Z275" s="64">
        <v>43160</v>
      </c>
      <c r="AA275" s="64">
        <v>43191</v>
      </c>
      <c r="AB275" s="64">
        <v>43221</v>
      </c>
      <c r="AC275" s="64">
        <v>43252</v>
      </c>
      <c r="AD275" s="64">
        <v>43282</v>
      </c>
      <c r="AE275" s="64">
        <v>43313</v>
      </c>
      <c r="AF275" s="64">
        <v>43344</v>
      </c>
      <c r="AG275" s="64">
        <v>43374</v>
      </c>
      <c r="AH275" s="64">
        <v>43405</v>
      </c>
      <c r="AI275" s="64">
        <v>43435</v>
      </c>
      <c r="AJ275" s="64">
        <v>43466</v>
      </c>
      <c r="AK275" s="64">
        <v>43497</v>
      </c>
      <c r="AL275" s="64">
        <v>43525</v>
      </c>
      <c r="AM275" s="64">
        <v>43556</v>
      </c>
      <c r="AN275" s="64">
        <v>43586</v>
      </c>
    </row>
    <row r="276" spans="1:96">
      <c r="C276" t="s">
        <v>17</v>
      </c>
      <c r="D276" s="57">
        <f>D272</f>
        <v>1</v>
      </c>
      <c r="E276" s="57">
        <f t="shared" ref="E276:BK276" si="51">E272</f>
        <v>1</v>
      </c>
      <c r="F276" s="57">
        <f t="shared" si="51"/>
        <v>1</v>
      </c>
      <c r="G276" s="57">
        <f t="shared" si="51"/>
        <v>1</v>
      </c>
      <c r="H276" s="57">
        <f t="shared" si="51"/>
        <v>1</v>
      </c>
      <c r="I276" s="57">
        <f t="shared" si="51"/>
        <v>1</v>
      </c>
      <c r="J276" s="57">
        <f t="shared" si="51"/>
        <v>1</v>
      </c>
      <c r="K276" s="57">
        <f t="shared" si="51"/>
        <v>1</v>
      </c>
      <c r="L276" s="57">
        <f t="shared" si="51"/>
        <v>1</v>
      </c>
      <c r="M276" s="57">
        <f t="shared" si="51"/>
        <v>1</v>
      </c>
      <c r="N276" s="57">
        <f t="shared" si="51"/>
        <v>1</v>
      </c>
      <c r="O276" s="57">
        <f t="shared" si="51"/>
        <v>1</v>
      </c>
      <c r="P276" s="57">
        <f t="shared" si="51"/>
        <v>1</v>
      </c>
      <c r="Q276" s="57">
        <f t="shared" si="51"/>
        <v>1</v>
      </c>
      <c r="R276" s="57">
        <f t="shared" si="51"/>
        <v>1</v>
      </c>
      <c r="S276" s="57">
        <f t="shared" si="51"/>
        <v>1</v>
      </c>
      <c r="T276" s="57">
        <f t="shared" si="51"/>
        <v>1</v>
      </c>
      <c r="U276" s="57">
        <f t="shared" si="51"/>
        <v>1</v>
      </c>
      <c r="V276" s="57">
        <f t="shared" si="51"/>
        <v>1</v>
      </c>
      <c r="W276" s="57">
        <f t="shared" si="51"/>
        <v>1</v>
      </c>
      <c r="X276" s="57">
        <f t="shared" si="51"/>
        <v>1</v>
      </c>
      <c r="Y276" s="57">
        <f t="shared" si="51"/>
        <v>1</v>
      </c>
      <c r="Z276" s="57">
        <f t="shared" si="51"/>
        <v>1</v>
      </c>
      <c r="AA276" s="57">
        <f t="shared" si="51"/>
        <v>1</v>
      </c>
      <c r="AB276" s="57">
        <f t="shared" si="51"/>
        <v>1</v>
      </c>
      <c r="AC276" s="57">
        <f t="shared" si="51"/>
        <v>1</v>
      </c>
      <c r="AD276" s="57">
        <f t="shared" si="51"/>
        <v>1</v>
      </c>
      <c r="AE276" s="57">
        <f t="shared" si="51"/>
        <v>1</v>
      </c>
      <c r="AF276" s="57">
        <f t="shared" si="51"/>
        <v>1</v>
      </c>
      <c r="AG276" s="57">
        <f t="shared" si="51"/>
        <v>1</v>
      </c>
      <c r="AH276" s="57">
        <f t="shared" si="51"/>
        <v>1</v>
      </c>
      <c r="AI276" s="57">
        <f t="shared" si="51"/>
        <v>1</v>
      </c>
      <c r="AJ276" s="57">
        <f t="shared" si="51"/>
        <v>1</v>
      </c>
      <c r="AK276" s="57">
        <f t="shared" si="51"/>
        <v>1</v>
      </c>
      <c r="AL276" s="57">
        <f t="shared" si="51"/>
        <v>1</v>
      </c>
      <c r="AM276" s="57">
        <f t="shared" si="51"/>
        <v>1</v>
      </c>
      <c r="AN276" s="57">
        <f t="shared" si="51"/>
        <v>1</v>
      </c>
      <c r="AO276" s="57">
        <f t="shared" si="51"/>
        <v>1</v>
      </c>
      <c r="AP276" s="57">
        <f t="shared" si="51"/>
        <v>1</v>
      </c>
      <c r="AQ276" s="57">
        <f t="shared" si="51"/>
        <v>1</v>
      </c>
      <c r="AR276" s="57">
        <f t="shared" si="51"/>
        <v>1</v>
      </c>
      <c r="AS276" s="57">
        <f t="shared" si="51"/>
        <v>1</v>
      </c>
      <c r="AT276" s="57">
        <f t="shared" si="51"/>
        <v>1</v>
      </c>
      <c r="AU276" s="57">
        <f t="shared" si="51"/>
        <v>1</v>
      </c>
      <c r="AV276" s="57">
        <f t="shared" si="51"/>
        <v>1</v>
      </c>
      <c r="AW276" s="57">
        <f t="shared" si="51"/>
        <v>1</v>
      </c>
      <c r="AX276" s="57">
        <f t="shared" si="51"/>
        <v>1</v>
      </c>
      <c r="AY276" s="57">
        <f t="shared" si="51"/>
        <v>1</v>
      </c>
      <c r="AZ276" s="57">
        <f t="shared" si="51"/>
        <v>1</v>
      </c>
      <c r="BA276" s="57">
        <f t="shared" si="51"/>
        <v>1</v>
      </c>
      <c r="BB276" s="57">
        <f t="shared" si="51"/>
        <v>1</v>
      </c>
      <c r="BC276" s="57">
        <f t="shared" si="51"/>
        <v>1</v>
      </c>
      <c r="BD276" s="57">
        <f t="shared" si="51"/>
        <v>1</v>
      </c>
      <c r="BE276" s="57">
        <f t="shared" si="51"/>
        <v>1</v>
      </c>
      <c r="BF276" s="57">
        <f t="shared" si="51"/>
        <v>1</v>
      </c>
      <c r="BG276" s="57">
        <f t="shared" si="51"/>
        <v>1</v>
      </c>
      <c r="BH276" s="57">
        <f t="shared" si="51"/>
        <v>1</v>
      </c>
      <c r="BI276" s="57">
        <f t="shared" si="51"/>
        <v>1</v>
      </c>
      <c r="BJ276" s="57">
        <f t="shared" si="51"/>
        <v>1</v>
      </c>
      <c r="BK276" s="57">
        <f t="shared" si="51"/>
        <v>1</v>
      </c>
      <c r="BL276" s="57">
        <f t="shared" ref="BL276:CR276" si="52">BL272</f>
        <v>1</v>
      </c>
      <c r="BM276" s="57">
        <f t="shared" si="52"/>
        <v>1</v>
      </c>
      <c r="BN276" s="57">
        <f t="shared" si="52"/>
        <v>1</v>
      </c>
      <c r="BO276" s="57">
        <f t="shared" si="52"/>
        <v>1</v>
      </c>
      <c r="BP276" s="57">
        <f t="shared" si="52"/>
        <v>1</v>
      </c>
      <c r="BQ276" s="57">
        <f t="shared" si="52"/>
        <v>1</v>
      </c>
      <c r="BR276" s="57">
        <f t="shared" si="52"/>
        <v>1</v>
      </c>
      <c r="BS276" s="57">
        <f t="shared" si="52"/>
        <v>1</v>
      </c>
      <c r="BT276" s="57">
        <f t="shared" si="52"/>
        <v>1</v>
      </c>
      <c r="BU276" s="57">
        <f t="shared" si="52"/>
        <v>1</v>
      </c>
      <c r="BV276" s="57">
        <f t="shared" si="52"/>
        <v>1</v>
      </c>
      <c r="BW276" s="57">
        <f t="shared" si="52"/>
        <v>1</v>
      </c>
      <c r="BX276" s="57">
        <f t="shared" si="52"/>
        <v>1</v>
      </c>
      <c r="BY276" s="57">
        <f t="shared" si="52"/>
        <v>1</v>
      </c>
      <c r="BZ276" s="57">
        <f t="shared" si="52"/>
        <v>1</v>
      </c>
      <c r="CA276" s="57">
        <f t="shared" si="52"/>
        <v>1</v>
      </c>
      <c r="CB276" s="57">
        <f t="shared" si="52"/>
        <v>1</v>
      </c>
      <c r="CC276" s="57">
        <f t="shared" si="52"/>
        <v>1</v>
      </c>
      <c r="CD276" s="57">
        <f t="shared" si="52"/>
        <v>1</v>
      </c>
      <c r="CE276" s="57">
        <f t="shared" si="52"/>
        <v>1</v>
      </c>
      <c r="CF276" s="57">
        <f t="shared" si="52"/>
        <v>1</v>
      </c>
      <c r="CG276" s="57">
        <f t="shared" si="52"/>
        <v>1</v>
      </c>
      <c r="CH276" s="57">
        <f t="shared" si="52"/>
        <v>1</v>
      </c>
      <c r="CI276" s="57">
        <f t="shared" si="52"/>
        <v>1</v>
      </c>
      <c r="CJ276" s="57">
        <f t="shared" si="52"/>
        <v>1</v>
      </c>
      <c r="CK276" s="57">
        <f t="shared" si="52"/>
        <v>1</v>
      </c>
      <c r="CL276" s="57">
        <f t="shared" si="52"/>
        <v>1</v>
      </c>
      <c r="CM276" s="57">
        <f t="shared" si="52"/>
        <v>1</v>
      </c>
      <c r="CN276" s="57">
        <f t="shared" si="52"/>
        <v>1</v>
      </c>
      <c r="CO276" s="57">
        <f t="shared" si="52"/>
        <v>1</v>
      </c>
      <c r="CP276" s="57">
        <f t="shared" si="52"/>
        <v>1</v>
      </c>
      <c r="CQ276" s="57">
        <f t="shared" si="52"/>
        <v>1</v>
      </c>
      <c r="CR276" s="57">
        <f t="shared" si="52"/>
        <v>1</v>
      </c>
    </row>
    <row r="277" spans="1:96">
      <c r="C277" t="s">
        <v>127</v>
      </c>
      <c r="D277" s="74">
        <v>24822.720000000001</v>
      </c>
      <c r="E277" s="74">
        <v>24822.720000000001</v>
      </c>
      <c r="F277" s="74">
        <v>24822.720000000001</v>
      </c>
      <c r="G277" s="74">
        <v>24822.720000000001</v>
      </c>
      <c r="H277" s="74">
        <v>24822.720000000001</v>
      </c>
      <c r="I277" s="74">
        <v>24822.720000000001</v>
      </c>
      <c r="J277" s="74">
        <v>24822.720000000001</v>
      </c>
      <c r="K277" s="74">
        <v>24822.720000000001</v>
      </c>
      <c r="L277" s="74">
        <v>24822.720000000001</v>
      </c>
      <c r="M277" s="74">
        <v>24822.720000000001</v>
      </c>
      <c r="N277" s="74">
        <v>24822.720000000001</v>
      </c>
      <c r="O277" s="74">
        <v>24822.720000000001</v>
      </c>
      <c r="P277" s="74">
        <v>26063.856000000003</v>
      </c>
      <c r="Q277" s="74">
        <v>26063.856000000003</v>
      </c>
      <c r="R277" s="74">
        <v>26063.856000000003</v>
      </c>
      <c r="S277" s="74">
        <v>26063.856000000003</v>
      </c>
      <c r="T277" s="74">
        <v>26063.856000000003</v>
      </c>
      <c r="U277" s="74">
        <v>26063.856000000003</v>
      </c>
      <c r="V277" s="74">
        <v>26063.856000000003</v>
      </c>
      <c r="W277" s="74">
        <v>26063.856000000003</v>
      </c>
      <c r="X277" s="74">
        <v>26063.856000000003</v>
      </c>
      <c r="Y277" s="74">
        <v>26063.856000000003</v>
      </c>
      <c r="Z277" s="74">
        <v>26063.856000000003</v>
      </c>
      <c r="AA277" s="74">
        <v>26063.856000000003</v>
      </c>
      <c r="AB277" s="74">
        <v>28670.241600000008</v>
      </c>
      <c r="AC277" s="74">
        <v>28670.241600000008</v>
      </c>
      <c r="AD277" s="74">
        <v>28670.241600000008</v>
      </c>
      <c r="AE277" s="74">
        <v>28670.241600000008</v>
      </c>
      <c r="AF277" s="74">
        <v>28670.241600000008</v>
      </c>
      <c r="AG277" s="74">
        <v>0</v>
      </c>
      <c r="AH277" s="74">
        <v>0</v>
      </c>
      <c r="AI277" s="74">
        <v>0</v>
      </c>
      <c r="AJ277" s="74">
        <v>0</v>
      </c>
      <c r="AK277" s="74">
        <v>0</v>
      </c>
      <c r="AL277" s="74">
        <v>0</v>
      </c>
      <c r="AM277" s="74">
        <v>0</v>
      </c>
      <c r="AN277" s="74">
        <v>0</v>
      </c>
      <c r="AO277" s="3"/>
      <c r="AP277" s="3"/>
      <c r="AQ277" s="3"/>
      <c r="AR277" s="3"/>
      <c r="AS277" s="3"/>
    </row>
    <row r="278" spans="1:96">
      <c r="D278" s="72"/>
      <c r="E278" s="72"/>
      <c r="F278" s="72"/>
      <c r="G278" s="72"/>
      <c r="H278" s="72"/>
      <c r="I278" s="72"/>
      <c r="J278" s="72"/>
      <c r="K278" s="72"/>
      <c r="L278" s="72"/>
      <c r="M278" s="72"/>
      <c r="N278" s="72"/>
      <c r="O278" s="72"/>
      <c r="P278" s="72"/>
      <c r="Q278" s="72"/>
      <c r="R278" s="72"/>
      <c r="S278" s="72"/>
      <c r="T278" s="72"/>
      <c r="U278" s="72"/>
      <c r="V278" s="72"/>
      <c r="W278" s="72"/>
      <c r="X278" s="72"/>
      <c r="Y278" s="72"/>
      <c r="Z278" s="72"/>
      <c r="AA278" s="72"/>
      <c r="AB278" s="72"/>
      <c r="AC278" s="72"/>
      <c r="AD278" s="72"/>
      <c r="AE278" s="72"/>
      <c r="AF278" s="72"/>
      <c r="AG278" s="72"/>
      <c r="AH278" s="72"/>
      <c r="AI278" s="72"/>
      <c r="AJ278" s="72"/>
      <c r="AK278" s="72"/>
      <c r="AL278" s="72"/>
      <c r="AM278" s="72"/>
      <c r="AN278" s="72"/>
    </row>
    <row r="279" spans="1:96" s="2" customFormat="1">
      <c r="B279" s="2" t="s">
        <v>91</v>
      </c>
      <c r="C279" s="2" t="s">
        <v>122</v>
      </c>
      <c r="D279" s="73">
        <v>42491</v>
      </c>
      <c r="E279" s="73">
        <v>42522</v>
      </c>
      <c r="F279" s="73">
        <v>42552</v>
      </c>
      <c r="G279" s="73">
        <v>42583</v>
      </c>
      <c r="H279" s="73">
        <v>42614</v>
      </c>
      <c r="I279" s="73">
        <v>42644</v>
      </c>
      <c r="J279" s="73">
        <v>42675</v>
      </c>
      <c r="K279" s="73">
        <v>42705</v>
      </c>
      <c r="L279" s="73">
        <v>42736</v>
      </c>
      <c r="M279" s="73">
        <v>42767</v>
      </c>
      <c r="N279" s="73">
        <v>42795</v>
      </c>
      <c r="O279" s="73">
        <v>42826</v>
      </c>
      <c r="P279" s="73">
        <v>42856</v>
      </c>
      <c r="Q279" s="73">
        <v>42887</v>
      </c>
      <c r="R279" s="73">
        <v>42917</v>
      </c>
      <c r="S279" s="73">
        <v>42948</v>
      </c>
      <c r="T279" s="73">
        <v>42979</v>
      </c>
      <c r="U279" s="73">
        <v>43009</v>
      </c>
      <c r="V279" s="73">
        <v>43040</v>
      </c>
      <c r="W279" s="73">
        <v>43070</v>
      </c>
      <c r="X279" s="73">
        <v>43101</v>
      </c>
      <c r="Y279" s="73">
        <v>43132</v>
      </c>
      <c r="Z279" s="73">
        <v>43160</v>
      </c>
      <c r="AA279" s="73">
        <v>43191</v>
      </c>
      <c r="AB279" s="73">
        <v>43221</v>
      </c>
      <c r="AC279" s="73">
        <v>43252</v>
      </c>
      <c r="AD279" s="73">
        <v>43282</v>
      </c>
      <c r="AE279" s="73">
        <v>43313</v>
      </c>
      <c r="AF279" s="73">
        <v>43344</v>
      </c>
      <c r="AG279" s="73">
        <v>43374</v>
      </c>
      <c r="AH279" s="73">
        <v>43405</v>
      </c>
      <c r="AI279" s="73">
        <v>43435</v>
      </c>
      <c r="AJ279" s="73">
        <v>43466</v>
      </c>
      <c r="AK279" s="73">
        <v>43497</v>
      </c>
      <c r="AL279" s="73">
        <v>43525</v>
      </c>
      <c r="AM279" s="73">
        <v>43556</v>
      </c>
      <c r="AN279" s="73">
        <v>43586</v>
      </c>
    </row>
    <row r="280" spans="1:96">
      <c r="C280" t="s">
        <v>125</v>
      </c>
      <c r="D280" s="72">
        <f>D277*(1-D276)</f>
        <v>0</v>
      </c>
      <c r="E280" s="72">
        <f t="shared" ref="E280:BP280" si="53">E277*(1-E276)</f>
        <v>0</v>
      </c>
      <c r="F280" s="72">
        <f t="shared" si="53"/>
        <v>0</v>
      </c>
      <c r="G280" s="72">
        <f t="shared" si="53"/>
        <v>0</v>
      </c>
      <c r="H280" s="72">
        <f t="shared" si="53"/>
        <v>0</v>
      </c>
      <c r="I280" s="72">
        <f t="shared" si="53"/>
        <v>0</v>
      </c>
      <c r="J280" s="72">
        <f t="shared" si="53"/>
        <v>0</v>
      </c>
      <c r="K280" s="72">
        <f t="shared" si="53"/>
        <v>0</v>
      </c>
      <c r="L280" s="72">
        <f t="shared" si="53"/>
        <v>0</v>
      </c>
      <c r="M280" s="72">
        <f t="shared" si="53"/>
        <v>0</v>
      </c>
      <c r="N280" s="72">
        <f t="shared" si="53"/>
        <v>0</v>
      </c>
      <c r="O280" s="72">
        <f t="shared" si="53"/>
        <v>0</v>
      </c>
      <c r="P280" s="72">
        <f t="shared" si="53"/>
        <v>0</v>
      </c>
      <c r="Q280" s="72">
        <f t="shared" si="53"/>
        <v>0</v>
      </c>
      <c r="R280" s="72">
        <f t="shared" si="53"/>
        <v>0</v>
      </c>
      <c r="S280" s="72">
        <f t="shared" si="53"/>
        <v>0</v>
      </c>
      <c r="T280" s="72">
        <f t="shared" si="53"/>
        <v>0</v>
      </c>
      <c r="U280" s="72">
        <f t="shared" si="53"/>
        <v>0</v>
      </c>
      <c r="V280" s="72">
        <f t="shared" si="53"/>
        <v>0</v>
      </c>
      <c r="W280" s="72">
        <f t="shared" si="53"/>
        <v>0</v>
      </c>
      <c r="X280" s="72">
        <f t="shared" si="53"/>
        <v>0</v>
      </c>
      <c r="Y280" s="72">
        <f t="shared" si="53"/>
        <v>0</v>
      </c>
      <c r="Z280" s="72">
        <f t="shared" si="53"/>
        <v>0</v>
      </c>
      <c r="AA280" s="72">
        <f t="shared" si="53"/>
        <v>0</v>
      </c>
      <c r="AB280" s="72">
        <f t="shared" si="53"/>
        <v>0</v>
      </c>
      <c r="AC280" s="72">
        <f t="shared" si="53"/>
        <v>0</v>
      </c>
      <c r="AD280" s="72">
        <f t="shared" si="53"/>
        <v>0</v>
      </c>
      <c r="AE280" s="72">
        <f t="shared" si="53"/>
        <v>0</v>
      </c>
      <c r="AF280" s="72">
        <f t="shared" si="53"/>
        <v>0</v>
      </c>
      <c r="AG280" s="72">
        <f t="shared" si="53"/>
        <v>0</v>
      </c>
      <c r="AH280" s="72">
        <f t="shared" si="53"/>
        <v>0</v>
      </c>
      <c r="AI280" s="72">
        <f t="shared" si="53"/>
        <v>0</v>
      </c>
      <c r="AJ280" s="72">
        <f t="shared" si="53"/>
        <v>0</v>
      </c>
      <c r="AK280" s="72">
        <f t="shared" si="53"/>
        <v>0</v>
      </c>
      <c r="AL280" s="72">
        <f t="shared" si="53"/>
        <v>0</v>
      </c>
      <c r="AM280" s="72">
        <f t="shared" si="53"/>
        <v>0</v>
      </c>
      <c r="AN280" s="72">
        <f t="shared" si="53"/>
        <v>0</v>
      </c>
      <c r="AO280" s="72">
        <f t="shared" si="53"/>
        <v>0</v>
      </c>
      <c r="AP280" s="72">
        <f t="shared" si="53"/>
        <v>0</v>
      </c>
      <c r="AQ280" s="72">
        <f t="shared" si="53"/>
        <v>0</v>
      </c>
      <c r="AR280" s="72">
        <f t="shared" si="53"/>
        <v>0</v>
      </c>
      <c r="AS280" s="72">
        <f t="shared" si="53"/>
        <v>0</v>
      </c>
      <c r="AT280" s="72">
        <f t="shared" si="53"/>
        <v>0</v>
      </c>
      <c r="AU280" s="72">
        <f t="shared" si="53"/>
        <v>0</v>
      </c>
      <c r="AV280" s="72">
        <f t="shared" si="53"/>
        <v>0</v>
      </c>
      <c r="AW280" s="72">
        <f t="shared" si="53"/>
        <v>0</v>
      </c>
      <c r="AX280" s="72">
        <f t="shared" si="53"/>
        <v>0</v>
      </c>
      <c r="AY280" s="72">
        <f t="shared" si="53"/>
        <v>0</v>
      </c>
      <c r="AZ280" s="72">
        <f t="shared" si="53"/>
        <v>0</v>
      </c>
      <c r="BA280" s="72">
        <f t="shared" si="53"/>
        <v>0</v>
      </c>
      <c r="BB280" s="72">
        <f t="shared" si="53"/>
        <v>0</v>
      </c>
      <c r="BC280" s="72">
        <f t="shared" si="53"/>
        <v>0</v>
      </c>
      <c r="BD280" s="72">
        <f t="shared" si="53"/>
        <v>0</v>
      </c>
      <c r="BE280" s="72">
        <f t="shared" si="53"/>
        <v>0</v>
      </c>
      <c r="BF280" s="72">
        <f t="shared" si="53"/>
        <v>0</v>
      </c>
      <c r="BG280" s="72">
        <f t="shared" si="53"/>
        <v>0</v>
      </c>
      <c r="BH280" s="72">
        <f t="shared" si="53"/>
        <v>0</v>
      </c>
      <c r="BI280" s="72">
        <f t="shared" si="53"/>
        <v>0</v>
      </c>
      <c r="BJ280" s="72">
        <f t="shared" si="53"/>
        <v>0</v>
      </c>
      <c r="BK280" s="72">
        <f t="shared" si="53"/>
        <v>0</v>
      </c>
      <c r="BL280" s="72">
        <f t="shared" si="53"/>
        <v>0</v>
      </c>
      <c r="BM280" s="72">
        <f t="shared" si="53"/>
        <v>0</v>
      </c>
      <c r="BN280" s="72">
        <f t="shared" si="53"/>
        <v>0</v>
      </c>
      <c r="BO280" s="72">
        <f t="shared" si="53"/>
        <v>0</v>
      </c>
      <c r="BP280" s="72">
        <f t="shared" si="53"/>
        <v>0</v>
      </c>
      <c r="BQ280" s="72">
        <f t="shared" ref="BQ280:CR280" si="54">BQ277*(1-BQ276)</f>
        <v>0</v>
      </c>
      <c r="BR280" s="72">
        <f t="shared" si="54"/>
        <v>0</v>
      </c>
      <c r="BS280" s="72">
        <f t="shared" si="54"/>
        <v>0</v>
      </c>
      <c r="BT280" s="72">
        <f t="shared" si="54"/>
        <v>0</v>
      </c>
      <c r="BU280" s="72">
        <f t="shared" si="54"/>
        <v>0</v>
      </c>
      <c r="BV280" s="72">
        <f t="shared" si="54"/>
        <v>0</v>
      </c>
      <c r="BW280" s="72">
        <f t="shared" si="54"/>
        <v>0</v>
      </c>
      <c r="BX280" s="72">
        <f t="shared" si="54"/>
        <v>0</v>
      </c>
      <c r="BY280" s="72">
        <f t="shared" si="54"/>
        <v>0</v>
      </c>
      <c r="BZ280" s="72">
        <f t="shared" si="54"/>
        <v>0</v>
      </c>
      <c r="CA280" s="72">
        <f t="shared" si="54"/>
        <v>0</v>
      </c>
      <c r="CB280" s="72">
        <f t="shared" si="54"/>
        <v>0</v>
      </c>
      <c r="CC280" s="72">
        <f t="shared" si="54"/>
        <v>0</v>
      </c>
      <c r="CD280" s="72">
        <f t="shared" si="54"/>
        <v>0</v>
      </c>
      <c r="CE280" s="72">
        <f t="shared" si="54"/>
        <v>0</v>
      </c>
      <c r="CF280" s="72">
        <f t="shared" si="54"/>
        <v>0</v>
      </c>
      <c r="CG280" s="72">
        <f t="shared" si="54"/>
        <v>0</v>
      </c>
      <c r="CH280" s="72">
        <f t="shared" si="54"/>
        <v>0</v>
      </c>
      <c r="CI280" s="72">
        <f t="shared" si="54"/>
        <v>0</v>
      </c>
      <c r="CJ280" s="72">
        <f t="shared" si="54"/>
        <v>0</v>
      </c>
      <c r="CK280" s="72">
        <f t="shared" si="54"/>
        <v>0</v>
      </c>
      <c r="CL280" s="72">
        <f t="shared" si="54"/>
        <v>0</v>
      </c>
      <c r="CM280" s="72">
        <f t="shared" si="54"/>
        <v>0</v>
      </c>
      <c r="CN280" s="72">
        <f t="shared" si="54"/>
        <v>0</v>
      </c>
      <c r="CO280" s="72">
        <f t="shared" si="54"/>
        <v>0</v>
      </c>
      <c r="CP280" s="72">
        <f t="shared" si="54"/>
        <v>0</v>
      </c>
      <c r="CQ280" s="72">
        <f t="shared" si="54"/>
        <v>0</v>
      </c>
      <c r="CR280" s="72">
        <f t="shared" si="54"/>
        <v>0</v>
      </c>
    </row>
    <row r="282" spans="1:96" s="38" customFormat="1">
      <c r="A282" s="38" t="s">
        <v>137</v>
      </c>
      <c r="D282" s="49"/>
    </row>
    <row r="283" spans="1:96">
      <c r="B283" t="s">
        <v>92</v>
      </c>
      <c r="C283" t="s">
        <v>12</v>
      </c>
      <c r="D283" s="48">
        <v>1</v>
      </c>
    </row>
    <row r="284" spans="1:96">
      <c r="C284" t="s">
        <v>14</v>
      </c>
      <c r="D284" s="57">
        <v>0.8</v>
      </c>
    </row>
    <row r="286" spans="1:96">
      <c r="B286" t="s">
        <v>91</v>
      </c>
      <c r="C286" t="s">
        <v>122</v>
      </c>
      <c r="D286" s="67">
        <v>1</v>
      </c>
      <c r="E286" s="68">
        <v>2</v>
      </c>
      <c r="F286" s="67">
        <v>3</v>
      </c>
      <c r="G286" s="67">
        <v>4</v>
      </c>
      <c r="H286" s="67">
        <v>5</v>
      </c>
      <c r="I286" s="67">
        <v>6</v>
      </c>
      <c r="J286" s="67">
        <v>7</v>
      </c>
      <c r="K286" s="67">
        <v>8</v>
      </c>
      <c r="L286" s="67">
        <v>9</v>
      </c>
      <c r="M286" s="67">
        <v>10</v>
      </c>
      <c r="N286" s="67">
        <v>11</v>
      </c>
      <c r="O286" s="67">
        <v>12</v>
      </c>
      <c r="P286" s="67">
        <v>13</v>
      </c>
      <c r="Q286" s="67">
        <v>14</v>
      </c>
      <c r="R286" s="67">
        <v>15</v>
      </c>
      <c r="S286" s="67">
        <v>16</v>
      </c>
      <c r="T286" s="67">
        <v>17</v>
      </c>
      <c r="U286" s="67">
        <v>18</v>
      </c>
      <c r="V286" s="67">
        <v>19</v>
      </c>
      <c r="W286" s="67">
        <v>20</v>
      </c>
      <c r="X286" s="67">
        <v>21</v>
      </c>
      <c r="Y286" s="67">
        <v>22</v>
      </c>
      <c r="Z286" s="67">
        <v>23</v>
      </c>
      <c r="AA286" s="67">
        <v>24</v>
      </c>
      <c r="AB286" s="67">
        <v>25</v>
      </c>
      <c r="AC286" s="67">
        <v>26</v>
      </c>
      <c r="AD286" s="67">
        <v>27</v>
      </c>
      <c r="AE286" s="67">
        <v>28</v>
      </c>
      <c r="AF286" s="67">
        <v>29</v>
      </c>
      <c r="AG286" s="67">
        <v>30</v>
      </c>
      <c r="AH286" s="67">
        <v>31</v>
      </c>
      <c r="AI286" s="67">
        <v>32</v>
      </c>
      <c r="AJ286" s="67">
        <v>33</v>
      </c>
      <c r="AK286" s="67">
        <v>34</v>
      </c>
      <c r="AL286" s="67">
        <v>35</v>
      </c>
      <c r="AM286" s="67">
        <v>36</v>
      </c>
      <c r="AN286" s="67">
        <v>37</v>
      </c>
      <c r="AO286" s="67">
        <v>38</v>
      </c>
      <c r="AP286" s="67">
        <v>39</v>
      </c>
      <c r="AQ286" s="67">
        <v>40</v>
      </c>
      <c r="AR286" s="67">
        <v>41</v>
      </c>
      <c r="AS286" s="67">
        <v>42</v>
      </c>
      <c r="AT286" s="67">
        <v>43</v>
      </c>
      <c r="AU286" s="67">
        <v>44</v>
      </c>
      <c r="AV286" s="67">
        <v>45</v>
      </c>
      <c r="AW286" s="67">
        <v>46</v>
      </c>
      <c r="AX286" s="67">
        <v>47</v>
      </c>
      <c r="AY286" s="67">
        <v>48</v>
      </c>
      <c r="AZ286" s="67">
        <v>49</v>
      </c>
      <c r="BA286" s="67">
        <v>50</v>
      </c>
      <c r="BB286" s="67">
        <v>51</v>
      </c>
      <c r="BC286" s="67">
        <v>52</v>
      </c>
      <c r="BD286" s="67">
        <v>53</v>
      </c>
      <c r="BE286" s="67">
        <v>54</v>
      </c>
      <c r="BF286" s="67">
        <v>55</v>
      </c>
      <c r="BG286" s="67">
        <v>56</v>
      </c>
      <c r="BH286" s="67">
        <v>57</v>
      </c>
      <c r="BI286" s="67">
        <v>58</v>
      </c>
      <c r="BJ286" s="67">
        <v>59</v>
      </c>
      <c r="BK286" s="67">
        <v>60</v>
      </c>
      <c r="BL286" s="67">
        <v>61</v>
      </c>
      <c r="BM286" s="67">
        <v>62</v>
      </c>
      <c r="BN286" s="67">
        <v>63</v>
      </c>
      <c r="BO286" s="67">
        <v>64</v>
      </c>
      <c r="BP286" s="67">
        <v>65</v>
      </c>
      <c r="BQ286" s="67">
        <v>66</v>
      </c>
      <c r="BR286" s="67">
        <v>67</v>
      </c>
      <c r="BS286" s="67">
        <v>68</v>
      </c>
      <c r="BT286" s="67">
        <v>69</v>
      </c>
      <c r="BU286" s="67">
        <v>70</v>
      </c>
      <c r="BV286" s="67">
        <v>71</v>
      </c>
      <c r="BW286" s="67">
        <v>72</v>
      </c>
      <c r="BX286" s="67">
        <v>73</v>
      </c>
      <c r="BY286" s="67">
        <v>74</v>
      </c>
      <c r="BZ286" s="67">
        <v>75</v>
      </c>
      <c r="CA286" s="67">
        <v>76</v>
      </c>
      <c r="CB286" s="67">
        <v>77</v>
      </c>
      <c r="CC286" s="67">
        <v>78</v>
      </c>
      <c r="CD286" s="67">
        <v>79</v>
      </c>
      <c r="CE286" s="67">
        <v>80</v>
      </c>
      <c r="CF286" s="67">
        <v>81</v>
      </c>
      <c r="CG286" s="67">
        <v>82</v>
      </c>
      <c r="CH286" s="67">
        <v>83</v>
      </c>
      <c r="CI286" s="67">
        <v>84</v>
      </c>
      <c r="CJ286" s="67">
        <v>85</v>
      </c>
      <c r="CK286" s="67">
        <v>86</v>
      </c>
      <c r="CL286" s="67">
        <v>87</v>
      </c>
      <c r="CM286" s="67">
        <v>88</v>
      </c>
      <c r="CN286" s="67">
        <v>89</v>
      </c>
      <c r="CO286" s="67">
        <v>90</v>
      </c>
    </row>
    <row r="287" spans="1:96">
      <c r="C287" t="s">
        <v>14</v>
      </c>
      <c r="D287" s="75">
        <f>IF(D286=1,0,IF(MOD(D286,$D$283*12)=1,$D$284,0))</f>
        <v>0</v>
      </c>
      <c r="E287" s="75">
        <f t="shared" ref="E287:K287" si="55">IF(E286=1,0,IF(MOD(E286,$D$283*12)=1,$D$284,0))</f>
        <v>0</v>
      </c>
      <c r="F287" s="75">
        <f t="shared" si="55"/>
        <v>0</v>
      </c>
      <c r="G287" s="75">
        <f t="shared" si="55"/>
        <v>0</v>
      </c>
      <c r="H287" s="75">
        <f t="shared" si="55"/>
        <v>0</v>
      </c>
      <c r="I287" s="75">
        <f t="shared" si="55"/>
        <v>0</v>
      </c>
      <c r="J287" s="75">
        <f t="shared" si="55"/>
        <v>0</v>
      </c>
      <c r="K287" s="75">
        <f t="shared" si="55"/>
        <v>0</v>
      </c>
      <c r="L287" s="75">
        <f t="shared" ref="L287:AQ287" si="56">IF(L286=1,0,IF(MOD(L286,$D$283*12)=1,$D$284,0))</f>
        <v>0</v>
      </c>
      <c r="M287" s="75">
        <f t="shared" si="56"/>
        <v>0</v>
      </c>
      <c r="N287" s="75">
        <f t="shared" si="56"/>
        <v>0</v>
      </c>
      <c r="O287" s="75">
        <f t="shared" si="56"/>
        <v>0</v>
      </c>
      <c r="P287" s="75">
        <f t="shared" si="56"/>
        <v>0.8</v>
      </c>
      <c r="Q287" s="75">
        <f t="shared" si="56"/>
        <v>0</v>
      </c>
      <c r="R287" s="75">
        <f t="shared" si="56"/>
        <v>0</v>
      </c>
      <c r="S287" s="75">
        <f t="shared" si="56"/>
        <v>0</v>
      </c>
      <c r="T287" s="75">
        <f t="shared" si="56"/>
        <v>0</v>
      </c>
      <c r="U287" s="75">
        <f t="shared" si="56"/>
        <v>0</v>
      </c>
      <c r="V287" s="75">
        <f t="shared" si="56"/>
        <v>0</v>
      </c>
      <c r="W287" s="75">
        <f t="shared" si="56"/>
        <v>0</v>
      </c>
      <c r="X287" s="75">
        <f t="shared" si="56"/>
        <v>0</v>
      </c>
      <c r="Y287" s="75">
        <f t="shared" si="56"/>
        <v>0</v>
      </c>
      <c r="Z287" s="75">
        <f t="shared" si="56"/>
        <v>0</v>
      </c>
      <c r="AA287" s="75">
        <f t="shared" si="56"/>
        <v>0</v>
      </c>
      <c r="AB287" s="75">
        <f t="shared" si="56"/>
        <v>0.8</v>
      </c>
      <c r="AC287" s="75">
        <f t="shared" si="56"/>
        <v>0</v>
      </c>
      <c r="AD287" s="75">
        <f t="shared" si="56"/>
        <v>0</v>
      </c>
      <c r="AE287" s="75">
        <f t="shared" si="56"/>
        <v>0</v>
      </c>
      <c r="AF287" s="75">
        <f t="shared" si="56"/>
        <v>0</v>
      </c>
      <c r="AG287" s="75">
        <f t="shared" si="56"/>
        <v>0</v>
      </c>
      <c r="AH287" s="75">
        <f t="shared" si="56"/>
        <v>0</v>
      </c>
      <c r="AI287" s="75">
        <f t="shared" si="56"/>
        <v>0</v>
      </c>
      <c r="AJ287" s="75">
        <f t="shared" si="56"/>
        <v>0</v>
      </c>
      <c r="AK287" s="75">
        <f t="shared" si="56"/>
        <v>0</v>
      </c>
      <c r="AL287" s="75">
        <f t="shared" si="56"/>
        <v>0</v>
      </c>
      <c r="AM287" s="75">
        <f t="shared" si="56"/>
        <v>0</v>
      </c>
      <c r="AN287" s="75">
        <f t="shared" si="56"/>
        <v>0.8</v>
      </c>
      <c r="AO287" s="75">
        <f t="shared" si="56"/>
        <v>0</v>
      </c>
      <c r="AP287" s="75">
        <f t="shared" si="56"/>
        <v>0</v>
      </c>
      <c r="AQ287" s="75">
        <f t="shared" si="56"/>
        <v>0</v>
      </c>
      <c r="AR287" s="75">
        <f t="shared" ref="AR287:BW287" si="57">IF(AR286=1,0,IF(MOD(AR286,$D$283*12)=1,$D$284,0))</f>
        <v>0</v>
      </c>
      <c r="AS287" s="75">
        <f t="shared" si="57"/>
        <v>0</v>
      </c>
      <c r="AT287" s="75">
        <f t="shared" si="57"/>
        <v>0</v>
      </c>
      <c r="AU287" s="75">
        <f t="shared" si="57"/>
        <v>0</v>
      </c>
      <c r="AV287" s="75">
        <f t="shared" si="57"/>
        <v>0</v>
      </c>
      <c r="AW287" s="75">
        <f t="shared" si="57"/>
        <v>0</v>
      </c>
      <c r="AX287" s="75">
        <f t="shared" si="57"/>
        <v>0</v>
      </c>
      <c r="AY287" s="75">
        <f t="shared" si="57"/>
        <v>0</v>
      </c>
      <c r="AZ287" s="75">
        <f t="shared" si="57"/>
        <v>0.8</v>
      </c>
      <c r="BA287" s="75">
        <f t="shared" si="57"/>
        <v>0</v>
      </c>
      <c r="BB287" s="75">
        <f t="shared" si="57"/>
        <v>0</v>
      </c>
      <c r="BC287" s="75">
        <f t="shared" si="57"/>
        <v>0</v>
      </c>
      <c r="BD287" s="75">
        <f t="shared" si="57"/>
        <v>0</v>
      </c>
      <c r="BE287" s="75">
        <f t="shared" si="57"/>
        <v>0</v>
      </c>
      <c r="BF287" s="75">
        <f t="shared" si="57"/>
        <v>0</v>
      </c>
      <c r="BG287" s="75">
        <f t="shared" si="57"/>
        <v>0</v>
      </c>
      <c r="BH287" s="75">
        <f t="shared" si="57"/>
        <v>0</v>
      </c>
      <c r="BI287" s="75">
        <f t="shared" si="57"/>
        <v>0</v>
      </c>
      <c r="BJ287" s="75">
        <f t="shared" si="57"/>
        <v>0</v>
      </c>
      <c r="BK287" s="75">
        <f t="shared" si="57"/>
        <v>0</v>
      </c>
      <c r="BL287" s="75">
        <f t="shared" si="57"/>
        <v>0.8</v>
      </c>
      <c r="BM287" s="75">
        <f t="shared" si="57"/>
        <v>0</v>
      </c>
      <c r="BN287" s="75">
        <f t="shared" si="57"/>
        <v>0</v>
      </c>
      <c r="BO287" s="75">
        <f t="shared" si="57"/>
        <v>0</v>
      </c>
      <c r="BP287" s="75">
        <f t="shared" si="57"/>
        <v>0</v>
      </c>
      <c r="BQ287" s="75">
        <f t="shared" si="57"/>
        <v>0</v>
      </c>
      <c r="BR287" s="75">
        <f t="shared" si="57"/>
        <v>0</v>
      </c>
      <c r="BS287" s="75">
        <f t="shared" si="57"/>
        <v>0</v>
      </c>
      <c r="BT287" s="75">
        <f t="shared" si="57"/>
        <v>0</v>
      </c>
      <c r="BU287" s="75">
        <f t="shared" si="57"/>
        <v>0</v>
      </c>
      <c r="BV287" s="75">
        <f t="shared" si="57"/>
        <v>0</v>
      </c>
      <c r="BW287" s="75">
        <f t="shared" si="57"/>
        <v>0</v>
      </c>
      <c r="BX287" s="75">
        <f t="shared" ref="BX287:CO287" si="58">IF(BX286=1,0,IF(MOD(BX286,$D$283*12)=1,$D$284,0))</f>
        <v>0.8</v>
      </c>
      <c r="BY287" s="75">
        <f t="shared" si="58"/>
        <v>0</v>
      </c>
      <c r="BZ287" s="75">
        <f t="shared" si="58"/>
        <v>0</v>
      </c>
      <c r="CA287" s="75">
        <f t="shared" si="58"/>
        <v>0</v>
      </c>
      <c r="CB287" s="75">
        <f t="shared" si="58"/>
        <v>0</v>
      </c>
      <c r="CC287" s="75">
        <f t="shared" si="58"/>
        <v>0</v>
      </c>
      <c r="CD287" s="75">
        <f t="shared" si="58"/>
        <v>0</v>
      </c>
      <c r="CE287" s="75">
        <f t="shared" si="58"/>
        <v>0</v>
      </c>
      <c r="CF287" s="75">
        <f t="shared" si="58"/>
        <v>0</v>
      </c>
      <c r="CG287" s="75">
        <f t="shared" si="58"/>
        <v>0</v>
      </c>
      <c r="CH287" s="75">
        <f t="shared" si="58"/>
        <v>0</v>
      </c>
      <c r="CI287" s="75">
        <f t="shared" si="58"/>
        <v>0</v>
      </c>
      <c r="CJ287" s="75">
        <f t="shared" si="58"/>
        <v>0.8</v>
      </c>
      <c r="CK287" s="75">
        <f t="shared" si="58"/>
        <v>0</v>
      </c>
      <c r="CL287" s="75">
        <f t="shared" si="58"/>
        <v>0</v>
      </c>
      <c r="CM287" s="75">
        <f t="shared" si="58"/>
        <v>0</v>
      </c>
      <c r="CN287" s="75">
        <f t="shared" si="58"/>
        <v>0</v>
      </c>
      <c r="CO287" s="75">
        <f t="shared" si="58"/>
        <v>0</v>
      </c>
    </row>
    <row r="289" spans="1:93" s="38" customFormat="1">
      <c r="A289" s="38" t="s">
        <v>140</v>
      </c>
      <c r="D289" s="49"/>
    </row>
    <row r="290" spans="1:93">
      <c r="B290" t="s">
        <v>92</v>
      </c>
      <c r="C290" t="s">
        <v>12</v>
      </c>
      <c r="D290" s="48">
        <v>3</v>
      </c>
    </row>
    <row r="291" spans="1:93">
      <c r="C291" t="s">
        <v>33</v>
      </c>
      <c r="D291" s="48">
        <v>2</v>
      </c>
    </row>
    <row r="293" spans="1:93">
      <c r="B293" t="s">
        <v>91</v>
      </c>
      <c r="C293" t="s">
        <v>122</v>
      </c>
      <c r="D293" s="67">
        <v>1</v>
      </c>
      <c r="E293" s="68">
        <v>2</v>
      </c>
      <c r="F293" s="67">
        <v>3</v>
      </c>
      <c r="G293" s="67">
        <v>4</v>
      </c>
      <c r="H293" s="67">
        <v>5</v>
      </c>
      <c r="I293" s="67">
        <v>6</v>
      </c>
      <c r="J293" s="67">
        <v>7</v>
      </c>
      <c r="K293" s="67">
        <v>8</v>
      </c>
      <c r="L293" s="67">
        <v>9</v>
      </c>
      <c r="M293" s="67">
        <v>10</v>
      </c>
      <c r="N293" s="67">
        <v>11</v>
      </c>
      <c r="O293" s="67">
        <v>12</v>
      </c>
      <c r="P293" s="67">
        <v>13</v>
      </c>
      <c r="Q293" s="67">
        <v>14</v>
      </c>
      <c r="R293" s="67">
        <v>15</v>
      </c>
      <c r="S293" s="67">
        <v>16</v>
      </c>
      <c r="T293" s="67">
        <v>17</v>
      </c>
      <c r="U293" s="67">
        <v>18</v>
      </c>
      <c r="V293" s="67">
        <v>19</v>
      </c>
      <c r="W293" s="67">
        <v>20</v>
      </c>
      <c r="X293" s="67">
        <v>21</v>
      </c>
      <c r="Y293" s="67">
        <v>22</v>
      </c>
      <c r="Z293" s="67">
        <v>23</v>
      </c>
      <c r="AA293" s="67">
        <v>24</v>
      </c>
      <c r="AB293" s="67">
        <v>25</v>
      </c>
      <c r="AC293" s="67">
        <v>26</v>
      </c>
      <c r="AD293" s="67">
        <v>27</v>
      </c>
      <c r="AE293" s="67">
        <v>28</v>
      </c>
      <c r="AF293" s="67">
        <v>29</v>
      </c>
      <c r="AG293" s="67">
        <v>30</v>
      </c>
      <c r="AH293" s="67">
        <v>31</v>
      </c>
      <c r="AI293" s="67">
        <v>32</v>
      </c>
      <c r="AJ293" s="67">
        <v>33</v>
      </c>
      <c r="AK293" s="67">
        <v>34</v>
      </c>
      <c r="AL293" s="67">
        <v>35</v>
      </c>
      <c r="AM293" s="67">
        <v>36</v>
      </c>
      <c r="AN293" s="67">
        <v>37</v>
      </c>
      <c r="AO293" s="67">
        <v>38</v>
      </c>
      <c r="AP293" s="67">
        <v>39</v>
      </c>
      <c r="AQ293" s="67">
        <v>40</v>
      </c>
      <c r="AR293" s="67">
        <v>41</v>
      </c>
      <c r="AS293" s="67">
        <v>42</v>
      </c>
      <c r="AT293" s="67">
        <v>43</v>
      </c>
      <c r="AU293" s="67">
        <v>44</v>
      </c>
      <c r="AV293" s="67">
        <v>45</v>
      </c>
      <c r="AW293" s="67">
        <v>46</v>
      </c>
      <c r="AX293" s="67">
        <v>47</v>
      </c>
      <c r="AY293" s="67">
        <v>48</v>
      </c>
      <c r="AZ293" s="67">
        <v>49</v>
      </c>
      <c r="BA293" s="67">
        <v>50</v>
      </c>
      <c r="BB293" s="67">
        <v>51</v>
      </c>
      <c r="BC293" s="67">
        <v>52</v>
      </c>
      <c r="BD293" s="67">
        <v>53</v>
      </c>
      <c r="BE293" s="67">
        <v>54</v>
      </c>
      <c r="BF293" s="67">
        <v>55</v>
      </c>
      <c r="BG293" s="67">
        <v>56</v>
      </c>
      <c r="BH293" s="67">
        <v>57</v>
      </c>
      <c r="BI293" s="67">
        <v>58</v>
      </c>
      <c r="BJ293" s="67">
        <v>59</v>
      </c>
      <c r="BK293" s="67">
        <v>60</v>
      </c>
      <c r="BL293" s="67">
        <v>61</v>
      </c>
      <c r="BM293" s="67">
        <v>62</v>
      </c>
      <c r="BN293" s="67">
        <v>63</v>
      </c>
      <c r="BO293" s="67">
        <v>64</v>
      </c>
      <c r="BP293" s="67">
        <v>65</v>
      </c>
      <c r="BQ293" s="67">
        <v>66</v>
      </c>
      <c r="BR293" s="67">
        <v>67</v>
      </c>
      <c r="BS293" s="67">
        <v>68</v>
      </c>
      <c r="BT293" s="67">
        <v>69</v>
      </c>
      <c r="BU293" s="67">
        <v>70</v>
      </c>
      <c r="BV293" s="67">
        <v>71</v>
      </c>
      <c r="BW293" s="67">
        <v>72</v>
      </c>
      <c r="BX293" s="67">
        <v>73</v>
      </c>
      <c r="BY293" s="67">
        <v>74</v>
      </c>
      <c r="BZ293" s="67">
        <v>75</v>
      </c>
      <c r="CA293" s="67">
        <v>76</v>
      </c>
      <c r="CB293" s="67">
        <v>77</v>
      </c>
      <c r="CC293" s="67">
        <v>78</v>
      </c>
      <c r="CD293" s="67">
        <v>79</v>
      </c>
      <c r="CE293" s="67">
        <v>80</v>
      </c>
      <c r="CF293" s="67">
        <v>81</v>
      </c>
      <c r="CG293" s="67">
        <v>82</v>
      </c>
      <c r="CH293" s="67">
        <v>83</v>
      </c>
      <c r="CI293" s="67">
        <v>84</v>
      </c>
      <c r="CJ293" s="67">
        <v>85</v>
      </c>
      <c r="CK293" s="67">
        <v>86</v>
      </c>
      <c r="CL293" s="67">
        <v>87</v>
      </c>
      <c r="CM293" s="67">
        <v>88</v>
      </c>
      <c r="CN293" s="67">
        <v>89</v>
      </c>
      <c r="CO293" s="67">
        <v>90</v>
      </c>
    </row>
    <row r="294" spans="1:93">
      <c r="C294" t="s">
        <v>14</v>
      </c>
      <c r="D294" s="75">
        <f>IF(D293=1,0,IF(MOD(D293,$D$290*12)=1,$D$291,0))</f>
        <v>0</v>
      </c>
      <c r="E294" s="75">
        <f t="shared" ref="E294:O294" si="59">IF(E293=1,0,IF(MOD(E293,$D$290*12)=1,$D$291,0))</f>
        <v>0</v>
      </c>
      <c r="F294" s="75">
        <f t="shared" si="59"/>
        <v>0</v>
      </c>
      <c r="G294" s="75">
        <f t="shared" si="59"/>
        <v>0</v>
      </c>
      <c r="H294" s="75">
        <f t="shared" si="59"/>
        <v>0</v>
      </c>
      <c r="I294" s="75">
        <f t="shared" si="59"/>
        <v>0</v>
      </c>
      <c r="J294" s="75">
        <f t="shared" si="59"/>
        <v>0</v>
      </c>
      <c r="K294" s="75">
        <f t="shared" si="59"/>
        <v>0</v>
      </c>
      <c r="L294" s="75">
        <f t="shared" si="59"/>
        <v>0</v>
      </c>
      <c r="M294" s="75">
        <f t="shared" si="59"/>
        <v>0</v>
      </c>
      <c r="N294" s="75">
        <f t="shared" si="59"/>
        <v>0</v>
      </c>
      <c r="O294" s="75">
        <f t="shared" si="59"/>
        <v>0</v>
      </c>
      <c r="P294" s="75">
        <f t="shared" ref="P294:AU294" si="60">IF(P293=1,0,IF(MOD(P293,$D$290*12)=1,$D$291,0))</f>
        <v>0</v>
      </c>
      <c r="Q294" s="75">
        <f t="shared" si="60"/>
        <v>0</v>
      </c>
      <c r="R294" s="75">
        <f t="shared" si="60"/>
        <v>0</v>
      </c>
      <c r="S294" s="75">
        <f t="shared" si="60"/>
        <v>0</v>
      </c>
      <c r="T294" s="75">
        <f t="shared" si="60"/>
        <v>0</v>
      </c>
      <c r="U294" s="75">
        <f t="shared" si="60"/>
        <v>0</v>
      </c>
      <c r="V294" s="75">
        <f t="shared" si="60"/>
        <v>0</v>
      </c>
      <c r="W294" s="75">
        <f t="shared" si="60"/>
        <v>0</v>
      </c>
      <c r="X294" s="75">
        <f t="shared" si="60"/>
        <v>0</v>
      </c>
      <c r="Y294" s="75">
        <f t="shared" si="60"/>
        <v>0</v>
      </c>
      <c r="Z294" s="75">
        <f t="shared" si="60"/>
        <v>0</v>
      </c>
      <c r="AA294" s="75">
        <f t="shared" si="60"/>
        <v>0</v>
      </c>
      <c r="AB294" s="75">
        <f t="shared" si="60"/>
        <v>0</v>
      </c>
      <c r="AC294" s="75">
        <f t="shared" si="60"/>
        <v>0</v>
      </c>
      <c r="AD294" s="75">
        <f t="shared" si="60"/>
        <v>0</v>
      </c>
      <c r="AE294" s="75">
        <f t="shared" si="60"/>
        <v>0</v>
      </c>
      <c r="AF294" s="75">
        <f t="shared" si="60"/>
        <v>0</v>
      </c>
      <c r="AG294" s="75">
        <f t="shared" si="60"/>
        <v>0</v>
      </c>
      <c r="AH294" s="75">
        <f t="shared" si="60"/>
        <v>0</v>
      </c>
      <c r="AI294" s="75">
        <f t="shared" si="60"/>
        <v>0</v>
      </c>
      <c r="AJ294" s="75">
        <f t="shared" si="60"/>
        <v>0</v>
      </c>
      <c r="AK294" s="75">
        <f t="shared" si="60"/>
        <v>0</v>
      </c>
      <c r="AL294" s="75">
        <f t="shared" si="60"/>
        <v>0</v>
      </c>
      <c r="AM294" s="75">
        <f t="shared" si="60"/>
        <v>0</v>
      </c>
      <c r="AN294" s="75">
        <f t="shared" si="60"/>
        <v>2</v>
      </c>
      <c r="AO294" s="75">
        <f t="shared" si="60"/>
        <v>0</v>
      </c>
      <c r="AP294" s="75">
        <f t="shared" si="60"/>
        <v>0</v>
      </c>
      <c r="AQ294" s="75">
        <f t="shared" si="60"/>
        <v>0</v>
      </c>
      <c r="AR294" s="75">
        <f t="shared" si="60"/>
        <v>0</v>
      </c>
      <c r="AS294" s="75">
        <f t="shared" si="60"/>
        <v>0</v>
      </c>
      <c r="AT294" s="75">
        <f t="shared" si="60"/>
        <v>0</v>
      </c>
      <c r="AU294" s="75">
        <f t="shared" si="60"/>
        <v>0</v>
      </c>
      <c r="AV294" s="75">
        <f t="shared" ref="AV294:CA294" si="61">IF(AV293=1,0,IF(MOD(AV293,$D$290*12)=1,$D$291,0))</f>
        <v>0</v>
      </c>
      <c r="AW294" s="75">
        <f t="shared" si="61"/>
        <v>0</v>
      </c>
      <c r="AX294" s="75">
        <f t="shared" si="61"/>
        <v>0</v>
      </c>
      <c r="AY294" s="75">
        <f t="shared" si="61"/>
        <v>0</v>
      </c>
      <c r="AZ294" s="75">
        <f t="shared" si="61"/>
        <v>0</v>
      </c>
      <c r="BA294" s="75">
        <f t="shared" si="61"/>
        <v>0</v>
      </c>
      <c r="BB294" s="75">
        <f t="shared" si="61"/>
        <v>0</v>
      </c>
      <c r="BC294" s="75">
        <f t="shared" si="61"/>
        <v>0</v>
      </c>
      <c r="BD294" s="75">
        <f t="shared" si="61"/>
        <v>0</v>
      </c>
      <c r="BE294" s="75">
        <f t="shared" si="61"/>
        <v>0</v>
      </c>
      <c r="BF294" s="75">
        <f t="shared" si="61"/>
        <v>0</v>
      </c>
      <c r="BG294" s="75">
        <f t="shared" si="61"/>
        <v>0</v>
      </c>
      <c r="BH294" s="75">
        <f t="shared" si="61"/>
        <v>0</v>
      </c>
      <c r="BI294" s="75">
        <f t="shared" si="61"/>
        <v>0</v>
      </c>
      <c r="BJ294" s="75">
        <f t="shared" si="61"/>
        <v>0</v>
      </c>
      <c r="BK294" s="75">
        <f t="shared" si="61"/>
        <v>0</v>
      </c>
      <c r="BL294" s="75">
        <f t="shared" si="61"/>
        <v>0</v>
      </c>
      <c r="BM294" s="75">
        <f t="shared" si="61"/>
        <v>0</v>
      </c>
      <c r="BN294" s="75">
        <f t="shared" si="61"/>
        <v>0</v>
      </c>
      <c r="BO294" s="75">
        <f t="shared" si="61"/>
        <v>0</v>
      </c>
      <c r="BP294" s="75">
        <f t="shared" si="61"/>
        <v>0</v>
      </c>
      <c r="BQ294" s="75">
        <f t="shared" si="61"/>
        <v>0</v>
      </c>
      <c r="BR294" s="75">
        <f t="shared" si="61"/>
        <v>0</v>
      </c>
      <c r="BS294" s="75">
        <f t="shared" si="61"/>
        <v>0</v>
      </c>
      <c r="BT294" s="75">
        <f t="shared" si="61"/>
        <v>0</v>
      </c>
      <c r="BU294" s="75">
        <f t="shared" si="61"/>
        <v>0</v>
      </c>
      <c r="BV294" s="75">
        <f t="shared" si="61"/>
        <v>0</v>
      </c>
      <c r="BW294" s="75">
        <f t="shared" si="61"/>
        <v>0</v>
      </c>
      <c r="BX294" s="75">
        <f t="shared" si="61"/>
        <v>2</v>
      </c>
      <c r="BY294" s="75">
        <f t="shared" si="61"/>
        <v>0</v>
      </c>
      <c r="BZ294" s="75">
        <f t="shared" si="61"/>
        <v>0</v>
      </c>
      <c r="CA294" s="75">
        <f t="shared" si="61"/>
        <v>0</v>
      </c>
      <c r="CB294" s="75">
        <f t="shared" ref="CB294:CO294" si="62">IF(CB293=1,0,IF(MOD(CB293,$D$290*12)=1,$D$291,0))</f>
        <v>0</v>
      </c>
      <c r="CC294" s="75">
        <f t="shared" si="62"/>
        <v>0</v>
      </c>
      <c r="CD294" s="75">
        <f t="shared" si="62"/>
        <v>0</v>
      </c>
      <c r="CE294" s="75">
        <f t="shared" si="62"/>
        <v>0</v>
      </c>
      <c r="CF294" s="75">
        <f t="shared" si="62"/>
        <v>0</v>
      </c>
      <c r="CG294" s="75">
        <f t="shared" si="62"/>
        <v>0</v>
      </c>
      <c r="CH294" s="75">
        <f t="shared" si="62"/>
        <v>0</v>
      </c>
      <c r="CI294" s="75">
        <f t="shared" si="62"/>
        <v>0</v>
      </c>
      <c r="CJ294" s="75">
        <f t="shared" si="62"/>
        <v>0</v>
      </c>
      <c r="CK294" s="75">
        <f t="shared" si="62"/>
        <v>0</v>
      </c>
      <c r="CL294" s="75">
        <f t="shared" si="62"/>
        <v>0</v>
      </c>
      <c r="CM294" s="75">
        <f t="shared" si="62"/>
        <v>0</v>
      </c>
      <c r="CN294" s="75">
        <f t="shared" si="62"/>
        <v>0</v>
      </c>
      <c r="CO294" s="75">
        <f t="shared" si="62"/>
        <v>0</v>
      </c>
    </row>
    <row r="296" spans="1:93" s="38" customFormat="1">
      <c r="A296" s="38" t="s">
        <v>139</v>
      </c>
      <c r="D296" s="49"/>
    </row>
    <row r="297" spans="1:93">
      <c r="B297" t="s">
        <v>92</v>
      </c>
      <c r="C297" t="s">
        <v>12</v>
      </c>
      <c r="D297" s="48">
        <v>3</v>
      </c>
    </row>
    <row r="298" spans="1:93">
      <c r="C298" t="s">
        <v>128</v>
      </c>
      <c r="D298" s="48">
        <v>2</v>
      </c>
    </row>
    <row r="300" spans="1:93">
      <c r="B300" t="s">
        <v>91</v>
      </c>
      <c r="C300" t="s">
        <v>122</v>
      </c>
      <c r="D300" s="67">
        <v>1</v>
      </c>
      <c r="E300" s="68">
        <v>2</v>
      </c>
      <c r="F300" s="67">
        <v>3</v>
      </c>
      <c r="G300" s="67">
        <v>4</v>
      </c>
      <c r="H300" s="67">
        <v>5</v>
      </c>
      <c r="I300" s="67">
        <v>6</v>
      </c>
      <c r="J300" s="67">
        <v>7</v>
      </c>
      <c r="K300" s="67">
        <v>8</v>
      </c>
      <c r="L300" s="67">
        <v>9</v>
      </c>
      <c r="M300" s="67">
        <v>10</v>
      </c>
      <c r="N300" s="67">
        <v>11</v>
      </c>
      <c r="O300" s="67">
        <v>12</v>
      </c>
      <c r="P300" s="67">
        <v>13</v>
      </c>
      <c r="Q300" s="67">
        <v>14</v>
      </c>
      <c r="R300" s="67">
        <v>15</v>
      </c>
      <c r="S300" s="67">
        <v>16</v>
      </c>
      <c r="T300" s="67">
        <v>17</v>
      </c>
      <c r="U300" s="67">
        <v>18</v>
      </c>
      <c r="V300" s="67">
        <v>19</v>
      </c>
      <c r="W300" s="67">
        <v>20</v>
      </c>
      <c r="X300" s="67">
        <v>21</v>
      </c>
      <c r="Y300" s="67">
        <v>22</v>
      </c>
      <c r="Z300" s="67">
        <v>23</v>
      </c>
      <c r="AA300" s="67">
        <v>24</v>
      </c>
      <c r="AB300" s="67">
        <v>25</v>
      </c>
      <c r="AC300" s="67">
        <v>26</v>
      </c>
      <c r="AD300" s="67">
        <v>27</v>
      </c>
      <c r="AE300" s="67">
        <v>28</v>
      </c>
      <c r="AF300" s="67">
        <v>29</v>
      </c>
      <c r="AG300" s="67">
        <v>30</v>
      </c>
      <c r="AH300" s="67">
        <v>31</v>
      </c>
      <c r="AI300" s="67">
        <v>32</v>
      </c>
      <c r="AJ300" s="67">
        <v>33</v>
      </c>
      <c r="AK300" s="67">
        <v>34</v>
      </c>
      <c r="AL300" s="67">
        <v>35</v>
      </c>
      <c r="AM300" s="67">
        <v>36</v>
      </c>
      <c r="AN300" s="67">
        <v>37</v>
      </c>
      <c r="AO300" s="67">
        <v>38</v>
      </c>
      <c r="AP300" s="67">
        <v>39</v>
      </c>
      <c r="AQ300" s="67">
        <v>40</v>
      </c>
      <c r="AR300" s="67">
        <v>41</v>
      </c>
      <c r="AS300" s="67">
        <v>42</v>
      </c>
      <c r="AT300" s="67">
        <v>43</v>
      </c>
      <c r="AU300" s="67">
        <v>44</v>
      </c>
      <c r="AV300" s="67">
        <v>45</v>
      </c>
      <c r="AW300" s="67">
        <v>46</v>
      </c>
      <c r="AX300" s="67">
        <v>47</v>
      </c>
      <c r="AY300" s="67">
        <v>48</v>
      </c>
      <c r="AZ300" s="67">
        <v>49</v>
      </c>
      <c r="BA300" s="67">
        <v>50</v>
      </c>
      <c r="BB300" s="67">
        <v>51</v>
      </c>
      <c r="BC300" s="67">
        <v>52</v>
      </c>
      <c r="BD300" s="67">
        <v>53</v>
      </c>
      <c r="BE300" s="67">
        <v>54</v>
      </c>
      <c r="BF300" s="67">
        <v>55</v>
      </c>
      <c r="BG300" s="67">
        <v>56</v>
      </c>
      <c r="BH300" s="67">
        <v>57</v>
      </c>
      <c r="BI300" s="67">
        <v>58</v>
      </c>
      <c r="BJ300" s="67">
        <v>59</v>
      </c>
      <c r="BK300" s="67">
        <v>60</v>
      </c>
      <c r="BL300" s="67">
        <v>61</v>
      </c>
      <c r="BM300" s="67">
        <v>62</v>
      </c>
      <c r="BN300" s="67">
        <v>63</v>
      </c>
      <c r="BO300" s="67">
        <v>64</v>
      </c>
      <c r="BP300" s="67">
        <v>65</v>
      </c>
      <c r="BQ300" s="67">
        <v>66</v>
      </c>
      <c r="BR300" s="67">
        <v>67</v>
      </c>
      <c r="BS300" s="67">
        <v>68</v>
      </c>
      <c r="BT300" s="67">
        <v>69</v>
      </c>
      <c r="BU300" s="67">
        <v>70</v>
      </c>
      <c r="BV300" s="67">
        <v>71</v>
      </c>
      <c r="BW300" s="67">
        <v>72</v>
      </c>
      <c r="BX300" s="67">
        <v>73</v>
      </c>
      <c r="BY300" s="67">
        <v>74</v>
      </c>
      <c r="BZ300" s="67">
        <v>75</v>
      </c>
      <c r="CA300" s="67">
        <v>76</v>
      </c>
      <c r="CB300" s="67">
        <v>77</v>
      </c>
      <c r="CC300" s="67">
        <v>78</v>
      </c>
      <c r="CD300" s="67">
        <v>79</v>
      </c>
      <c r="CE300" s="67">
        <v>80</v>
      </c>
      <c r="CF300" s="67">
        <v>81</v>
      </c>
      <c r="CG300" s="67">
        <v>82</v>
      </c>
      <c r="CH300" s="67">
        <v>83</v>
      </c>
      <c r="CI300" s="67">
        <v>84</v>
      </c>
      <c r="CJ300" s="67">
        <v>85</v>
      </c>
      <c r="CK300" s="67">
        <v>86</v>
      </c>
      <c r="CL300" s="67">
        <v>87</v>
      </c>
      <c r="CM300" s="67">
        <v>88</v>
      </c>
      <c r="CN300" s="67">
        <v>89</v>
      </c>
      <c r="CO300" s="67">
        <v>90</v>
      </c>
    </row>
    <row r="301" spans="1:93">
      <c r="C301" t="s">
        <v>14</v>
      </c>
      <c r="D301" s="75">
        <f t="shared" ref="D301:AI301" si="63">IF(D300=1,0,IF(MOD(D300,$D$290*12)=1,$D$291,0))</f>
        <v>0</v>
      </c>
      <c r="E301" s="75">
        <f t="shared" si="63"/>
        <v>0</v>
      </c>
      <c r="F301" s="75">
        <f t="shared" si="63"/>
        <v>0</v>
      </c>
      <c r="G301" s="75">
        <f t="shared" si="63"/>
        <v>0</v>
      </c>
      <c r="H301" s="75">
        <f t="shared" si="63"/>
        <v>0</v>
      </c>
      <c r="I301" s="75">
        <f t="shared" si="63"/>
        <v>0</v>
      </c>
      <c r="J301" s="75">
        <f t="shared" si="63"/>
        <v>0</v>
      </c>
      <c r="K301" s="75">
        <f t="shared" si="63"/>
        <v>0</v>
      </c>
      <c r="L301" s="75">
        <f t="shared" si="63"/>
        <v>0</v>
      </c>
      <c r="M301" s="75">
        <f t="shared" si="63"/>
        <v>0</v>
      </c>
      <c r="N301" s="75">
        <f t="shared" si="63"/>
        <v>0</v>
      </c>
      <c r="O301" s="75">
        <f t="shared" si="63"/>
        <v>0</v>
      </c>
      <c r="P301" s="75">
        <f t="shared" si="63"/>
        <v>0</v>
      </c>
      <c r="Q301" s="75">
        <f t="shared" si="63"/>
        <v>0</v>
      </c>
      <c r="R301" s="75">
        <f t="shared" si="63"/>
        <v>0</v>
      </c>
      <c r="S301" s="75">
        <f t="shared" si="63"/>
        <v>0</v>
      </c>
      <c r="T301" s="75">
        <f t="shared" si="63"/>
        <v>0</v>
      </c>
      <c r="U301" s="75">
        <f t="shared" si="63"/>
        <v>0</v>
      </c>
      <c r="V301" s="75">
        <f t="shared" si="63"/>
        <v>0</v>
      </c>
      <c r="W301" s="75">
        <f t="shared" si="63"/>
        <v>0</v>
      </c>
      <c r="X301" s="75">
        <f t="shared" si="63"/>
        <v>0</v>
      </c>
      <c r="Y301" s="75">
        <f t="shared" si="63"/>
        <v>0</v>
      </c>
      <c r="Z301" s="75">
        <f t="shared" si="63"/>
        <v>0</v>
      </c>
      <c r="AA301" s="75">
        <f t="shared" si="63"/>
        <v>0</v>
      </c>
      <c r="AB301" s="75">
        <f t="shared" si="63"/>
        <v>0</v>
      </c>
      <c r="AC301" s="75">
        <f t="shared" si="63"/>
        <v>0</v>
      </c>
      <c r="AD301" s="75">
        <f t="shared" si="63"/>
        <v>0</v>
      </c>
      <c r="AE301" s="75">
        <f t="shared" si="63"/>
        <v>0</v>
      </c>
      <c r="AF301" s="75">
        <f t="shared" si="63"/>
        <v>0</v>
      </c>
      <c r="AG301" s="75">
        <f t="shared" si="63"/>
        <v>0</v>
      </c>
      <c r="AH301" s="75">
        <f t="shared" si="63"/>
        <v>0</v>
      </c>
      <c r="AI301" s="75">
        <f t="shared" si="63"/>
        <v>0</v>
      </c>
      <c r="AJ301" s="75">
        <f t="shared" ref="AJ301:BO301" si="64">IF(AJ300=1,0,IF(MOD(AJ300,$D$290*12)=1,$D$291,0))</f>
        <v>0</v>
      </c>
      <c r="AK301" s="75">
        <f t="shared" si="64"/>
        <v>0</v>
      </c>
      <c r="AL301" s="75">
        <f t="shared" si="64"/>
        <v>0</v>
      </c>
      <c r="AM301" s="75">
        <f t="shared" si="64"/>
        <v>0</v>
      </c>
      <c r="AN301" s="75">
        <f t="shared" si="64"/>
        <v>2</v>
      </c>
      <c r="AO301" s="75">
        <f t="shared" si="64"/>
        <v>0</v>
      </c>
      <c r="AP301" s="75">
        <f t="shared" si="64"/>
        <v>0</v>
      </c>
      <c r="AQ301" s="75">
        <f t="shared" si="64"/>
        <v>0</v>
      </c>
      <c r="AR301" s="75">
        <f t="shared" si="64"/>
        <v>0</v>
      </c>
      <c r="AS301" s="75">
        <f t="shared" si="64"/>
        <v>0</v>
      </c>
      <c r="AT301" s="75">
        <f t="shared" si="64"/>
        <v>0</v>
      </c>
      <c r="AU301" s="75">
        <f t="shared" si="64"/>
        <v>0</v>
      </c>
      <c r="AV301" s="75">
        <f t="shared" si="64"/>
        <v>0</v>
      </c>
      <c r="AW301" s="75">
        <f t="shared" si="64"/>
        <v>0</v>
      </c>
      <c r="AX301" s="75">
        <f t="shared" si="64"/>
        <v>0</v>
      </c>
      <c r="AY301" s="75">
        <f t="shared" si="64"/>
        <v>0</v>
      </c>
      <c r="AZ301" s="75">
        <f t="shared" si="64"/>
        <v>0</v>
      </c>
      <c r="BA301" s="75">
        <f t="shared" si="64"/>
        <v>0</v>
      </c>
      <c r="BB301" s="75">
        <f t="shared" si="64"/>
        <v>0</v>
      </c>
      <c r="BC301" s="75">
        <f t="shared" si="64"/>
        <v>0</v>
      </c>
      <c r="BD301" s="75">
        <f t="shared" si="64"/>
        <v>0</v>
      </c>
      <c r="BE301" s="75">
        <f t="shared" si="64"/>
        <v>0</v>
      </c>
      <c r="BF301" s="75">
        <f t="shared" si="64"/>
        <v>0</v>
      </c>
      <c r="BG301" s="75">
        <f t="shared" si="64"/>
        <v>0</v>
      </c>
      <c r="BH301" s="75">
        <f t="shared" si="64"/>
        <v>0</v>
      </c>
      <c r="BI301" s="75">
        <f t="shared" si="64"/>
        <v>0</v>
      </c>
      <c r="BJ301" s="75">
        <f t="shared" si="64"/>
        <v>0</v>
      </c>
      <c r="BK301" s="75">
        <f t="shared" si="64"/>
        <v>0</v>
      </c>
      <c r="BL301" s="75">
        <f t="shared" si="64"/>
        <v>0</v>
      </c>
      <c r="BM301" s="75">
        <f t="shared" si="64"/>
        <v>0</v>
      </c>
      <c r="BN301" s="75">
        <f t="shared" si="64"/>
        <v>0</v>
      </c>
      <c r="BO301" s="75">
        <f t="shared" si="64"/>
        <v>0</v>
      </c>
      <c r="BP301" s="75">
        <f t="shared" ref="BP301:CO301" si="65">IF(BP300=1,0,IF(MOD(BP300,$D$290*12)=1,$D$291,0))</f>
        <v>0</v>
      </c>
      <c r="BQ301" s="75">
        <f t="shared" si="65"/>
        <v>0</v>
      </c>
      <c r="BR301" s="75">
        <f t="shared" si="65"/>
        <v>0</v>
      </c>
      <c r="BS301" s="75">
        <f t="shared" si="65"/>
        <v>0</v>
      </c>
      <c r="BT301" s="75">
        <f t="shared" si="65"/>
        <v>0</v>
      </c>
      <c r="BU301" s="75">
        <f t="shared" si="65"/>
        <v>0</v>
      </c>
      <c r="BV301" s="75">
        <f t="shared" si="65"/>
        <v>0</v>
      </c>
      <c r="BW301" s="75">
        <f t="shared" si="65"/>
        <v>0</v>
      </c>
      <c r="BX301" s="75">
        <f t="shared" si="65"/>
        <v>2</v>
      </c>
      <c r="BY301" s="75">
        <f t="shared" si="65"/>
        <v>0</v>
      </c>
      <c r="BZ301" s="75">
        <f t="shared" si="65"/>
        <v>0</v>
      </c>
      <c r="CA301" s="75">
        <f t="shared" si="65"/>
        <v>0</v>
      </c>
      <c r="CB301" s="75">
        <f t="shared" si="65"/>
        <v>0</v>
      </c>
      <c r="CC301" s="75">
        <f t="shared" si="65"/>
        <v>0</v>
      </c>
      <c r="CD301" s="75">
        <f t="shared" si="65"/>
        <v>0</v>
      </c>
      <c r="CE301" s="75">
        <f t="shared" si="65"/>
        <v>0</v>
      </c>
      <c r="CF301" s="75">
        <f t="shared" si="65"/>
        <v>0</v>
      </c>
      <c r="CG301" s="75">
        <f t="shared" si="65"/>
        <v>0</v>
      </c>
      <c r="CH301" s="75">
        <f t="shared" si="65"/>
        <v>0</v>
      </c>
      <c r="CI301" s="75">
        <f t="shared" si="65"/>
        <v>0</v>
      </c>
      <c r="CJ301" s="75">
        <f t="shared" si="65"/>
        <v>0</v>
      </c>
      <c r="CK301" s="75">
        <f t="shared" si="65"/>
        <v>0</v>
      </c>
      <c r="CL301" s="75">
        <f t="shared" si="65"/>
        <v>0</v>
      </c>
      <c r="CM301" s="75">
        <f t="shared" si="65"/>
        <v>0</v>
      </c>
      <c r="CN301" s="75">
        <f t="shared" si="65"/>
        <v>0</v>
      </c>
      <c r="CO301" s="75">
        <f t="shared" si="65"/>
        <v>0</v>
      </c>
    </row>
    <row r="303" spans="1:93" s="38" customFormat="1">
      <c r="A303" s="38" t="s">
        <v>133</v>
      </c>
      <c r="D303" s="49"/>
    </row>
    <row r="304" spans="1:93">
      <c r="B304" s="2" t="s">
        <v>92</v>
      </c>
      <c r="C304" t="s">
        <v>55</v>
      </c>
      <c r="D304" s="64">
        <v>42491</v>
      </c>
    </row>
    <row r="305" spans="1:93">
      <c r="C305" t="s">
        <v>56</v>
      </c>
      <c r="D305" s="64">
        <v>42979</v>
      </c>
    </row>
    <row r="306" spans="1:93">
      <c r="C306" t="s">
        <v>121</v>
      </c>
      <c r="D306" s="66">
        <f>ROUNDUP((DATEDIF(D304,D305,"m")+12)/12,0)</f>
        <v>3</v>
      </c>
    </row>
    <row r="307" spans="1:93">
      <c r="C307" s="2" t="s">
        <v>122</v>
      </c>
      <c r="D307" s="73">
        <f>D304</f>
        <v>42491</v>
      </c>
      <c r="E307" s="73">
        <f>EDATE(D307,1)</f>
        <v>42522</v>
      </c>
      <c r="F307" s="73">
        <f t="shared" ref="F307:AN307" si="66">EDATE(E307,1)</f>
        <v>42552</v>
      </c>
      <c r="G307" s="73">
        <f t="shared" si="66"/>
        <v>42583</v>
      </c>
      <c r="H307" s="73">
        <f t="shared" si="66"/>
        <v>42614</v>
      </c>
      <c r="I307" s="73">
        <f t="shared" si="66"/>
        <v>42644</v>
      </c>
      <c r="J307" s="73">
        <f t="shared" si="66"/>
        <v>42675</v>
      </c>
      <c r="K307" s="73">
        <f t="shared" si="66"/>
        <v>42705</v>
      </c>
      <c r="L307" s="73">
        <f t="shared" si="66"/>
        <v>42736</v>
      </c>
      <c r="M307" s="73">
        <f t="shared" si="66"/>
        <v>42767</v>
      </c>
      <c r="N307" s="73">
        <f t="shared" si="66"/>
        <v>42795</v>
      </c>
      <c r="O307" s="73">
        <f t="shared" si="66"/>
        <v>42826</v>
      </c>
      <c r="P307" s="73">
        <f t="shared" si="66"/>
        <v>42856</v>
      </c>
      <c r="Q307" s="73">
        <f t="shared" si="66"/>
        <v>42887</v>
      </c>
      <c r="R307" s="73">
        <f t="shared" si="66"/>
        <v>42917</v>
      </c>
      <c r="S307" s="73">
        <f t="shared" si="66"/>
        <v>42948</v>
      </c>
      <c r="T307" s="73">
        <f t="shared" si="66"/>
        <v>42979</v>
      </c>
      <c r="U307" s="73">
        <f t="shared" si="66"/>
        <v>43009</v>
      </c>
      <c r="V307" s="73">
        <f t="shared" si="66"/>
        <v>43040</v>
      </c>
      <c r="W307" s="73">
        <f t="shared" si="66"/>
        <v>43070</v>
      </c>
      <c r="X307" s="73">
        <f t="shared" si="66"/>
        <v>43101</v>
      </c>
      <c r="Y307" s="73">
        <f t="shared" si="66"/>
        <v>43132</v>
      </c>
      <c r="Z307" s="73">
        <f t="shared" si="66"/>
        <v>43160</v>
      </c>
      <c r="AA307" s="73">
        <f t="shared" si="66"/>
        <v>43191</v>
      </c>
      <c r="AB307" s="73">
        <f t="shared" si="66"/>
        <v>43221</v>
      </c>
      <c r="AC307" s="73">
        <f t="shared" si="66"/>
        <v>43252</v>
      </c>
      <c r="AD307" s="73">
        <f t="shared" si="66"/>
        <v>43282</v>
      </c>
      <c r="AE307" s="73">
        <f t="shared" si="66"/>
        <v>43313</v>
      </c>
      <c r="AF307" s="73">
        <f t="shared" si="66"/>
        <v>43344</v>
      </c>
      <c r="AG307" s="73">
        <f t="shared" si="66"/>
        <v>43374</v>
      </c>
      <c r="AH307" s="73">
        <f t="shared" si="66"/>
        <v>43405</v>
      </c>
      <c r="AI307" s="73">
        <f t="shared" si="66"/>
        <v>43435</v>
      </c>
      <c r="AJ307" s="73">
        <f t="shared" si="66"/>
        <v>43466</v>
      </c>
      <c r="AK307" s="73">
        <f t="shared" si="66"/>
        <v>43497</v>
      </c>
      <c r="AL307" s="73">
        <f t="shared" si="66"/>
        <v>43525</v>
      </c>
      <c r="AM307" s="73">
        <f t="shared" si="66"/>
        <v>43556</v>
      </c>
      <c r="AN307" s="73">
        <f t="shared" si="66"/>
        <v>43586</v>
      </c>
      <c r="AO307" s="73">
        <f t="shared" ref="AO307:BA307" si="67">EDATE(AN307,1)</f>
        <v>43617</v>
      </c>
      <c r="AP307" s="73">
        <f t="shared" si="67"/>
        <v>43647</v>
      </c>
      <c r="AQ307" s="73">
        <f t="shared" si="67"/>
        <v>43678</v>
      </c>
      <c r="AR307" s="73">
        <f t="shared" si="67"/>
        <v>43709</v>
      </c>
      <c r="AS307" s="73">
        <f t="shared" si="67"/>
        <v>43739</v>
      </c>
      <c r="AT307" s="73">
        <f t="shared" si="67"/>
        <v>43770</v>
      </c>
      <c r="AU307" s="73">
        <f t="shared" si="67"/>
        <v>43800</v>
      </c>
      <c r="AV307" s="73">
        <f t="shared" si="67"/>
        <v>43831</v>
      </c>
      <c r="AW307" s="73">
        <f t="shared" si="67"/>
        <v>43862</v>
      </c>
      <c r="AX307" s="73">
        <f t="shared" si="67"/>
        <v>43891</v>
      </c>
      <c r="AY307" s="73">
        <f t="shared" si="67"/>
        <v>43922</v>
      </c>
      <c r="AZ307" s="73">
        <f t="shared" si="67"/>
        <v>43952</v>
      </c>
      <c r="BA307" s="73">
        <f t="shared" si="67"/>
        <v>43983</v>
      </c>
      <c r="BB307" s="73">
        <f t="shared" ref="BB307:CO307" si="68">EDATE(BA307,1)</f>
        <v>44013</v>
      </c>
      <c r="BC307" s="73">
        <f t="shared" si="68"/>
        <v>44044</v>
      </c>
      <c r="BD307" s="73">
        <f t="shared" si="68"/>
        <v>44075</v>
      </c>
      <c r="BE307" s="73">
        <f t="shared" si="68"/>
        <v>44105</v>
      </c>
      <c r="BF307" s="73">
        <f t="shared" si="68"/>
        <v>44136</v>
      </c>
      <c r="BG307" s="73">
        <f t="shared" si="68"/>
        <v>44166</v>
      </c>
      <c r="BH307" s="73">
        <f t="shared" si="68"/>
        <v>44197</v>
      </c>
      <c r="BI307" s="73">
        <f t="shared" si="68"/>
        <v>44228</v>
      </c>
      <c r="BJ307" s="73">
        <f t="shared" si="68"/>
        <v>44256</v>
      </c>
      <c r="BK307" s="73">
        <f t="shared" si="68"/>
        <v>44287</v>
      </c>
      <c r="BL307" s="73">
        <f t="shared" si="68"/>
        <v>44317</v>
      </c>
      <c r="BM307" s="73">
        <f t="shared" si="68"/>
        <v>44348</v>
      </c>
      <c r="BN307" s="73">
        <f t="shared" si="68"/>
        <v>44378</v>
      </c>
      <c r="BO307" s="73">
        <f t="shared" si="68"/>
        <v>44409</v>
      </c>
      <c r="BP307" s="73">
        <f t="shared" si="68"/>
        <v>44440</v>
      </c>
      <c r="BQ307" s="73">
        <f t="shared" si="68"/>
        <v>44470</v>
      </c>
      <c r="BR307" s="73">
        <f t="shared" si="68"/>
        <v>44501</v>
      </c>
      <c r="BS307" s="73">
        <f t="shared" si="68"/>
        <v>44531</v>
      </c>
      <c r="BT307" s="73">
        <f t="shared" si="68"/>
        <v>44562</v>
      </c>
      <c r="BU307" s="73">
        <f t="shared" si="68"/>
        <v>44593</v>
      </c>
      <c r="BV307" s="73">
        <f t="shared" si="68"/>
        <v>44621</v>
      </c>
      <c r="BW307" s="73">
        <f t="shared" si="68"/>
        <v>44652</v>
      </c>
      <c r="BX307" s="73">
        <f t="shared" si="68"/>
        <v>44682</v>
      </c>
      <c r="BY307" s="73">
        <f t="shared" si="68"/>
        <v>44713</v>
      </c>
      <c r="BZ307" s="73">
        <f t="shared" si="68"/>
        <v>44743</v>
      </c>
      <c r="CA307" s="73">
        <f t="shared" si="68"/>
        <v>44774</v>
      </c>
      <c r="CB307" s="73">
        <f t="shared" si="68"/>
        <v>44805</v>
      </c>
      <c r="CC307" s="73">
        <f t="shared" si="68"/>
        <v>44835</v>
      </c>
      <c r="CD307" s="73">
        <f t="shared" si="68"/>
        <v>44866</v>
      </c>
      <c r="CE307" s="73">
        <f t="shared" si="68"/>
        <v>44896</v>
      </c>
      <c r="CF307" s="73">
        <f t="shared" si="68"/>
        <v>44927</v>
      </c>
      <c r="CG307" s="73">
        <f t="shared" si="68"/>
        <v>44958</v>
      </c>
      <c r="CH307" s="73">
        <f t="shared" si="68"/>
        <v>44986</v>
      </c>
      <c r="CI307" s="73">
        <f t="shared" si="68"/>
        <v>45017</v>
      </c>
      <c r="CJ307" s="73">
        <f t="shared" si="68"/>
        <v>45047</v>
      </c>
      <c r="CK307" s="73">
        <f t="shared" si="68"/>
        <v>45078</v>
      </c>
      <c r="CL307" s="73">
        <f t="shared" si="68"/>
        <v>45108</v>
      </c>
      <c r="CM307" s="73">
        <f t="shared" si="68"/>
        <v>45139</v>
      </c>
      <c r="CN307" s="73">
        <f t="shared" si="68"/>
        <v>45170</v>
      </c>
      <c r="CO307" s="73">
        <f t="shared" si="68"/>
        <v>45200</v>
      </c>
    </row>
    <row r="308" spans="1:93">
      <c r="C308" t="s">
        <v>17</v>
      </c>
      <c r="D308" s="57">
        <v>0.8</v>
      </c>
      <c r="E308" s="57">
        <v>0.75</v>
      </c>
      <c r="F308" s="57">
        <v>0.7</v>
      </c>
      <c r="G308" s="57">
        <v>1</v>
      </c>
      <c r="H308" s="57">
        <v>1</v>
      </c>
      <c r="I308" s="57">
        <v>1</v>
      </c>
      <c r="J308" s="57">
        <v>1</v>
      </c>
      <c r="K308" s="57">
        <v>1</v>
      </c>
      <c r="L308" s="57">
        <v>1</v>
      </c>
      <c r="M308" s="57">
        <v>1</v>
      </c>
      <c r="N308" s="57">
        <v>1</v>
      </c>
      <c r="O308" s="57">
        <v>1</v>
      </c>
      <c r="P308" s="57">
        <v>1</v>
      </c>
      <c r="Q308" s="57">
        <v>1</v>
      </c>
      <c r="R308" s="57">
        <v>1</v>
      </c>
      <c r="S308" s="57">
        <v>1</v>
      </c>
      <c r="T308" s="57">
        <v>1</v>
      </c>
      <c r="U308" s="57">
        <v>1</v>
      </c>
      <c r="V308" s="57">
        <v>1</v>
      </c>
      <c r="W308" s="57">
        <v>1</v>
      </c>
      <c r="X308" s="57">
        <v>1</v>
      </c>
      <c r="Y308" s="57">
        <v>1</v>
      </c>
      <c r="Z308" s="57">
        <v>1</v>
      </c>
      <c r="AA308" s="57">
        <v>1</v>
      </c>
      <c r="AB308" s="57">
        <v>1</v>
      </c>
      <c r="AC308" s="57">
        <v>1</v>
      </c>
      <c r="AD308" s="57">
        <v>1</v>
      </c>
      <c r="AE308" s="57">
        <v>1</v>
      </c>
      <c r="AF308" s="57">
        <v>1</v>
      </c>
      <c r="AG308" s="57">
        <v>1</v>
      </c>
      <c r="AH308" s="57">
        <v>1</v>
      </c>
      <c r="AI308" s="57">
        <v>1</v>
      </c>
      <c r="AJ308" s="57">
        <v>1</v>
      </c>
      <c r="AK308" s="57">
        <v>1</v>
      </c>
      <c r="AL308" s="57">
        <v>1</v>
      </c>
      <c r="AM308" s="57">
        <v>1</v>
      </c>
      <c r="AN308" s="57">
        <v>1</v>
      </c>
      <c r="AO308" s="57">
        <v>1</v>
      </c>
      <c r="AP308" s="57">
        <v>1</v>
      </c>
      <c r="AQ308" s="57">
        <v>1</v>
      </c>
      <c r="AR308" s="57">
        <v>1</v>
      </c>
      <c r="AS308" s="57">
        <v>1</v>
      </c>
      <c r="AT308" s="57">
        <v>1</v>
      </c>
      <c r="AU308" s="57">
        <v>1</v>
      </c>
      <c r="AV308" s="57">
        <v>1</v>
      </c>
      <c r="AW308" s="57">
        <v>1</v>
      </c>
      <c r="AX308" s="57">
        <v>1</v>
      </c>
      <c r="AY308" s="57">
        <v>1</v>
      </c>
      <c r="AZ308" s="57">
        <v>1</v>
      </c>
      <c r="BA308" s="57">
        <v>1</v>
      </c>
      <c r="BB308" s="57">
        <v>1</v>
      </c>
      <c r="BC308" s="57">
        <v>1</v>
      </c>
      <c r="BD308" s="57">
        <v>1</v>
      </c>
      <c r="BE308" s="57">
        <v>1</v>
      </c>
      <c r="BF308" s="57">
        <v>1</v>
      </c>
      <c r="BG308" s="57">
        <v>1</v>
      </c>
      <c r="BH308" s="57">
        <v>1</v>
      </c>
      <c r="BI308" s="57">
        <v>1</v>
      </c>
      <c r="BJ308" s="57">
        <v>1</v>
      </c>
      <c r="BK308" s="57">
        <v>1</v>
      </c>
      <c r="BL308" s="57">
        <v>1</v>
      </c>
      <c r="BM308" s="57">
        <v>1</v>
      </c>
      <c r="BN308" s="57">
        <v>1</v>
      </c>
      <c r="BO308" s="57">
        <v>1</v>
      </c>
      <c r="BP308" s="57">
        <v>1</v>
      </c>
      <c r="BQ308" s="57">
        <v>1</v>
      </c>
      <c r="BR308" s="57">
        <v>1</v>
      </c>
      <c r="BS308" s="57">
        <v>1</v>
      </c>
      <c r="BT308" s="57">
        <v>1</v>
      </c>
      <c r="BU308" s="57">
        <v>1</v>
      </c>
      <c r="BV308" s="57">
        <v>1</v>
      </c>
      <c r="BW308" s="57">
        <v>1</v>
      </c>
      <c r="BX308" s="57">
        <v>1</v>
      </c>
      <c r="BY308" s="57">
        <v>1</v>
      </c>
      <c r="BZ308" s="57">
        <v>1</v>
      </c>
      <c r="CA308" s="57">
        <v>1</v>
      </c>
      <c r="CB308" s="57">
        <v>1</v>
      </c>
      <c r="CC308" s="57">
        <v>1</v>
      </c>
      <c r="CD308" s="57">
        <v>1</v>
      </c>
      <c r="CE308" s="57">
        <v>1</v>
      </c>
      <c r="CF308" s="57">
        <v>1</v>
      </c>
      <c r="CG308" s="57">
        <v>1</v>
      </c>
      <c r="CH308" s="57">
        <v>1</v>
      </c>
      <c r="CI308" s="57">
        <v>1</v>
      </c>
      <c r="CJ308" s="57">
        <v>1</v>
      </c>
      <c r="CK308" s="57">
        <v>1</v>
      </c>
      <c r="CL308" s="57">
        <v>1</v>
      </c>
      <c r="CM308" s="57">
        <v>1</v>
      </c>
      <c r="CN308" s="57">
        <v>1</v>
      </c>
      <c r="CO308" s="57">
        <v>1</v>
      </c>
    </row>
    <row r="309" spans="1:93">
      <c r="C309" t="s">
        <v>127</v>
      </c>
      <c r="D309" s="74">
        <v>24822.720000000001</v>
      </c>
      <c r="E309" s="74">
        <v>24822.720000000001</v>
      </c>
      <c r="F309" s="74">
        <v>24822.720000000001</v>
      </c>
      <c r="G309" s="74">
        <v>24822.720000000001</v>
      </c>
      <c r="H309" s="74">
        <v>24822.720000000001</v>
      </c>
      <c r="I309" s="74">
        <v>24822.720000000001</v>
      </c>
      <c r="J309" s="74">
        <v>24822.720000000001</v>
      </c>
      <c r="K309" s="74">
        <v>24822.720000000001</v>
      </c>
      <c r="L309" s="74">
        <v>24822.720000000001</v>
      </c>
      <c r="M309" s="74">
        <v>24822.720000000001</v>
      </c>
      <c r="N309" s="74">
        <v>24822.720000000001</v>
      </c>
      <c r="O309" s="74">
        <v>24822.720000000001</v>
      </c>
      <c r="P309" s="74">
        <v>26063.856000000003</v>
      </c>
      <c r="Q309" s="74">
        <v>26063.856000000003</v>
      </c>
      <c r="R309" s="74">
        <v>26063.856000000003</v>
      </c>
      <c r="S309" s="74">
        <v>26063.856000000003</v>
      </c>
      <c r="T309" s="74">
        <v>26063.856000000003</v>
      </c>
      <c r="U309" s="74">
        <v>26063.856000000003</v>
      </c>
      <c r="V309" s="74">
        <v>26063.856000000003</v>
      </c>
      <c r="W309" s="74">
        <v>26063.856000000003</v>
      </c>
      <c r="X309" s="74">
        <v>26063.856000000003</v>
      </c>
      <c r="Y309" s="74">
        <v>26063.856000000003</v>
      </c>
      <c r="Z309" s="74">
        <v>26063.856000000003</v>
      </c>
      <c r="AA309" s="74">
        <v>26063.856000000003</v>
      </c>
      <c r="AB309" s="74">
        <v>28670.241600000008</v>
      </c>
      <c r="AC309" s="74">
        <v>28670.241600000008</v>
      </c>
      <c r="AD309" s="74">
        <v>28670.241600000008</v>
      </c>
      <c r="AE309" s="74">
        <v>28670.241600000008</v>
      </c>
      <c r="AF309" s="74">
        <v>28670.241600000008</v>
      </c>
      <c r="AG309" s="74">
        <v>0</v>
      </c>
      <c r="AH309" s="74">
        <v>0</v>
      </c>
      <c r="AI309" s="74">
        <v>0</v>
      </c>
      <c r="AJ309" s="74">
        <v>0</v>
      </c>
      <c r="AK309" s="74">
        <v>0</v>
      </c>
      <c r="AL309" s="74">
        <v>0</v>
      </c>
      <c r="AM309" s="74">
        <v>0</v>
      </c>
      <c r="AN309" s="74">
        <v>0</v>
      </c>
      <c r="AO309" s="74">
        <v>0</v>
      </c>
      <c r="AP309" s="74">
        <v>0</v>
      </c>
      <c r="AQ309" s="74">
        <v>0</v>
      </c>
      <c r="AR309" s="74">
        <v>0</v>
      </c>
      <c r="AS309" s="74">
        <v>0</v>
      </c>
      <c r="AT309" s="74">
        <v>0</v>
      </c>
      <c r="AU309" s="74">
        <v>0</v>
      </c>
      <c r="AV309" s="74">
        <v>0</v>
      </c>
      <c r="AW309" s="74">
        <v>0</v>
      </c>
      <c r="AX309" s="74">
        <v>0</v>
      </c>
      <c r="AY309" s="74">
        <v>0</v>
      </c>
      <c r="AZ309" s="74">
        <v>0</v>
      </c>
      <c r="BA309" s="74">
        <v>0</v>
      </c>
      <c r="BB309" s="74">
        <v>0</v>
      </c>
      <c r="BC309" s="74">
        <v>0</v>
      </c>
      <c r="BD309" s="74">
        <v>0</v>
      </c>
      <c r="BE309" s="74">
        <v>0</v>
      </c>
      <c r="BF309" s="74">
        <v>0</v>
      </c>
      <c r="BG309" s="74">
        <v>0</v>
      </c>
      <c r="BH309" s="74">
        <v>0</v>
      </c>
      <c r="BI309" s="74">
        <v>0</v>
      </c>
      <c r="BJ309" s="74">
        <v>0</v>
      </c>
      <c r="BK309" s="74">
        <v>0</v>
      </c>
      <c r="BL309" s="74">
        <v>0</v>
      </c>
      <c r="BM309" s="74">
        <v>0</v>
      </c>
      <c r="BN309" s="74">
        <v>0</v>
      </c>
      <c r="BO309" s="74">
        <v>0</v>
      </c>
      <c r="BP309" s="74">
        <v>0</v>
      </c>
      <c r="BQ309" s="74">
        <v>0</v>
      </c>
      <c r="BR309" s="74">
        <v>0</v>
      </c>
      <c r="BS309" s="74">
        <v>0</v>
      </c>
      <c r="BT309" s="74">
        <v>0</v>
      </c>
      <c r="BU309" s="74">
        <v>0</v>
      </c>
      <c r="BV309" s="74">
        <v>0</v>
      </c>
      <c r="BW309" s="74">
        <v>0</v>
      </c>
      <c r="BX309" s="74">
        <v>0</v>
      </c>
      <c r="BY309" s="74">
        <v>0</v>
      </c>
      <c r="BZ309" s="74">
        <v>0</v>
      </c>
      <c r="CA309" s="74">
        <v>0</v>
      </c>
      <c r="CB309" s="74">
        <v>0</v>
      </c>
      <c r="CC309" s="74">
        <v>0</v>
      </c>
      <c r="CD309" s="74">
        <v>0</v>
      </c>
      <c r="CE309" s="74">
        <v>0</v>
      </c>
      <c r="CF309" s="74">
        <v>0</v>
      </c>
      <c r="CG309" s="74">
        <v>0</v>
      </c>
      <c r="CH309" s="74">
        <v>0</v>
      </c>
      <c r="CI309" s="74">
        <v>0</v>
      </c>
      <c r="CJ309" s="74">
        <v>0</v>
      </c>
      <c r="CK309" s="74">
        <v>0</v>
      </c>
      <c r="CL309" s="74">
        <v>0</v>
      </c>
      <c r="CM309" s="74">
        <v>0</v>
      </c>
      <c r="CN309" s="74">
        <v>0</v>
      </c>
      <c r="CO309" s="74">
        <v>0</v>
      </c>
    </row>
    <row r="310" spans="1:93">
      <c r="C310" t="s">
        <v>136</v>
      </c>
      <c r="D310" s="57">
        <v>0</v>
      </c>
      <c r="E310" s="57">
        <v>0</v>
      </c>
      <c r="F310" s="57">
        <v>0</v>
      </c>
      <c r="G310" s="57">
        <v>0</v>
      </c>
      <c r="H310" s="57">
        <v>0</v>
      </c>
      <c r="I310" s="57">
        <v>0</v>
      </c>
      <c r="J310" s="57">
        <v>0</v>
      </c>
      <c r="K310" s="57">
        <v>0</v>
      </c>
      <c r="L310" s="57">
        <v>0</v>
      </c>
      <c r="M310" s="57">
        <v>0</v>
      </c>
      <c r="N310" s="57">
        <v>0</v>
      </c>
      <c r="O310" s="57">
        <v>0</v>
      </c>
      <c r="P310" s="57">
        <v>0</v>
      </c>
      <c r="Q310" s="57">
        <v>0</v>
      </c>
      <c r="R310" s="57">
        <v>0</v>
      </c>
      <c r="S310" s="57">
        <v>0</v>
      </c>
      <c r="T310" s="57">
        <v>0</v>
      </c>
      <c r="U310" s="57">
        <v>0</v>
      </c>
      <c r="V310" s="57">
        <v>0</v>
      </c>
      <c r="W310" s="57">
        <v>0</v>
      </c>
      <c r="X310" s="57">
        <v>0</v>
      </c>
      <c r="Y310" s="57">
        <v>0</v>
      </c>
      <c r="Z310" s="57">
        <v>0</v>
      </c>
      <c r="AA310" s="57">
        <v>0</v>
      </c>
      <c r="AB310" s="57">
        <v>0</v>
      </c>
      <c r="AC310" s="57">
        <v>0</v>
      </c>
      <c r="AD310" s="57">
        <v>0</v>
      </c>
      <c r="AE310" s="57">
        <v>0</v>
      </c>
      <c r="AF310" s="57">
        <v>0</v>
      </c>
      <c r="AG310" s="57">
        <v>0</v>
      </c>
      <c r="AH310" s="57">
        <v>0</v>
      </c>
      <c r="AI310" s="57">
        <v>0</v>
      </c>
      <c r="AJ310" s="57">
        <v>0</v>
      </c>
      <c r="AK310" s="57">
        <v>0</v>
      </c>
      <c r="AL310" s="57">
        <v>0</v>
      </c>
      <c r="AM310" s="57">
        <v>0</v>
      </c>
      <c r="AN310" s="57">
        <v>0</v>
      </c>
      <c r="AO310" s="57">
        <v>0</v>
      </c>
      <c r="AP310" s="57">
        <v>0</v>
      </c>
      <c r="AQ310" s="57">
        <v>0</v>
      </c>
      <c r="AR310" s="57">
        <v>0</v>
      </c>
      <c r="AS310" s="57">
        <v>0</v>
      </c>
      <c r="AT310" s="57">
        <v>0</v>
      </c>
      <c r="AU310" s="57">
        <v>0</v>
      </c>
      <c r="AV310" s="57">
        <v>0</v>
      </c>
      <c r="AW310" s="57">
        <v>0</v>
      </c>
      <c r="AX310" s="57">
        <v>0</v>
      </c>
      <c r="AY310" s="57">
        <v>0</v>
      </c>
      <c r="AZ310" s="57">
        <v>0</v>
      </c>
      <c r="BA310" s="57">
        <v>0</v>
      </c>
      <c r="BB310" s="57">
        <v>0</v>
      </c>
      <c r="BC310" s="57">
        <v>0</v>
      </c>
      <c r="BD310" s="57">
        <v>0</v>
      </c>
      <c r="BE310" s="57">
        <v>0</v>
      </c>
      <c r="BF310" s="57">
        <v>0</v>
      </c>
      <c r="BG310" s="57">
        <v>0</v>
      </c>
      <c r="BH310" s="57">
        <v>0</v>
      </c>
      <c r="BI310" s="57">
        <v>0</v>
      </c>
      <c r="BJ310" s="57">
        <v>0</v>
      </c>
      <c r="BK310" s="57">
        <v>0</v>
      </c>
      <c r="BL310" s="57">
        <v>0</v>
      </c>
      <c r="BM310" s="57">
        <v>0</v>
      </c>
      <c r="BN310" s="57">
        <v>0</v>
      </c>
      <c r="BO310" s="57">
        <v>0</v>
      </c>
      <c r="BP310" s="57">
        <v>0</v>
      </c>
      <c r="BQ310" s="57">
        <v>0</v>
      </c>
      <c r="BR310" s="57">
        <v>0</v>
      </c>
      <c r="BS310" s="57">
        <v>0</v>
      </c>
      <c r="BT310" s="57">
        <v>0</v>
      </c>
      <c r="BU310" s="57">
        <v>0</v>
      </c>
      <c r="BV310" s="57">
        <v>0</v>
      </c>
      <c r="BW310" s="57">
        <v>0</v>
      </c>
      <c r="BX310" s="57">
        <v>0</v>
      </c>
      <c r="BY310" s="57">
        <v>0</v>
      </c>
      <c r="BZ310" s="57">
        <v>0</v>
      </c>
      <c r="CA310" s="57">
        <v>0</v>
      </c>
      <c r="CB310" s="57">
        <v>0</v>
      </c>
      <c r="CC310" s="57">
        <v>0</v>
      </c>
      <c r="CD310" s="57">
        <v>0</v>
      </c>
      <c r="CE310" s="57">
        <v>0</v>
      </c>
      <c r="CF310" s="57">
        <v>0</v>
      </c>
      <c r="CG310" s="57">
        <v>0</v>
      </c>
      <c r="CH310" s="57">
        <v>0</v>
      </c>
      <c r="CI310" s="57">
        <v>0</v>
      </c>
      <c r="CJ310" s="57">
        <v>0</v>
      </c>
      <c r="CK310" s="57">
        <v>0</v>
      </c>
      <c r="CL310" s="57">
        <v>0</v>
      </c>
      <c r="CM310" s="57">
        <v>0</v>
      </c>
      <c r="CN310" s="57">
        <v>0</v>
      </c>
      <c r="CO310" s="57">
        <v>0</v>
      </c>
    </row>
    <row r="311" spans="1:93">
      <c r="C311" t="s">
        <v>12</v>
      </c>
      <c r="D311" s="48">
        <v>1</v>
      </c>
    </row>
    <row r="312" spans="1:93">
      <c r="C312" t="s">
        <v>135</v>
      </c>
      <c r="D312" s="48">
        <v>3</v>
      </c>
    </row>
    <row r="314" spans="1:93">
      <c r="B314" t="s">
        <v>91</v>
      </c>
      <c r="C314" t="s">
        <v>122</v>
      </c>
      <c r="D314" s="67">
        <v>1</v>
      </c>
      <c r="E314" s="68">
        <v>2</v>
      </c>
      <c r="F314" s="67">
        <v>3</v>
      </c>
      <c r="G314" s="67">
        <v>4</v>
      </c>
      <c r="H314" s="67">
        <v>5</v>
      </c>
      <c r="I314" s="67">
        <v>6</v>
      </c>
      <c r="J314" s="67">
        <v>7</v>
      </c>
      <c r="K314" s="67">
        <v>8</v>
      </c>
      <c r="L314" s="67">
        <v>9</v>
      </c>
      <c r="M314" s="67">
        <v>10</v>
      </c>
      <c r="N314" s="67">
        <v>11</v>
      </c>
      <c r="O314" s="67">
        <v>12</v>
      </c>
      <c r="P314" s="67">
        <v>13</v>
      </c>
      <c r="Q314" s="67">
        <v>14</v>
      </c>
      <c r="R314" s="67">
        <v>15</v>
      </c>
      <c r="S314" s="67">
        <v>16</v>
      </c>
      <c r="T314" s="67">
        <v>17</v>
      </c>
      <c r="U314" s="67">
        <v>18</v>
      </c>
      <c r="V314" s="67">
        <v>19</v>
      </c>
      <c r="W314" s="67">
        <v>20</v>
      </c>
      <c r="X314" s="67">
        <v>21</v>
      </c>
      <c r="Y314" s="67">
        <v>22</v>
      </c>
      <c r="Z314" s="67">
        <v>23</v>
      </c>
      <c r="AA314" s="67">
        <v>24</v>
      </c>
      <c r="AB314" s="67">
        <v>25</v>
      </c>
      <c r="AC314" s="67">
        <v>26</v>
      </c>
      <c r="AD314" s="67">
        <v>27</v>
      </c>
      <c r="AE314" s="67">
        <v>28</v>
      </c>
      <c r="AF314" s="67">
        <v>29</v>
      </c>
      <c r="AG314" s="67">
        <v>30</v>
      </c>
      <c r="AH314" s="67">
        <v>31</v>
      </c>
      <c r="AI314" s="67">
        <v>32</v>
      </c>
      <c r="AJ314" s="67">
        <v>33</v>
      </c>
      <c r="AK314" s="67">
        <v>34</v>
      </c>
      <c r="AL314" s="67">
        <v>35</v>
      </c>
      <c r="AM314" s="67">
        <v>36</v>
      </c>
      <c r="AN314" s="67">
        <v>37</v>
      </c>
      <c r="AO314" s="67">
        <v>38</v>
      </c>
      <c r="AP314" s="67">
        <v>39</v>
      </c>
      <c r="AQ314" s="67">
        <v>40</v>
      </c>
      <c r="AR314" s="67">
        <v>41</v>
      </c>
      <c r="AS314" s="67">
        <v>42</v>
      </c>
      <c r="AT314" s="67">
        <v>43</v>
      </c>
      <c r="AU314" s="67">
        <v>44</v>
      </c>
      <c r="AV314" s="67">
        <v>45</v>
      </c>
      <c r="AW314" s="67">
        <v>46</v>
      </c>
      <c r="AX314" s="67">
        <v>47</v>
      </c>
      <c r="AY314" s="67">
        <v>48</v>
      </c>
      <c r="AZ314" s="67">
        <v>49</v>
      </c>
      <c r="BA314" s="67">
        <v>50</v>
      </c>
      <c r="BB314" s="67">
        <v>51</v>
      </c>
      <c r="BC314" s="67">
        <v>52</v>
      </c>
      <c r="BD314" s="67">
        <v>53</v>
      </c>
      <c r="BE314" s="67">
        <v>54</v>
      </c>
      <c r="BF314" s="67">
        <v>55</v>
      </c>
      <c r="BG314" s="67">
        <v>56</v>
      </c>
      <c r="BH314" s="67">
        <v>57</v>
      </c>
      <c r="BI314" s="67">
        <v>58</v>
      </c>
      <c r="BJ314" s="67">
        <v>59</v>
      </c>
      <c r="BK314" s="67">
        <v>60</v>
      </c>
      <c r="BL314" s="67">
        <v>61</v>
      </c>
      <c r="BM314" s="67">
        <v>62</v>
      </c>
      <c r="BN314" s="67">
        <v>63</v>
      </c>
      <c r="BO314" s="67">
        <v>64</v>
      </c>
      <c r="BP314" s="67">
        <v>65</v>
      </c>
      <c r="BQ314" s="67">
        <v>66</v>
      </c>
      <c r="BR314" s="67">
        <v>67</v>
      </c>
      <c r="BS314" s="67">
        <v>68</v>
      </c>
      <c r="BT314" s="67">
        <v>69</v>
      </c>
      <c r="BU314" s="67">
        <v>70</v>
      </c>
      <c r="BV314" s="67">
        <v>71</v>
      </c>
      <c r="BW314" s="67">
        <v>72</v>
      </c>
      <c r="BX314" s="67">
        <v>73</v>
      </c>
      <c r="BY314" s="67">
        <v>74</v>
      </c>
      <c r="BZ314" s="67">
        <v>75</v>
      </c>
      <c r="CA314" s="67">
        <v>76</v>
      </c>
      <c r="CB314" s="67">
        <v>77</v>
      </c>
      <c r="CC314" s="67">
        <v>78</v>
      </c>
      <c r="CD314" s="67">
        <v>79</v>
      </c>
      <c r="CE314" s="67">
        <v>80</v>
      </c>
      <c r="CF314" s="67">
        <v>81</v>
      </c>
      <c r="CG314" s="67">
        <v>82</v>
      </c>
      <c r="CH314" s="67">
        <v>83</v>
      </c>
      <c r="CI314" s="67">
        <v>84</v>
      </c>
      <c r="CJ314" s="67">
        <v>85</v>
      </c>
      <c r="CK314" s="67">
        <v>86</v>
      </c>
      <c r="CL314" s="67">
        <v>87</v>
      </c>
      <c r="CM314" s="67">
        <v>88</v>
      </c>
      <c r="CN314" s="67">
        <v>89</v>
      </c>
      <c r="CO314" s="67">
        <v>90</v>
      </c>
    </row>
    <row r="315" spans="1:93">
      <c r="C315" t="s">
        <v>135</v>
      </c>
      <c r="D315" s="70">
        <f>IF(D314=1,D308,IF(MOD(D314,$D$311*12)=1,D308-C308*D310,D308-C308))</f>
        <v>0.8</v>
      </c>
      <c r="E315" s="70">
        <f t="shared" ref="E315:P315" si="69">IF(E314=1,E308,IF(MOD(E314,$D$311*12)=1,E308-D308*E310,E308-D308))</f>
        <v>-5.0000000000000044E-2</v>
      </c>
      <c r="F315" s="70">
        <f t="shared" si="69"/>
        <v>-5.0000000000000044E-2</v>
      </c>
      <c r="G315" s="70">
        <f t="shared" si="69"/>
        <v>0.30000000000000004</v>
      </c>
      <c r="H315" s="70">
        <f t="shared" si="69"/>
        <v>0</v>
      </c>
      <c r="I315" s="70">
        <f t="shared" si="69"/>
        <v>0</v>
      </c>
      <c r="J315" s="70">
        <f t="shared" si="69"/>
        <v>0</v>
      </c>
      <c r="K315" s="70">
        <f t="shared" si="69"/>
        <v>0</v>
      </c>
      <c r="L315" s="70">
        <f t="shared" si="69"/>
        <v>0</v>
      </c>
      <c r="M315" s="70">
        <f t="shared" si="69"/>
        <v>0</v>
      </c>
      <c r="N315" s="70">
        <f t="shared" si="69"/>
        <v>0</v>
      </c>
      <c r="O315" s="70">
        <f t="shared" si="69"/>
        <v>0</v>
      </c>
      <c r="P315" s="70">
        <f t="shared" si="69"/>
        <v>1</v>
      </c>
      <c r="Q315" s="70">
        <f t="shared" ref="Q315:AV315" si="70">IF(Q314=1,Q308,IF(MOD(Q314,$D$311*12)=1,Q308-P308*Q310,Q308-P308))</f>
        <v>0</v>
      </c>
      <c r="R315" s="70">
        <f t="shared" si="70"/>
        <v>0</v>
      </c>
      <c r="S315" s="70">
        <f t="shared" si="70"/>
        <v>0</v>
      </c>
      <c r="T315" s="70">
        <f t="shared" si="70"/>
        <v>0</v>
      </c>
      <c r="U315" s="70">
        <f t="shared" si="70"/>
        <v>0</v>
      </c>
      <c r="V315" s="70">
        <f t="shared" si="70"/>
        <v>0</v>
      </c>
      <c r="W315" s="70">
        <f t="shared" si="70"/>
        <v>0</v>
      </c>
      <c r="X315" s="70">
        <f t="shared" si="70"/>
        <v>0</v>
      </c>
      <c r="Y315" s="70">
        <f t="shared" si="70"/>
        <v>0</v>
      </c>
      <c r="Z315" s="70">
        <f t="shared" si="70"/>
        <v>0</v>
      </c>
      <c r="AA315" s="70">
        <f t="shared" si="70"/>
        <v>0</v>
      </c>
      <c r="AB315" s="70">
        <f t="shared" si="70"/>
        <v>1</v>
      </c>
      <c r="AC315" s="70">
        <f t="shared" si="70"/>
        <v>0</v>
      </c>
      <c r="AD315" s="70">
        <f t="shared" si="70"/>
        <v>0</v>
      </c>
      <c r="AE315" s="70">
        <f t="shared" si="70"/>
        <v>0</v>
      </c>
      <c r="AF315" s="70">
        <f t="shared" si="70"/>
        <v>0</v>
      </c>
      <c r="AG315" s="70">
        <f t="shared" si="70"/>
        <v>0</v>
      </c>
      <c r="AH315" s="70">
        <f t="shared" si="70"/>
        <v>0</v>
      </c>
      <c r="AI315" s="70">
        <f t="shared" si="70"/>
        <v>0</v>
      </c>
      <c r="AJ315" s="70">
        <f t="shared" si="70"/>
        <v>0</v>
      </c>
      <c r="AK315" s="70">
        <f t="shared" si="70"/>
        <v>0</v>
      </c>
      <c r="AL315" s="70">
        <f t="shared" si="70"/>
        <v>0</v>
      </c>
      <c r="AM315" s="70">
        <f t="shared" si="70"/>
        <v>0</v>
      </c>
      <c r="AN315" s="70">
        <f t="shared" si="70"/>
        <v>1</v>
      </c>
      <c r="AO315" s="70">
        <f t="shared" si="70"/>
        <v>0</v>
      </c>
      <c r="AP315" s="70">
        <f t="shared" si="70"/>
        <v>0</v>
      </c>
      <c r="AQ315" s="70">
        <f t="shared" si="70"/>
        <v>0</v>
      </c>
      <c r="AR315" s="70">
        <f t="shared" si="70"/>
        <v>0</v>
      </c>
      <c r="AS315" s="70">
        <f t="shared" si="70"/>
        <v>0</v>
      </c>
      <c r="AT315" s="70">
        <f t="shared" si="70"/>
        <v>0</v>
      </c>
      <c r="AU315" s="70">
        <f t="shared" si="70"/>
        <v>0</v>
      </c>
      <c r="AV315" s="70">
        <f t="shared" si="70"/>
        <v>0</v>
      </c>
      <c r="AW315" s="70">
        <f t="shared" ref="AW315:CB315" si="71">IF(AW314=1,AW308,IF(MOD(AW314,$D$311*12)=1,AW308-AV308*AW310,AW308-AV308))</f>
        <v>0</v>
      </c>
      <c r="AX315" s="70">
        <f t="shared" si="71"/>
        <v>0</v>
      </c>
      <c r="AY315" s="70">
        <f t="shared" si="71"/>
        <v>0</v>
      </c>
      <c r="AZ315" s="70">
        <f t="shared" si="71"/>
        <v>1</v>
      </c>
      <c r="BA315" s="70">
        <f t="shared" si="71"/>
        <v>0</v>
      </c>
      <c r="BB315" s="70">
        <f t="shared" si="71"/>
        <v>0</v>
      </c>
      <c r="BC315" s="70">
        <f t="shared" si="71"/>
        <v>0</v>
      </c>
      <c r="BD315" s="70">
        <f t="shared" si="71"/>
        <v>0</v>
      </c>
      <c r="BE315" s="70">
        <f t="shared" si="71"/>
        <v>0</v>
      </c>
      <c r="BF315" s="70">
        <f t="shared" si="71"/>
        <v>0</v>
      </c>
      <c r="BG315" s="70">
        <f t="shared" si="71"/>
        <v>0</v>
      </c>
      <c r="BH315" s="70">
        <f t="shared" si="71"/>
        <v>0</v>
      </c>
      <c r="BI315" s="70">
        <f t="shared" si="71"/>
        <v>0</v>
      </c>
      <c r="BJ315" s="70">
        <f t="shared" si="71"/>
        <v>0</v>
      </c>
      <c r="BK315" s="70">
        <f t="shared" si="71"/>
        <v>0</v>
      </c>
      <c r="BL315" s="70">
        <f t="shared" si="71"/>
        <v>1</v>
      </c>
      <c r="BM315" s="70">
        <f t="shared" si="71"/>
        <v>0</v>
      </c>
      <c r="BN315" s="70">
        <f t="shared" si="71"/>
        <v>0</v>
      </c>
      <c r="BO315" s="70">
        <f t="shared" si="71"/>
        <v>0</v>
      </c>
      <c r="BP315" s="70">
        <f t="shared" si="71"/>
        <v>0</v>
      </c>
      <c r="BQ315" s="70">
        <f t="shared" si="71"/>
        <v>0</v>
      </c>
      <c r="BR315" s="70">
        <f t="shared" si="71"/>
        <v>0</v>
      </c>
      <c r="BS315" s="70">
        <f t="shared" si="71"/>
        <v>0</v>
      </c>
      <c r="BT315" s="70">
        <f t="shared" si="71"/>
        <v>0</v>
      </c>
      <c r="BU315" s="70">
        <f t="shared" si="71"/>
        <v>0</v>
      </c>
      <c r="BV315" s="70">
        <f t="shared" si="71"/>
        <v>0</v>
      </c>
      <c r="BW315" s="70">
        <f t="shared" si="71"/>
        <v>0</v>
      </c>
      <c r="BX315" s="70">
        <f t="shared" si="71"/>
        <v>1</v>
      </c>
      <c r="BY315" s="70">
        <f t="shared" si="71"/>
        <v>0</v>
      </c>
      <c r="BZ315" s="70">
        <f t="shared" si="71"/>
        <v>0</v>
      </c>
      <c r="CA315" s="70">
        <f t="shared" si="71"/>
        <v>0</v>
      </c>
      <c r="CB315" s="70">
        <f t="shared" si="71"/>
        <v>0</v>
      </c>
      <c r="CC315" s="70">
        <f t="shared" ref="CC315:CO315" si="72">IF(CC314=1,CC308,IF(MOD(CC314,$D$311*12)=1,CC308-CB308*CC310,CC308-CB308))</f>
        <v>0</v>
      </c>
      <c r="CD315" s="70">
        <f t="shared" si="72"/>
        <v>0</v>
      </c>
      <c r="CE315" s="70">
        <f t="shared" si="72"/>
        <v>0</v>
      </c>
      <c r="CF315" s="70">
        <f t="shared" si="72"/>
        <v>0</v>
      </c>
      <c r="CG315" s="70">
        <f t="shared" si="72"/>
        <v>0</v>
      </c>
      <c r="CH315" s="70">
        <f t="shared" si="72"/>
        <v>0</v>
      </c>
      <c r="CI315" s="70">
        <f t="shared" si="72"/>
        <v>0</v>
      </c>
      <c r="CJ315" s="70">
        <f t="shared" si="72"/>
        <v>1</v>
      </c>
      <c r="CK315" s="70">
        <f t="shared" si="72"/>
        <v>0</v>
      </c>
      <c r="CL315" s="70">
        <f t="shared" si="72"/>
        <v>0</v>
      </c>
      <c r="CM315" s="70">
        <f t="shared" si="72"/>
        <v>0</v>
      </c>
      <c r="CN315" s="70">
        <f t="shared" si="72"/>
        <v>0</v>
      </c>
      <c r="CO315" s="70">
        <f t="shared" si="72"/>
        <v>0</v>
      </c>
    </row>
    <row r="316" spans="1:93">
      <c r="D316" s="71">
        <f>IF(D314&lt;=$D312,SUM($D315:D315),SUMIFS(315:315,314:314,"&lt;="&amp;D314,314:314,"&gt;"&amp;(D314-$D312)))</f>
        <v>0.8</v>
      </c>
      <c r="E316" s="71">
        <f>IF(E314&lt;=$D312,SUM($D315:E315),SUMIFS(315:315,314:314,"&lt;="&amp;E314,314:314,"&gt;"&amp;(E314-$D312)))</f>
        <v>0.75</v>
      </c>
      <c r="F316" s="71">
        <f>IF(F314&lt;=$D312,SUM($D315:F315),SUMIFS(315:315,314:314,"&lt;="&amp;F314,314:314,"&gt;"&amp;(F314-$D312)))</f>
        <v>0.7</v>
      </c>
      <c r="G316" s="71">
        <f>IF(G314&lt;=$D312,SUM($D315:G315),SUMIFS(315:315,314:314,"&lt;="&amp;G314,314:314,"&gt;"&amp;(G314-$D312)))</f>
        <v>0.19999999999999996</v>
      </c>
      <c r="H316" s="71">
        <f>IF(H314&lt;=$D312,SUM($D315:H315),SUMIFS(315:315,314:314,"&lt;="&amp;H314,314:314,"&gt;"&amp;(H314-$D312)))</f>
        <v>0.25</v>
      </c>
      <c r="I316" s="71">
        <f>IF(I314&lt;=$D312,SUM($D315:I315),SUMIFS(315:315,314:314,"&lt;="&amp;I314,314:314,"&gt;"&amp;(I314-$D312)))</f>
        <v>0.30000000000000004</v>
      </c>
      <c r="J316" s="71">
        <f>IF(J314&lt;=$D312,SUM($D315:J315),SUMIFS(315:315,314:314,"&lt;="&amp;J314,314:314,"&gt;"&amp;(J314-$D312)))</f>
        <v>0</v>
      </c>
      <c r="K316" s="71">
        <f>IF(K314&lt;=$D312,SUM($D315:K315),SUMIFS(315:315,314:314,"&lt;="&amp;K314,314:314,"&gt;"&amp;(K314-$D312)))</f>
        <v>0</v>
      </c>
      <c r="L316" s="71">
        <f>IF(L314&lt;=$D312,SUM($D315:L315),SUMIFS(315:315,314:314,"&lt;="&amp;L314,314:314,"&gt;"&amp;(L314-$D312)))</f>
        <v>0</v>
      </c>
      <c r="M316" s="71">
        <f>IF(M314&lt;=$D312,SUM($D315:M315),SUMIFS(315:315,314:314,"&lt;="&amp;M314,314:314,"&gt;"&amp;(M314-$D312)))</f>
        <v>0</v>
      </c>
      <c r="N316" s="71">
        <f>IF(N314&lt;=$D312,SUM($D315:N315),SUMIFS(315:315,314:314,"&lt;="&amp;N314,314:314,"&gt;"&amp;(N314-$D312)))</f>
        <v>0</v>
      </c>
      <c r="O316" s="71">
        <f>IF(O314&lt;=$D312,SUM($D315:O315),SUMIFS(315:315,314:314,"&lt;="&amp;O314,314:314,"&gt;"&amp;(O314-$D312)))</f>
        <v>0</v>
      </c>
      <c r="P316" s="71">
        <f>IF(P314&lt;=$D312,SUM($D315:P315),SUMIFS(315:315,314:314,"&lt;="&amp;P314,314:314,"&gt;"&amp;(P314-$D312)))</f>
        <v>1</v>
      </c>
      <c r="Q316" s="71">
        <f>IF(Q314&lt;=$D312,SUM($D315:Q315),SUMIFS(315:315,314:314,"&lt;="&amp;Q314,314:314,"&gt;"&amp;(Q314-$D312)))</f>
        <v>1</v>
      </c>
      <c r="R316" s="71">
        <f>IF(R314&lt;=$D312,SUM($D315:R315),SUMIFS(315:315,314:314,"&lt;="&amp;R314,314:314,"&gt;"&amp;(R314-$D312)))</f>
        <v>1</v>
      </c>
      <c r="S316" s="71">
        <f>IF(S314&lt;=$D312,SUM($D315:S315),SUMIFS(315:315,314:314,"&lt;="&amp;S314,314:314,"&gt;"&amp;(S314-$D312)))</f>
        <v>0</v>
      </c>
      <c r="T316" s="71">
        <f>IF(T314&lt;=$D312,SUM($D315:T315),SUMIFS(315:315,314:314,"&lt;="&amp;T314,314:314,"&gt;"&amp;(T314-$D312)))</f>
        <v>0</v>
      </c>
      <c r="U316" s="71">
        <f>IF(U314&lt;=$D312,SUM($D315:U315),SUMIFS(315:315,314:314,"&lt;="&amp;U314,314:314,"&gt;"&amp;(U314-$D312)))</f>
        <v>0</v>
      </c>
      <c r="V316" s="71">
        <f>IF(V314&lt;=$D312,SUM($D315:V315),SUMIFS(315:315,314:314,"&lt;="&amp;V314,314:314,"&gt;"&amp;(V314-$D312)))</f>
        <v>0</v>
      </c>
      <c r="W316" s="71">
        <f>IF(W314&lt;=$D312,SUM($D315:W315),SUMIFS(315:315,314:314,"&lt;="&amp;W314,314:314,"&gt;"&amp;(W314-$D312)))</f>
        <v>0</v>
      </c>
      <c r="X316" s="71">
        <f>IF(X314&lt;=$D312,SUM($D315:X315),SUMIFS(315:315,314:314,"&lt;="&amp;X314,314:314,"&gt;"&amp;(X314-$D312)))</f>
        <v>0</v>
      </c>
      <c r="Y316" s="71">
        <f>IF(Y314&lt;=$D312,SUM($D315:Y315),SUMIFS(315:315,314:314,"&lt;="&amp;Y314,314:314,"&gt;"&amp;(Y314-$D312)))</f>
        <v>0</v>
      </c>
      <c r="Z316" s="71">
        <f>IF(Z314&lt;=$D312,SUM($D315:Z315),SUMIFS(315:315,314:314,"&lt;="&amp;Z314,314:314,"&gt;"&amp;(Z314-$D312)))</f>
        <v>0</v>
      </c>
      <c r="AA316" s="71">
        <f>IF(AA314&lt;=$D312,SUM($D315:AA315),SUMIFS(315:315,314:314,"&lt;="&amp;AA314,314:314,"&gt;"&amp;(AA314-$D312)))</f>
        <v>0</v>
      </c>
      <c r="AB316" s="71">
        <f>IF(AB314&lt;=$D312,SUM($D315:AB315),SUMIFS(315:315,314:314,"&lt;="&amp;AB314,314:314,"&gt;"&amp;(AB314-$D312)))</f>
        <v>1</v>
      </c>
      <c r="AC316" s="71">
        <f>IF(AC314&lt;=$D312,SUM($D315:AC315),SUMIFS(315:315,314:314,"&lt;="&amp;AC314,314:314,"&gt;"&amp;(AC314-$D312)))</f>
        <v>1</v>
      </c>
      <c r="AD316" s="71">
        <f>IF(AD314&lt;=$D312,SUM($D315:AD315),SUMIFS(315:315,314:314,"&lt;="&amp;AD314,314:314,"&gt;"&amp;(AD314-$D312)))</f>
        <v>1</v>
      </c>
      <c r="AE316" s="71">
        <f>IF(AE314&lt;=$D312,SUM($D315:AE315),SUMIFS(315:315,314:314,"&lt;="&amp;AE314,314:314,"&gt;"&amp;(AE314-$D312)))</f>
        <v>0</v>
      </c>
      <c r="AF316" s="71">
        <f>IF(AF314&lt;=$D312,SUM($D315:AF315),SUMIFS(315:315,314:314,"&lt;="&amp;AF314,314:314,"&gt;"&amp;(AF314-$D312)))</f>
        <v>0</v>
      </c>
      <c r="AG316" s="71">
        <f>IF(AG314&lt;=$D312,SUM($D315:AG315),SUMIFS(315:315,314:314,"&lt;="&amp;AG314,314:314,"&gt;"&amp;(AG314-$D312)))</f>
        <v>0</v>
      </c>
      <c r="AH316" s="71">
        <f>IF(AH314&lt;=$D312,SUM($D315:AH315),SUMIFS(315:315,314:314,"&lt;="&amp;AH314,314:314,"&gt;"&amp;(AH314-$D312)))</f>
        <v>0</v>
      </c>
      <c r="AI316" s="71">
        <f>IF(AI314&lt;=$D312,SUM($D315:AI315),SUMIFS(315:315,314:314,"&lt;="&amp;AI314,314:314,"&gt;"&amp;(AI314-$D312)))</f>
        <v>0</v>
      </c>
      <c r="AJ316" s="71">
        <f>IF(AJ314&lt;=$D312,SUM($D315:AJ315),SUMIFS(315:315,314:314,"&lt;="&amp;AJ314,314:314,"&gt;"&amp;(AJ314-$D312)))</f>
        <v>0</v>
      </c>
      <c r="AK316" s="71">
        <f>IF(AK314&lt;=$D312,SUM($D315:AK315),SUMIFS(315:315,314:314,"&lt;="&amp;AK314,314:314,"&gt;"&amp;(AK314-$D312)))</f>
        <v>0</v>
      </c>
      <c r="AL316" s="71">
        <f>IF(AL314&lt;=$D312,SUM($D315:AL315),SUMIFS(315:315,314:314,"&lt;="&amp;AL314,314:314,"&gt;"&amp;(AL314-$D312)))</f>
        <v>0</v>
      </c>
      <c r="AM316" s="71">
        <f>IF(AM314&lt;=$D312,SUM($D315:AM315),SUMIFS(315:315,314:314,"&lt;="&amp;AM314,314:314,"&gt;"&amp;(AM314-$D312)))</f>
        <v>0</v>
      </c>
      <c r="AN316" s="71">
        <f>IF(AN314&lt;=$D312,SUM($D315:AN315),SUMIFS(315:315,314:314,"&lt;="&amp;AN314,314:314,"&gt;"&amp;(AN314-$D312)))</f>
        <v>1</v>
      </c>
      <c r="AO316" s="71">
        <f>IF(AO314&lt;=$D312,SUM($D315:AO315),SUMIFS(315:315,314:314,"&lt;="&amp;AO314,314:314,"&gt;"&amp;(AO314-$D312)))</f>
        <v>1</v>
      </c>
      <c r="AP316" s="71">
        <f>IF(AP314&lt;=$D312,SUM($D315:AP315),SUMIFS(315:315,314:314,"&lt;="&amp;AP314,314:314,"&gt;"&amp;(AP314-$D312)))</f>
        <v>1</v>
      </c>
      <c r="AQ316" s="71">
        <f>IF(AQ314&lt;=$D312,SUM($D315:AQ315),SUMIFS(315:315,314:314,"&lt;="&amp;AQ314,314:314,"&gt;"&amp;(AQ314-$D312)))</f>
        <v>0</v>
      </c>
      <c r="AR316" s="71">
        <f>IF(AR314&lt;=$D312,SUM($D315:AR315),SUMIFS(315:315,314:314,"&lt;="&amp;AR314,314:314,"&gt;"&amp;(AR314-$D312)))</f>
        <v>0</v>
      </c>
      <c r="AS316" s="71">
        <f>IF(AS314&lt;=$D312,SUM($D315:AS315),SUMIFS(315:315,314:314,"&lt;="&amp;AS314,314:314,"&gt;"&amp;(AS314-$D312)))</f>
        <v>0</v>
      </c>
      <c r="AT316" s="71">
        <f>IF(AT314&lt;=$D312,SUM($D315:AT315),SUMIFS(315:315,314:314,"&lt;="&amp;AT314,314:314,"&gt;"&amp;(AT314-$D312)))</f>
        <v>0</v>
      </c>
      <c r="AU316" s="71">
        <f>IF(AU314&lt;=$D312,SUM($D315:AU315),SUMIFS(315:315,314:314,"&lt;="&amp;AU314,314:314,"&gt;"&amp;(AU314-$D312)))</f>
        <v>0</v>
      </c>
      <c r="AV316" s="71">
        <f>IF(AV314&lt;=$D312,SUM($D315:AV315),SUMIFS(315:315,314:314,"&lt;="&amp;AV314,314:314,"&gt;"&amp;(AV314-$D312)))</f>
        <v>0</v>
      </c>
      <c r="AW316" s="71">
        <f>IF(AW314&lt;=$D312,SUM($D315:AW315),SUMIFS(315:315,314:314,"&lt;="&amp;AW314,314:314,"&gt;"&amp;(AW314-$D312)))</f>
        <v>0</v>
      </c>
      <c r="AX316" s="71">
        <f>IF(AX314&lt;=$D312,SUM($D315:AX315),SUMIFS(315:315,314:314,"&lt;="&amp;AX314,314:314,"&gt;"&amp;(AX314-$D312)))</f>
        <v>0</v>
      </c>
      <c r="AY316" s="71">
        <f>IF(AY314&lt;=$D312,SUM($D315:AY315),SUMIFS(315:315,314:314,"&lt;="&amp;AY314,314:314,"&gt;"&amp;(AY314-$D312)))</f>
        <v>0</v>
      </c>
      <c r="AZ316" s="71">
        <f>IF(AZ314&lt;=$D312,SUM($D315:AZ315),SUMIFS(315:315,314:314,"&lt;="&amp;AZ314,314:314,"&gt;"&amp;(AZ314-$D312)))</f>
        <v>1</v>
      </c>
      <c r="BA316" s="71">
        <f>IF(BA314&lt;=$D312,SUM($D315:BA315),SUMIFS(315:315,314:314,"&lt;="&amp;BA314,314:314,"&gt;"&amp;(BA314-$D312)))</f>
        <v>1</v>
      </c>
      <c r="BB316" s="71">
        <f>IF(BB314&lt;=$D312,SUM($D315:BB315),SUMIFS(315:315,314:314,"&lt;="&amp;BB314,314:314,"&gt;"&amp;(BB314-$D312)))</f>
        <v>1</v>
      </c>
      <c r="BC316" s="71">
        <f>IF(BC314&lt;=$D312,SUM($D315:BC315),SUMIFS(315:315,314:314,"&lt;="&amp;BC314,314:314,"&gt;"&amp;(BC314-$D312)))</f>
        <v>0</v>
      </c>
      <c r="BD316" s="71">
        <f>IF(BD314&lt;=$D312,SUM($D315:BD315),SUMIFS(315:315,314:314,"&lt;="&amp;BD314,314:314,"&gt;"&amp;(BD314-$D312)))</f>
        <v>0</v>
      </c>
      <c r="BE316" s="71">
        <f>IF(BE314&lt;=$D312,SUM($D315:BE315),SUMIFS(315:315,314:314,"&lt;="&amp;BE314,314:314,"&gt;"&amp;(BE314-$D312)))</f>
        <v>0</v>
      </c>
      <c r="BF316" s="71">
        <f>IF(BF314&lt;=$D312,SUM($D315:BF315),SUMIFS(315:315,314:314,"&lt;="&amp;BF314,314:314,"&gt;"&amp;(BF314-$D312)))</f>
        <v>0</v>
      </c>
      <c r="BG316" s="71">
        <f>IF(BG314&lt;=$D312,SUM($D315:BG315),SUMIFS(315:315,314:314,"&lt;="&amp;BG314,314:314,"&gt;"&amp;(BG314-$D312)))</f>
        <v>0</v>
      </c>
      <c r="BH316" s="71">
        <f>IF(BH314&lt;=$D312,SUM($D315:BH315),SUMIFS(315:315,314:314,"&lt;="&amp;BH314,314:314,"&gt;"&amp;(BH314-$D312)))</f>
        <v>0</v>
      </c>
      <c r="BI316" s="71">
        <f>IF(BI314&lt;=$D312,SUM($D315:BI315),SUMIFS(315:315,314:314,"&lt;="&amp;BI314,314:314,"&gt;"&amp;(BI314-$D312)))</f>
        <v>0</v>
      </c>
      <c r="BJ316" s="71">
        <f>IF(BJ314&lt;=$D312,SUM($D315:BJ315),SUMIFS(315:315,314:314,"&lt;="&amp;BJ314,314:314,"&gt;"&amp;(BJ314-$D312)))</f>
        <v>0</v>
      </c>
      <c r="BK316" s="71">
        <f>IF(BK314&lt;=$D312,SUM($D315:BK315),SUMIFS(315:315,314:314,"&lt;="&amp;BK314,314:314,"&gt;"&amp;(BK314-$D312)))</f>
        <v>0</v>
      </c>
      <c r="BL316" s="71">
        <f>IF(BL314&lt;=$D312,SUM($D315:BL315),SUMIFS(315:315,314:314,"&lt;="&amp;BL314,314:314,"&gt;"&amp;(BL314-$D312)))</f>
        <v>1</v>
      </c>
      <c r="BM316" s="71">
        <f>IF(BM314&lt;=$D312,SUM($D315:BM315),SUMIFS(315:315,314:314,"&lt;="&amp;BM314,314:314,"&gt;"&amp;(BM314-$D312)))</f>
        <v>1</v>
      </c>
      <c r="BN316" s="71">
        <f>IF(BN314&lt;=$D312,SUM($D315:BN315),SUMIFS(315:315,314:314,"&lt;="&amp;BN314,314:314,"&gt;"&amp;(BN314-$D312)))</f>
        <v>1</v>
      </c>
      <c r="BO316" s="71">
        <f>IF(BO314&lt;=$D312,SUM($D315:BO315),SUMIFS(315:315,314:314,"&lt;="&amp;BO314,314:314,"&gt;"&amp;(BO314-$D312)))</f>
        <v>0</v>
      </c>
      <c r="BP316" s="71">
        <f>IF(BP314&lt;=$D312,SUM($D315:BP315),SUMIFS(315:315,314:314,"&lt;="&amp;BP314,314:314,"&gt;"&amp;(BP314-$D312)))</f>
        <v>0</v>
      </c>
      <c r="BQ316" s="71">
        <f>IF(BQ314&lt;=$D312,SUM($D315:BQ315),SUMIFS(315:315,314:314,"&lt;="&amp;BQ314,314:314,"&gt;"&amp;(BQ314-$D312)))</f>
        <v>0</v>
      </c>
      <c r="BR316" s="71">
        <f>IF(BR314&lt;=$D312,SUM($D315:BR315),SUMIFS(315:315,314:314,"&lt;="&amp;BR314,314:314,"&gt;"&amp;(BR314-$D312)))</f>
        <v>0</v>
      </c>
      <c r="BS316" s="71">
        <f>IF(BS314&lt;=$D312,SUM($D315:BS315),SUMIFS(315:315,314:314,"&lt;="&amp;BS314,314:314,"&gt;"&amp;(BS314-$D312)))</f>
        <v>0</v>
      </c>
      <c r="BT316" s="71">
        <f>IF(BT314&lt;=$D312,SUM($D315:BT315),SUMIFS(315:315,314:314,"&lt;="&amp;BT314,314:314,"&gt;"&amp;(BT314-$D312)))</f>
        <v>0</v>
      </c>
      <c r="BU316" s="71">
        <f>IF(BU314&lt;=$D312,SUM($D315:BU315),SUMIFS(315:315,314:314,"&lt;="&amp;BU314,314:314,"&gt;"&amp;(BU314-$D312)))</f>
        <v>0</v>
      </c>
      <c r="BV316" s="71">
        <f>IF(BV314&lt;=$D312,SUM($D315:BV315),SUMIFS(315:315,314:314,"&lt;="&amp;BV314,314:314,"&gt;"&amp;(BV314-$D312)))</f>
        <v>0</v>
      </c>
      <c r="BW316" s="71">
        <f>IF(BW314&lt;=$D312,SUM($D315:BW315),SUMIFS(315:315,314:314,"&lt;="&amp;BW314,314:314,"&gt;"&amp;(BW314-$D312)))</f>
        <v>0</v>
      </c>
      <c r="BX316" s="71">
        <f>IF(BX314&lt;=$D312,SUM($D315:BX315),SUMIFS(315:315,314:314,"&lt;="&amp;BX314,314:314,"&gt;"&amp;(BX314-$D312)))</f>
        <v>1</v>
      </c>
      <c r="BY316" s="71">
        <f>IF(BY314&lt;=$D312,SUM($D315:BY315),SUMIFS(315:315,314:314,"&lt;="&amp;BY314,314:314,"&gt;"&amp;(BY314-$D312)))</f>
        <v>1</v>
      </c>
      <c r="BZ316" s="71">
        <f>IF(BZ314&lt;=$D312,SUM($D315:BZ315),SUMIFS(315:315,314:314,"&lt;="&amp;BZ314,314:314,"&gt;"&amp;(BZ314-$D312)))</f>
        <v>1</v>
      </c>
      <c r="CA316" s="71">
        <f>IF(CA314&lt;=$D312,SUM($D315:CA315),SUMIFS(315:315,314:314,"&lt;="&amp;CA314,314:314,"&gt;"&amp;(CA314-$D312)))</f>
        <v>0</v>
      </c>
      <c r="CB316" s="71">
        <f>IF(CB314&lt;=$D312,SUM($D315:CB315),SUMIFS(315:315,314:314,"&lt;="&amp;CB314,314:314,"&gt;"&amp;(CB314-$D312)))</f>
        <v>0</v>
      </c>
      <c r="CC316" s="71">
        <f>IF(CC314&lt;=$D312,SUM($D315:CC315),SUMIFS(315:315,314:314,"&lt;="&amp;CC314,314:314,"&gt;"&amp;(CC314-$D312)))</f>
        <v>0</v>
      </c>
      <c r="CD316" s="71">
        <f>IF(CD314&lt;=$D312,SUM($D315:CD315),SUMIFS(315:315,314:314,"&lt;="&amp;CD314,314:314,"&gt;"&amp;(CD314-$D312)))</f>
        <v>0</v>
      </c>
      <c r="CE316" s="71">
        <f>IF(CE314&lt;=$D312,SUM($D315:CE315),SUMIFS(315:315,314:314,"&lt;="&amp;CE314,314:314,"&gt;"&amp;(CE314-$D312)))</f>
        <v>0</v>
      </c>
      <c r="CF316" s="71">
        <f>IF(CF314&lt;=$D312,SUM($D315:CF315),SUMIFS(315:315,314:314,"&lt;="&amp;CF314,314:314,"&gt;"&amp;(CF314-$D312)))</f>
        <v>0</v>
      </c>
      <c r="CG316" s="71">
        <f>IF(CG314&lt;=$D312,SUM($D315:CG315),SUMIFS(315:315,314:314,"&lt;="&amp;CG314,314:314,"&gt;"&amp;(CG314-$D312)))</f>
        <v>0</v>
      </c>
      <c r="CH316" s="71">
        <f>IF(CH314&lt;=$D312,SUM($D315:CH315),SUMIFS(315:315,314:314,"&lt;="&amp;CH314,314:314,"&gt;"&amp;(CH314-$D312)))</f>
        <v>0</v>
      </c>
      <c r="CI316" s="71">
        <f>IF(CI314&lt;=$D312,SUM($D315:CI315),SUMIFS(315:315,314:314,"&lt;="&amp;CI314,314:314,"&gt;"&amp;(CI314-$D312)))</f>
        <v>0</v>
      </c>
      <c r="CJ316" s="71">
        <f>IF(CJ314&lt;=$D312,SUM($D315:CJ315),SUMIFS(315:315,314:314,"&lt;="&amp;CJ314,314:314,"&gt;"&amp;(CJ314-$D312)))</f>
        <v>1</v>
      </c>
      <c r="CK316" s="71">
        <f>IF(CK314&lt;=$D312,SUM($D315:CK315),SUMIFS(315:315,314:314,"&lt;="&amp;CK314,314:314,"&gt;"&amp;(CK314-$D312)))</f>
        <v>1</v>
      </c>
      <c r="CL316" s="71">
        <f>IF(CL314&lt;=$D312,SUM($D315:CL315),SUMIFS(315:315,314:314,"&lt;="&amp;CL314,314:314,"&gt;"&amp;(CL314-$D312)))</f>
        <v>1</v>
      </c>
      <c r="CM316" s="71">
        <f>IF(CM314&lt;=$D312,SUM($D315:CM315),SUMIFS(315:315,314:314,"&lt;="&amp;CM314,314:314,"&gt;"&amp;(CM314-$D312)))</f>
        <v>0</v>
      </c>
      <c r="CN316" s="71">
        <f>IF(CN314&lt;=$D312,SUM($D315:CN315),SUMIFS(315:315,314:314,"&lt;="&amp;CN314,314:314,"&gt;"&amp;(CN314-$D312)))</f>
        <v>0</v>
      </c>
      <c r="CO316" s="71">
        <f>IF(CO314&lt;=$D312,SUM($D315:CO315),SUMIFS(315:315,314:314,"&lt;="&amp;CO314,314:314,"&gt;"&amp;(CO314-$D312)))</f>
        <v>0</v>
      </c>
    </row>
    <row r="317" spans="1:93">
      <c r="C317" t="s">
        <v>141</v>
      </c>
      <c r="D317" s="72">
        <f>D316*D309</f>
        <v>19858.176000000003</v>
      </c>
      <c r="E317" s="72">
        <f t="shared" ref="E317:S317" si="73">E316*E309</f>
        <v>18617.04</v>
      </c>
      <c r="F317" s="72">
        <f t="shared" si="73"/>
        <v>17375.903999999999</v>
      </c>
      <c r="G317" s="72">
        <f t="shared" si="73"/>
        <v>4964.543999999999</v>
      </c>
      <c r="H317" s="72">
        <f t="shared" si="73"/>
        <v>6205.68</v>
      </c>
      <c r="I317" s="72">
        <f t="shared" si="73"/>
        <v>7446.8160000000016</v>
      </c>
      <c r="J317" s="72">
        <f t="shared" si="73"/>
        <v>0</v>
      </c>
      <c r="K317" s="72">
        <f t="shared" si="73"/>
        <v>0</v>
      </c>
      <c r="L317" s="72">
        <f t="shared" si="73"/>
        <v>0</v>
      </c>
      <c r="M317" s="72">
        <f t="shared" si="73"/>
        <v>0</v>
      </c>
      <c r="N317" s="72">
        <f t="shared" si="73"/>
        <v>0</v>
      </c>
      <c r="O317" s="72">
        <f t="shared" si="73"/>
        <v>0</v>
      </c>
      <c r="P317" s="72">
        <f t="shared" si="73"/>
        <v>26063.856000000003</v>
      </c>
      <c r="Q317" s="72">
        <f t="shared" si="73"/>
        <v>26063.856000000003</v>
      </c>
      <c r="R317" s="72">
        <f t="shared" si="73"/>
        <v>26063.856000000003</v>
      </c>
      <c r="S317" s="72">
        <f t="shared" si="73"/>
        <v>0</v>
      </c>
      <c r="T317" s="72">
        <f t="shared" ref="T317:AY317" si="74">T316*T309</f>
        <v>0</v>
      </c>
      <c r="U317" s="72">
        <f t="shared" si="74"/>
        <v>0</v>
      </c>
      <c r="V317" s="72">
        <f t="shared" si="74"/>
        <v>0</v>
      </c>
      <c r="W317" s="72">
        <f t="shared" si="74"/>
        <v>0</v>
      </c>
      <c r="X317" s="72">
        <f t="shared" si="74"/>
        <v>0</v>
      </c>
      <c r="Y317" s="72">
        <f t="shared" si="74"/>
        <v>0</v>
      </c>
      <c r="Z317" s="72">
        <f t="shared" si="74"/>
        <v>0</v>
      </c>
      <c r="AA317" s="72">
        <f t="shared" si="74"/>
        <v>0</v>
      </c>
      <c r="AB317" s="72">
        <f t="shared" si="74"/>
        <v>28670.241600000008</v>
      </c>
      <c r="AC317" s="72">
        <f t="shared" si="74"/>
        <v>28670.241600000008</v>
      </c>
      <c r="AD317" s="72">
        <f t="shared" si="74"/>
        <v>28670.241600000008</v>
      </c>
      <c r="AE317" s="72">
        <f t="shared" si="74"/>
        <v>0</v>
      </c>
      <c r="AF317" s="72">
        <f t="shared" si="74"/>
        <v>0</v>
      </c>
      <c r="AG317" s="72">
        <f t="shared" si="74"/>
        <v>0</v>
      </c>
      <c r="AH317" s="72">
        <f t="shared" si="74"/>
        <v>0</v>
      </c>
      <c r="AI317" s="72">
        <f t="shared" si="74"/>
        <v>0</v>
      </c>
      <c r="AJ317" s="72">
        <f t="shared" si="74"/>
        <v>0</v>
      </c>
      <c r="AK317" s="72">
        <f t="shared" si="74"/>
        <v>0</v>
      </c>
      <c r="AL317" s="72">
        <f t="shared" si="74"/>
        <v>0</v>
      </c>
      <c r="AM317" s="72">
        <f t="shared" si="74"/>
        <v>0</v>
      </c>
      <c r="AN317" s="72">
        <f t="shared" si="74"/>
        <v>0</v>
      </c>
      <c r="AO317" s="72">
        <f t="shared" si="74"/>
        <v>0</v>
      </c>
      <c r="AP317" s="72">
        <f t="shared" si="74"/>
        <v>0</v>
      </c>
      <c r="AQ317" s="72">
        <f t="shared" si="74"/>
        <v>0</v>
      </c>
      <c r="AR317" s="72">
        <f t="shared" si="74"/>
        <v>0</v>
      </c>
      <c r="AS317" s="72">
        <f t="shared" si="74"/>
        <v>0</v>
      </c>
      <c r="AT317" s="72">
        <f t="shared" si="74"/>
        <v>0</v>
      </c>
      <c r="AU317" s="72">
        <f t="shared" si="74"/>
        <v>0</v>
      </c>
      <c r="AV317" s="72">
        <f t="shared" si="74"/>
        <v>0</v>
      </c>
      <c r="AW317" s="72">
        <f t="shared" si="74"/>
        <v>0</v>
      </c>
      <c r="AX317" s="72">
        <f t="shared" si="74"/>
        <v>0</v>
      </c>
      <c r="AY317" s="72">
        <f t="shared" si="74"/>
        <v>0</v>
      </c>
      <c r="AZ317" s="72">
        <f t="shared" ref="AZ317:CE317" si="75">AZ316*AZ309</f>
        <v>0</v>
      </c>
      <c r="BA317" s="72">
        <f t="shared" si="75"/>
        <v>0</v>
      </c>
      <c r="BB317" s="72">
        <f t="shared" si="75"/>
        <v>0</v>
      </c>
      <c r="BC317" s="72">
        <f t="shared" si="75"/>
        <v>0</v>
      </c>
      <c r="BD317" s="72">
        <f t="shared" si="75"/>
        <v>0</v>
      </c>
      <c r="BE317" s="72">
        <f t="shared" si="75"/>
        <v>0</v>
      </c>
      <c r="BF317" s="72">
        <f t="shared" si="75"/>
        <v>0</v>
      </c>
      <c r="BG317" s="72">
        <f t="shared" si="75"/>
        <v>0</v>
      </c>
      <c r="BH317" s="72">
        <f t="shared" si="75"/>
        <v>0</v>
      </c>
      <c r="BI317" s="72">
        <f t="shared" si="75"/>
        <v>0</v>
      </c>
      <c r="BJ317" s="72">
        <f t="shared" si="75"/>
        <v>0</v>
      </c>
      <c r="BK317" s="72">
        <f t="shared" si="75"/>
        <v>0</v>
      </c>
      <c r="BL317" s="72">
        <f t="shared" si="75"/>
        <v>0</v>
      </c>
      <c r="BM317" s="72">
        <f t="shared" si="75"/>
        <v>0</v>
      </c>
      <c r="BN317" s="72">
        <f t="shared" si="75"/>
        <v>0</v>
      </c>
      <c r="BO317" s="72">
        <f t="shared" si="75"/>
        <v>0</v>
      </c>
      <c r="BP317" s="72">
        <f t="shared" si="75"/>
        <v>0</v>
      </c>
      <c r="BQ317" s="72">
        <f t="shared" si="75"/>
        <v>0</v>
      </c>
      <c r="BR317" s="72">
        <f t="shared" si="75"/>
        <v>0</v>
      </c>
      <c r="BS317" s="72">
        <f t="shared" si="75"/>
        <v>0</v>
      </c>
      <c r="BT317" s="72">
        <f t="shared" si="75"/>
        <v>0</v>
      </c>
      <c r="BU317" s="72">
        <f t="shared" si="75"/>
        <v>0</v>
      </c>
      <c r="BV317" s="72">
        <f t="shared" si="75"/>
        <v>0</v>
      </c>
      <c r="BW317" s="72">
        <f t="shared" si="75"/>
        <v>0</v>
      </c>
      <c r="BX317" s="72">
        <f t="shared" si="75"/>
        <v>0</v>
      </c>
      <c r="BY317" s="72">
        <f t="shared" si="75"/>
        <v>0</v>
      </c>
      <c r="BZ317" s="72">
        <f t="shared" si="75"/>
        <v>0</v>
      </c>
      <c r="CA317" s="72">
        <f t="shared" si="75"/>
        <v>0</v>
      </c>
      <c r="CB317" s="72">
        <f t="shared" si="75"/>
        <v>0</v>
      </c>
      <c r="CC317" s="72">
        <f t="shared" si="75"/>
        <v>0</v>
      </c>
      <c r="CD317" s="72">
        <f t="shared" si="75"/>
        <v>0</v>
      </c>
      <c r="CE317" s="72">
        <f t="shared" si="75"/>
        <v>0</v>
      </c>
      <c r="CF317" s="72">
        <f t="shared" ref="CF317:CO317" si="76">CF316*CF309</f>
        <v>0</v>
      </c>
      <c r="CG317" s="72">
        <f t="shared" si="76"/>
        <v>0</v>
      </c>
      <c r="CH317" s="72">
        <f t="shared" si="76"/>
        <v>0</v>
      </c>
      <c r="CI317" s="72">
        <f t="shared" si="76"/>
        <v>0</v>
      </c>
      <c r="CJ317" s="72">
        <f t="shared" si="76"/>
        <v>0</v>
      </c>
      <c r="CK317" s="72">
        <f t="shared" si="76"/>
        <v>0</v>
      </c>
      <c r="CL317" s="72">
        <f t="shared" si="76"/>
        <v>0</v>
      </c>
      <c r="CM317" s="72">
        <f t="shared" si="76"/>
        <v>0</v>
      </c>
      <c r="CN317" s="72">
        <f t="shared" si="76"/>
        <v>0</v>
      </c>
      <c r="CO317" s="72">
        <f t="shared" si="76"/>
        <v>0</v>
      </c>
    </row>
    <row r="319" spans="1:93" s="38" customFormat="1">
      <c r="A319" s="38" t="s">
        <v>156</v>
      </c>
      <c r="D319" s="49"/>
    </row>
    <row r="320" spans="1:93">
      <c r="B320" s="2" t="s">
        <v>92</v>
      </c>
      <c r="C320" t="s">
        <v>55</v>
      </c>
      <c r="D320" s="64">
        <v>42491</v>
      </c>
    </row>
    <row r="321" spans="1:93">
      <c r="C321" t="s">
        <v>56</v>
      </c>
      <c r="D321" s="64">
        <v>42979</v>
      </c>
    </row>
    <row r="322" spans="1:93">
      <c r="C322" t="s">
        <v>121</v>
      </c>
      <c r="D322" s="66">
        <f>ROUNDUP((DATEDIF(D320,D321,"m")+12)/12,0)</f>
        <v>3</v>
      </c>
    </row>
    <row r="323" spans="1:93">
      <c r="C323" s="2" t="s">
        <v>122</v>
      </c>
      <c r="D323" s="73">
        <f>D320</f>
        <v>42491</v>
      </c>
      <c r="E323" s="73">
        <f t="shared" ref="E323:AJ323" si="77">EDATE(D323,1)</f>
        <v>42522</v>
      </c>
      <c r="F323" s="73">
        <f t="shared" si="77"/>
        <v>42552</v>
      </c>
      <c r="G323" s="73">
        <f t="shared" si="77"/>
        <v>42583</v>
      </c>
      <c r="H323" s="73">
        <f t="shared" si="77"/>
        <v>42614</v>
      </c>
      <c r="I323" s="73">
        <f t="shared" si="77"/>
        <v>42644</v>
      </c>
      <c r="J323" s="73">
        <f t="shared" si="77"/>
        <v>42675</v>
      </c>
      <c r="K323" s="73">
        <f t="shared" si="77"/>
        <v>42705</v>
      </c>
      <c r="L323" s="73">
        <f t="shared" si="77"/>
        <v>42736</v>
      </c>
      <c r="M323" s="73">
        <f t="shared" si="77"/>
        <v>42767</v>
      </c>
      <c r="N323" s="73">
        <f t="shared" si="77"/>
        <v>42795</v>
      </c>
      <c r="O323" s="73">
        <f t="shared" si="77"/>
        <v>42826</v>
      </c>
      <c r="P323" s="73">
        <f t="shared" si="77"/>
        <v>42856</v>
      </c>
      <c r="Q323" s="73">
        <f t="shared" si="77"/>
        <v>42887</v>
      </c>
      <c r="R323" s="73">
        <f t="shared" si="77"/>
        <v>42917</v>
      </c>
      <c r="S323" s="73">
        <f t="shared" si="77"/>
        <v>42948</v>
      </c>
      <c r="T323" s="73">
        <f t="shared" si="77"/>
        <v>42979</v>
      </c>
      <c r="U323" s="73">
        <f t="shared" si="77"/>
        <v>43009</v>
      </c>
      <c r="V323" s="73">
        <f t="shared" si="77"/>
        <v>43040</v>
      </c>
      <c r="W323" s="73">
        <f t="shared" si="77"/>
        <v>43070</v>
      </c>
      <c r="X323" s="73">
        <f t="shared" si="77"/>
        <v>43101</v>
      </c>
      <c r="Y323" s="73">
        <f t="shared" si="77"/>
        <v>43132</v>
      </c>
      <c r="Z323" s="73">
        <f t="shared" si="77"/>
        <v>43160</v>
      </c>
      <c r="AA323" s="73">
        <f t="shared" si="77"/>
        <v>43191</v>
      </c>
      <c r="AB323" s="73">
        <f t="shared" si="77"/>
        <v>43221</v>
      </c>
      <c r="AC323" s="73">
        <f t="shared" si="77"/>
        <v>43252</v>
      </c>
      <c r="AD323" s="73">
        <f t="shared" si="77"/>
        <v>43282</v>
      </c>
      <c r="AE323" s="73">
        <f t="shared" si="77"/>
        <v>43313</v>
      </c>
      <c r="AF323" s="73">
        <f t="shared" si="77"/>
        <v>43344</v>
      </c>
      <c r="AG323" s="73">
        <f t="shared" si="77"/>
        <v>43374</v>
      </c>
      <c r="AH323" s="73">
        <f t="shared" si="77"/>
        <v>43405</v>
      </c>
      <c r="AI323" s="73">
        <f t="shared" si="77"/>
        <v>43435</v>
      </c>
      <c r="AJ323" s="73">
        <f t="shared" si="77"/>
        <v>43466</v>
      </c>
      <c r="AK323" s="73">
        <f t="shared" ref="AK323:BP323" si="78">EDATE(AJ323,1)</f>
        <v>43497</v>
      </c>
      <c r="AL323" s="73">
        <f t="shared" si="78"/>
        <v>43525</v>
      </c>
      <c r="AM323" s="73">
        <f t="shared" si="78"/>
        <v>43556</v>
      </c>
      <c r="AN323" s="73">
        <f t="shared" si="78"/>
        <v>43586</v>
      </c>
      <c r="AO323" s="73">
        <f t="shared" si="78"/>
        <v>43617</v>
      </c>
      <c r="AP323" s="73">
        <f t="shared" si="78"/>
        <v>43647</v>
      </c>
      <c r="AQ323" s="73">
        <f t="shared" si="78"/>
        <v>43678</v>
      </c>
      <c r="AR323" s="73">
        <f t="shared" si="78"/>
        <v>43709</v>
      </c>
      <c r="AS323" s="73">
        <f t="shared" si="78"/>
        <v>43739</v>
      </c>
      <c r="AT323" s="73">
        <f t="shared" si="78"/>
        <v>43770</v>
      </c>
      <c r="AU323" s="73">
        <f t="shared" si="78"/>
        <v>43800</v>
      </c>
      <c r="AV323" s="73">
        <f t="shared" si="78"/>
        <v>43831</v>
      </c>
      <c r="AW323" s="73">
        <f t="shared" si="78"/>
        <v>43862</v>
      </c>
      <c r="AX323" s="73">
        <f t="shared" si="78"/>
        <v>43891</v>
      </c>
      <c r="AY323" s="73">
        <f t="shared" si="78"/>
        <v>43922</v>
      </c>
      <c r="AZ323" s="73">
        <f t="shared" si="78"/>
        <v>43952</v>
      </c>
      <c r="BA323" s="73">
        <f t="shared" si="78"/>
        <v>43983</v>
      </c>
      <c r="BB323" s="73">
        <f t="shared" si="78"/>
        <v>44013</v>
      </c>
      <c r="BC323" s="73">
        <f t="shared" si="78"/>
        <v>44044</v>
      </c>
      <c r="BD323" s="73">
        <f t="shared" si="78"/>
        <v>44075</v>
      </c>
      <c r="BE323" s="73">
        <f t="shared" si="78"/>
        <v>44105</v>
      </c>
      <c r="BF323" s="73">
        <f t="shared" si="78"/>
        <v>44136</v>
      </c>
      <c r="BG323" s="73">
        <f t="shared" si="78"/>
        <v>44166</v>
      </c>
      <c r="BH323" s="73">
        <f t="shared" si="78"/>
        <v>44197</v>
      </c>
      <c r="BI323" s="73">
        <f t="shared" si="78"/>
        <v>44228</v>
      </c>
      <c r="BJ323" s="73">
        <f t="shared" si="78"/>
        <v>44256</v>
      </c>
      <c r="BK323" s="73">
        <f t="shared" si="78"/>
        <v>44287</v>
      </c>
      <c r="BL323" s="73">
        <f t="shared" si="78"/>
        <v>44317</v>
      </c>
      <c r="BM323" s="73">
        <f t="shared" si="78"/>
        <v>44348</v>
      </c>
      <c r="BN323" s="73">
        <f t="shared" si="78"/>
        <v>44378</v>
      </c>
      <c r="BO323" s="73">
        <f t="shared" si="78"/>
        <v>44409</v>
      </c>
      <c r="BP323" s="73">
        <f t="shared" si="78"/>
        <v>44440</v>
      </c>
      <c r="BQ323" s="73">
        <f t="shared" ref="BQ323:CO323" si="79">EDATE(BP323,1)</f>
        <v>44470</v>
      </c>
      <c r="BR323" s="73">
        <f t="shared" si="79"/>
        <v>44501</v>
      </c>
      <c r="BS323" s="73">
        <f t="shared" si="79"/>
        <v>44531</v>
      </c>
      <c r="BT323" s="73">
        <f t="shared" si="79"/>
        <v>44562</v>
      </c>
      <c r="BU323" s="73">
        <f t="shared" si="79"/>
        <v>44593</v>
      </c>
      <c r="BV323" s="73">
        <f t="shared" si="79"/>
        <v>44621</v>
      </c>
      <c r="BW323" s="73">
        <f t="shared" si="79"/>
        <v>44652</v>
      </c>
      <c r="BX323" s="73">
        <f t="shared" si="79"/>
        <v>44682</v>
      </c>
      <c r="BY323" s="73">
        <f t="shared" si="79"/>
        <v>44713</v>
      </c>
      <c r="BZ323" s="73">
        <f t="shared" si="79"/>
        <v>44743</v>
      </c>
      <c r="CA323" s="73">
        <f t="shared" si="79"/>
        <v>44774</v>
      </c>
      <c r="CB323" s="73">
        <f t="shared" si="79"/>
        <v>44805</v>
      </c>
      <c r="CC323" s="73">
        <f t="shared" si="79"/>
        <v>44835</v>
      </c>
      <c r="CD323" s="73">
        <f t="shared" si="79"/>
        <v>44866</v>
      </c>
      <c r="CE323" s="73">
        <f t="shared" si="79"/>
        <v>44896</v>
      </c>
      <c r="CF323" s="73">
        <f t="shared" si="79"/>
        <v>44927</v>
      </c>
      <c r="CG323" s="73">
        <f t="shared" si="79"/>
        <v>44958</v>
      </c>
      <c r="CH323" s="73">
        <f t="shared" si="79"/>
        <v>44986</v>
      </c>
      <c r="CI323" s="73">
        <f t="shared" si="79"/>
        <v>45017</v>
      </c>
      <c r="CJ323" s="73">
        <f t="shared" si="79"/>
        <v>45047</v>
      </c>
      <c r="CK323" s="73">
        <f t="shared" si="79"/>
        <v>45078</v>
      </c>
      <c r="CL323" s="73">
        <f t="shared" si="79"/>
        <v>45108</v>
      </c>
      <c r="CM323" s="73">
        <f t="shared" si="79"/>
        <v>45139</v>
      </c>
      <c r="CN323" s="73">
        <f t="shared" si="79"/>
        <v>45170</v>
      </c>
      <c r="CO323" s="73">
        <f t="shared" si="79"/>
        <v>45200</v>
      </c>
    </row>
    <row r="324" spans="1:93">
      <c r="C324" t="s">
        <v>17</v>
      </c>
      <c r="D324" s="57">
        <v>0.8</v>
      </c>
      <c r="E324" s="57">
        <v>0.75</v>
      </c>
      <c r="F324" s="57">
        <v>0.7</v>
      </c>
      <c r="G324" s="57">
        <v>1</v>
      </c>
      <c r="H324" s="57">
        <v>1</v>
      </c>
      <c r="I324" s="57">
        <v>1</v>
      </c>
      <c r="J324" s="57">
        <v>1</v>
      </c>
      <c r="K324" s="57">
        <v>1</v>
      </c>
      <c r="L324" s="57">
        <v>1</v>
      </c>
      <c r="M324" s="57">
        <v>1</v>
      </c>
      <c r="N324" s="57">
        <v>1</v>
      </c>
      <c r="O324" s="57">
        <v>1</v>
      </c>
      <c r="P324" s="57">
        <v>1</v>
      </c>
      <c r="Q324" s="57">
        <v>1</v>
      </c>
      <c r="R324" s="57">
        <v>1</v>
      </c>
      <c r="S324" s="57">
        <v>1</v>
      </c>
      <c r="T324" s="57">
        <v>1</v>
      </c>
      <c r="U324" s="57">
        <v>1</v>
      </c>
      <c r="V324" s="57">
        <v>1</v>
      </c>
      <c r="W324" s="57">
        <v>1</v>
      </c>
      <c r="X324" s="57">
        <v>1</v>
      </c>
      <c r="Y324" s="57">
        <v>1</v>
      </c>
      <c r="Z324" s="57">
        <v>1</v>
      </c>
      <c r="AA324" s="57">
        <v>1</v>
      </c>
      <c r="AB324" s="57">
        <v>1</v>
      </c>
      <c r="AC324" s="57">
        <v>1</v>
      </c>
      <c r="AD324" s="57">
        <v>1</v>
      </c>
      <c r="AE324" s="57">
        <v>1</v>
      </c>
      <c r="AF324" s="57">
        <v>1</v>
      </c>
      <c r="AG324" s="57">
        <v>1</v>
      </c>
      <c r="AH324" s="57">
        <v>1</v>
      </c>
      <c r="AI324" s="57">
        <v>1</v>
      </c>
      <c r="AJ324" s="57">
        <v>1</v>
      </c>
      <c r="AK324" s="57">
        <v>1</v>
      </c>
      <c r="AL324" s="57">
        <v>1</v>
      </c>
      <c r="AM324" s="57">
        <v>1</v>
      </c>
      <c r="AN324" s="57">
        <v>1</v>
      </c>
      <c r="AO324" s="57">
        <v>1</v>
      </c>
      <c r="AP324" s="57">
        <v>1</v>
      </c>
      <c r="AQ324" s="57">
        <v>1</v>
      </c>
      <c r="AR324" s="57">
        <v>1</v>
      </c>
      <c r="AS324" s="57">
        <v>1</v>
      </c>
      <c r="AT324" s="57">
        <v>1</v>
      </c>
      <c r="AU324" s="57">
        <v>1</v>
      </c>
      <c r="AV324" s="57">
        <v>1</v>
      </c>
      <c r="AW324" s="57">
        <v>1</v>
      </c>
      <c r="AX324" s="57">
        <v>1</v>
      </c>
      <c r="AY324" s="57">
        <v>1</v>
      </c>
      <c r="AZ324" s="57">
        <v>1</v>
      </c>
      <c r="BA324" s="57">
        <v>1</v>
      </c>
      <c r="BB324" s="57">
        <v>1</v>
      </c>
      <c r="BC324" s="57">
        <v>1</v>
      </c>
      <c r="BD324" s="57">
        <v>1</v>
      </c>
      <c r="BE324" s="57">
        <v>1</v>
      </c>
      <c r="BF324" s="57">
        <v>1</v>
      </c>
      <c r="BG324" s="57">
        <v>1</v>
      </c>
      <c r="BH324" s="57">
        <v>1</v>
      </c>
      <c r="BI324" s="57">
        <v>1</v>
      </c>
      <c r="BJ324" s="57">
        <v>1</v>
      </c>
      <c r="BK324" s="57">
        <v>1</v>
      </c>
      <c r="BL324" s="57">
        <v>1</v>
      </c>
      <c r="BM324" s="57">
        <v>1</v>
      </c>
      <c r="BN324" s="57">
        <v>1</v>
      </c>
      <c r="BO324" s="57">
        <v>1</v>
      </c>
      <c r="BP324" s="57">
        <v>1</v>
      </c>
      <c r="BQ324" s="57">
        <v>1</v>
      </c>
      <c r="BR324" s="57">
        <v>1</v>
      </c>
      <c r="BS324" s="57">
        <v>1</v>
      </c>
      <c r="BT324" s="57">
        <v>1</v>
      </c>
      <c r="BU324" s="57">
        <v>1</v>
      </c>
      <c r="BV324" s="57">
        <v>1</v>
      </c>
      <c r="BW324" s="57">
        <v>1</v>
      </c>
      <c r="BX324" s="57">
        <v>1</v>
      </c>
      <c r="BY324" s="57">
        <v>1</v>
      </c>
      <c r="BZ324" s="57">
        <v>1</v>
      </c>
      <c r="CA324" s="57">
        <v>1</v>
      </c>
      <c r="CB324" s="57">
        <v>1</v>
      </c>
      <c r="CC324" s="57">
        <v>1</v>
      </c>
      <c r="CD324" s="57">
        <v>1</v>
      </c>
      <c r="CE324" s="57">
        <v>1</v>
      </c>
      <c r="CF324" s="57">
        <v>1</v>
      </c>
      <c r="CG324" s="57">
        <v>1</v>
      </c>
      <c r="CH324" s="57">
        <v>1</v>
      </c>
      <c r="CI324" s="57">
        <v>1</v>
      </c>
      <c r="CJ324" s="57">
        <v>1</v>
      </c>
      <c r="CK324" s="57">
        <v>1</v>
      </c>
      <c r="CL324" s="57">
        <v>1</v>
      </c>
      <c r="CM324" s="57">
        <v>1</v>
      </c>
      <c r="CN324" s="57">
        <v>1</v>
      </c>
      <c r="CO324" s="57">
        <v>1</v>
      </c>
    </row>
    <row r="325" spans="1:93">
      <c r="C325" t="s">
        <v>127</v>
      </c>
      <c r="D325" s="74">
        <v>24822.720000000001</v>
      </c>
      <c r="E325" s="74">
        <v>24822.720000000001</v>
      </c>
      <c r="F325" s="74">
        <v>24822.720000000001</v>
      </c>
      <c r="G325" s="74">
        <v>24822.720000000001</v>
      </c>
      <c r="H325" s="74">
        <v>24822.720000000001</v>
      </c>
      <c r="I325" s="74">
        <v>24822.720000000001</v>
      </c>
      <c r="J325" s="74">
        <v>24822.720000000001</v>
      </c>
      <c r="K325" s="74">
        <v>24822.720000000001</v>
      </c>
      <c r="L325" s="74">
        <v>24822.720000000001</v>
      </c>
      <c r="M325" s="74">
        <v>24822.720000000001</v>
      </c>
      <c r="N325" s="74">
        <v>24822.720000000001</v>
      </c>
      <c r="O325" s="74">
        <v>24822.720000000001</v>
      </c>
      <c r="P325" s="74">
        <v>26063.856000000003</v>
      </c>
      <c r="Q325" s="74">
        <v>26063.856000000003</v>
      </c>
      <c r="R325" s="74">
        <v>26063.856000000003</v>
      </c>
      <c r="S325" s="74">
        <v>26063.856000000003</v>
      </c>
      <c r="T325" s="74">
        <v>26063.856000000003</v>
      </c>
      <c r="U325" s="74">
        <v>26063.856000000003</v>
      </c>
      <c r="V325" s="74">
        <v>26063.856000000003</v>
      </c>
      <c r="W325" s="74">
        <v>26063.856000000003</v>
      </c>
      <c r="X325" s="74">
        <v>26063.856000000003</v>
      </c>
      <c r="Y325" s="74">
        <v>26063.856000000003</v>
      </c>
      <c r="Z325" s="74">
        <v>26063.856000000003</v>
      </c>
      <c r="AA325" s="74">
        <v>26063.856000000003</v>
      </c>
      <c r="AB325" s="74">
        <v>28670.241600000008</v>
      </c>
      <c r="AC325" s="74">
        <v>28670.241600000008</v>
      </c>
      <c r="AD325" s="74">
        <v>28670.241600000008</v>
      </c>
      <c r="AE325" s="74">
        <v>28670.241600000008</v>
      </c>
      <c r="AF325" s="74">
        <v>28670.241600000008</v>
      </c>
      <c r="AG325" s="74">
        <v>0</v>
      </c>
      <c r="AH325" s="74">
        <v>0</v>
      </c>
      <c r="AI325" s="74">
        <v>0</v>
      </c>
      <c r="AJ325" s="74">
        <v>0</v>
      </c>
      <c r="AK325" s="74">
        <v>0</v>
      </c>
      <c r="AL325" s="74">
        <v>0</v>
      </c>
      <c r="AM325" s="74">
        <v>0</v>
      </c>
      <c r="AN325" s="74">
        <v>0</v>
      </c>
      <c r="AO325" s="74">
        <v>0</v>
      </c>
      <c r="AP325" s="74">
        <v>0</v>
      </c>
      <c r="AQ325" s="74">
        <v>0</v>
      </c>
      <c r="AR325" s="74">
        <v>0</v>
      </c>
      <c r="AS325" s="74">
        <v>0</v>
      </c>
      <c r="AT325" s="74">
        <v>0</v>
      </c>
      <c r="AU325" s="74">
        <v>0</v>
      </c>
      <c r="AV325" s="74">
        <v>0</v>
      </c>
      <c r="AW325" s="74">
        <v>0</v>
      </c>
      <c r="AX325" s="74">
        <v>0</v>
      </c>
      <c r="AY325" s="74">
        <v>0</v>
      </c>
      <c r="AZ325" s="74">
        <v>0</v>
      </c>
      <c r="BA325" s="74">
        <v>0</v>
      </c>
      <c r="BB325" s="74">
        <v>0</v>
      </c>
      <c r="BC325" s="74">
        <v>0</v>
      </c>
      <c r="BD325" s="74">
        <v>0</v>
      </c>
      <c r="BE325" s="74">
        <v>0</v>
      </c>
      <c r="BF325" s="74">
        <v>0</v>
      </c>
      <c r="BG325" s="74">
        <v>0</v>
      </c>
      <c r="BH325" s="74">
        <v>0</v>
      </c>
      <c r="BI325" s="74">
        <v>0</v>
      </c>
      <c r="BJ325" s="74">
        <v>0</v>
      </c>
      <c r="BK325" s="74">
        <v>0</v>
      </c>
      <c r="BL325" s="74">
        <v>0</v>
      </c>
      <c r="BM325" s="74">
        <v>0</v>
      </c>
      <c r="BN325" s="74">
        <v>0</v>
      </c>
      <c r="BO325" s="74">
        <v>0</v>
      </c>
      <c r="BP325" s="74">
        <v>0</v>
      </c>
      <c r="BQ325" s="74">
        <v>0</v>
      </c>
      <c r="BR325" s="74">
        <v>0</v>
      </c>
      <c r="BS325" s="74">
        <v>0</v>
      </c>
      <c r="BT325" s="74">
        <v>0</v>
      </c>
      <c r="BU325" s="74">
        <v>0</v>
      </c>
      <c r="BV325" s="74">
        <v>0</v>
      </c>
      <c r="BW325" s="74">
        <v>0</v>
      </c>
      <c r="BX325" s="74">
        <v>0</v>
      </c>
      <c r="BY325" s="74">
        <v>0</v>
      </c>
      <c r="BZ325" s="74">
        <v>0</v>
      </c>
      <c r="CA325" s="74">
        <v>0</v>
      </c>
      <c r="CB325" s="74">
        <v>0</v>
      </c>
      <c r="CC325" s="74">
        <v>0</v>
      </c>
      <c r="CD325" s="74">
        <v>0</v>
      </c>
      <c r="CE325" s="74">
        <v>0</v>
      </c>
      <c r="CF325" s="74">
        <v>0</v>
      </c>
      <c r="CG325" s="74">
        <v>0</v>
      </c>
      <c r="CH325" s="74">
        <v>0</v>
      </c>
      <c r="CI325" s="74">
        <v>0</v>
      </c>
      <c r="CJ325" s="74">
        <v>0</v>
      </c>
      <c r="CK325" s="74">
        <v>0</v>
      </c>
      <c r="CL325" s="74">
        <v>0</v>
      </c>
      <c r="CM325" s="74">
        <v>0</v>
      </c>
      <c r="CN325" s="74">
        <v>0</v>
      </c>
      <c r="CO325" s="74">
        <v>0</v>
      </c>
    </row>
    <row r="326" spans="1:93">
      <c r="C326" t="s">
        <v>136</v>
      </c>
      <c r="D326" s="57">
        <v>0</v>
      </c>
      <c r="E326" s="57">
        <v>0</v>
      </c>
      <c r="F326" s="57">
        <v>0</v>
      </c>
      <c r="G326" s="57">
        <v>0</v>
      </c>
      <c r="H326" s="57">
        <v>0</v>
      </c>
      <c r="I326" s="57">
        <v>0</v>
      </c>
      <c r="J326" s="57">
        <v>0</v>
      </c>
      <c r="K326" s="57">
        <v>0</v>
      </c>
      <c r="L326" s="57">
        <v>0</v>
      </c>
      <c r="M326" s="57">
        <v>0</v>
      </c>
      <c r="N326" s="57">
        <v>0</v>
      </c>
      <c r="O326" s="57">
        <v>0</v>
      </c>
      <c r="P326" s="57">
        <v>0</v>
      </c>
      <c r="Q326" s="57">
        <v>0</v>
      </c>
      <c r="R326" s="57">
        <v>0</v>
      </c>
      <c r="S326" s="57">
        <v>0</v>
      </c>
      <c r="T326" s="57">
        <v>0</v>
      </c>
      <c r="U326" s="57">
        <v>0</v>
      </c>
      <c r="V326" s="57">
        <v>0</v>
      </c>
      <c r="W326" s="57">
        <v>0</v>
      </c>
      <c r="X326" s="57">
        <v>0</v>
      </c>
      <c r="Y326" s="57">
        <v>0</v>
      </c>
      <c r="Z326" s="57">
        <v>0</v>
      </c>
      <c r="AA326" s="57">
        <v>0</v>
      </c>
      <c r="AB326" s="57">
        <v>0</v>
      </c>
      <c r="AC326" s="57">
        <v>0</v>
      </c>
      <c r="AD326" s="57">
        <v>0</v>
      </c>
      <c r="AE326" s="57">
        <v>0</v>
      </c>
      <c r="AF326" s="57">
        <v>0</v>
      </c>
      <c r="AG326" s="57">
        <v>0</v>
      </c>
      <c r="AH326" s="57">
        <v>0</v>
      </c>
      <c r="AI326" s="57">
        <v>0</v>
      </c>
      <c r="AJ326" s="57">
        <v>0</v>
      </c>
      <c r="AK326" s="57">
        <v>0</v>
      </c>
      <c r="AL326" s="57">
        <v>0</v>
      </c>
      <c r="AM326" s="57">
        <v>0</v>
      </c>
      <c r="AN326" s="57">
        <v>0</v>
      </c>
      <c r="AO326" s="57">
        <v>0</v>
      </c>
      <c r="AP326" s="57">
        <v>0</v>
      </c>
      <c r="AQ326" s="57">
        <v>0</v>
      </c>
      <c r="AR326" s="57">
        <v>0</v>
      </c>
      <c r="AS326" s="57">
        <v>0</v>
      </c>
      <c r="AT326" s="57">
        <v>0</v>
      </c>
      <c r="AU326" s="57">
        <v>0</v>
      </c>
      <c r="AV326" s="57">
        <v>0</v>
      </c>
      <c r="AW326" s="57">
        <v>0</v>
      </c>
      <c r="AX326" s="57">
        <v>0</v>
      </c>
      <c r="AY326" s="57">
        <v>0</v>
      </c>
      <c r="AZ326" s="57">
        <v>0</v>
      </c>
      <c r="BA326" s="57">
        <v>0</v>
      </c>
      <c r="BB326" s="57">
        <v>0</v>
      </c>
      <c r="BC326" s="57">
        <v>0</v>
      </c>
      <c r="BD326" s="57">
        <v>0</v>
      </c>
      <c r="BE326" s="57">
        <v>0</v>
      </c>
      <c r="BF326" s="57">
        <v>0</v>
      </c>
      <c r="BG326" s="57">
        <v>0</v>
      </c>
      <c r="BH326" s="57">
        <v>0</v>
      </c>
      <c r="BI326" s="57">
        <v>0</v>
      </c>
      <c r="BJ326" s="57">
        <v>0</v>
      </c>
      <c r="BK326" s="57">
        <v>0</v>
      </c>
      <c r="BL326" s="57">
        <v>0</v>
      </c>
      <c r="BM326" s="57">
        <v>0</v>
      </c>
      <c r="BN326" s="57">
        <v>0</v>
      </c>
      <c r="BO326" s="57">
        <v>0</v>
      </c>
      <c r="BP326" s="57">
        <v>0</v>
      </c>
      <c r="BQ326" s="57">
        <v>0</v>
      </c>
      <c r="BR326" s="57">
        <v>0</v>
      </c>
      <c r="BS326" s="57">
        <v>0</v>
      </c>
      <c r="BT326" s="57">
        <v>0</v>
      </c>
      <c r="BU326" s="57">
        <v>0</v>
      </c>
      <c r="BV326" s="57">
        <v>0</v>
      </c>
      <c r="BW326" s="57">
        <v>0</v>
      </c>
      <c r="BX326" s="57">
        <v>0</v>
      </c>
      <c r="BY326" s="57">
        <v>0</v>
      </c>
      <c r="BZ326" s="57">
        <v>0</v>
      </c>
      <c r="CA326" s="57">
        <v>0</v>
      </c>
      <c r="CB326" s="57">
        <v>0</v>
      </c>
      <c r="CC326" s="57">
        <v>0</v>
      </c>
      <c r="CD326" s="57">
        <v>0</v>
      </c>
      <c r="CE326" s="57">
        <v>0</v>
      </c>
      <c r="CF326" s="57">
        <v>0</v>
      </c>
      <c r="CG326" s="57">
        <v>0</v>
      </c>
      <c r="CH326" s="57">
        <v>0</v>
      </c>
      <c r="CI326" s="57">
        <v>0</v>
      </c>
      <c r="CJ326" s="57">
        <v>0</v>
      </c>
      <c r="CK326" s="57">
        <v>0</v>
      </c>
      <c r="CL326" s="57">
        <v>0</v>
      </c>
      <c r="CM326" s="57">
        <v>0</v>
      </c>
      <c r="CN326" s="57">
        <v>0</v>
      </c>
      <c r="CO326" s="57">
        <v>0</v>
      </c>
    </row>
    <row r="327" spans="1:93">
      <c r="C327" t="s">
        <v>12</v>
      </c>
      <c r="D327" s="48">
        <v>1</v>
      </c>
    </row>
    <row r="328" spans="1:93">
      <c r="C328" t="s">
        <v>44</v>
      </c>
      <c r="D328" s="48">
        <v>3</v>
      </c>
    </row>
    <row r="330" spans="1:93">
      <c r="B330" t="s">
        <v>91</v>
      </c>
      <c r="C330" t="s">
        <v>122</v>
      </c>
      <c r="D330" s="67">
        <v>1</v>
      </c>
      <c r="E330" s="68">
        <v>2</v>
      </c>
      <c r="F330" s="67">
        <v>3</v>
      </c>
      <c r="G330" s="67">
        <v>4</v>
      </c>
      <c r="H330" s="67">
        <v>5</v>
      </c>
      <c r="I330" s="67">
        <v>6</v>
      </c>
      <c r="J330" s="67">
        <v>7</v>
      </c>
      <c r="K330" s="67">
        <v>8</v>
      </c>
      <c r="L330" s="67">
        <v>9</v>
      </c>
      <c r="M330" s="67">
        <v>10</v>
      </c>
      <c r="N330" s="67">
        <v>11</v>
      </c>
      <c r="O330" s="67">
        <v>12</v>
      </c>
      <c r="P330" s="67">
        <v>13</v>
      </c>
      <c r="Q330" s="67">
        <v>14</v>
      </c>
      <c r="R330" s="67">
        <v>15</v>
      </c>
      <c r="S330" s="67">
        <v>16</v>
      </c>
      <c r="T330" s="67">
        <v>17</v>
      </c>
      <c r="U330" s="67">
        <v>18</v>
      </c>
      <c r="V330" s="67">
        <v>19</v>
      </c>
      <c r="W330" s="67">
        <v>20</v>
      </c>
      <c r="X330" s="67">
        <v>21</v>
      </c>
      <c r="Y330" s="67">
        <v>22</v>
      </c>
      <c r="Z330" s="67">
        <v>23</v>
      </c>
      <c r="AA330" s="67">
        <v>24</v>
      </c>
      <c r="AB330" s="67">
        <v>25</v>
      </c>
      <c r="AC330" s="67">
        <v>26</v>
      </c>
      <c r="AD330" s="67">
        <v>27</v>
      </c>
      <c r="AE330" s="67">
        <v>28</v>
      </c>
      <c r="AF330" s="67">
        <v>29</v>
      </c>
      <c r="AG330" s="67">
        <v>30</v>
      </c>
      <c r="AH330" s="67">
        <v>31</v>
      </c>
      <c r="AI330" s="67">
        <v>32</v>
      </c>
      <c r="AJ330" s="67">
        <v>33</v>
      </c>
      <c r="AK330" s="67">
        <v>34</v>
      </c>
      <c r="AL330" s="67">
        <v>35</v>
      </c>
      <c r="AM330" s="67">
        <v>36</v>
      </c>
      <c r="AN330" s="67">
        <v>37</v>
      </c>
      <c r="AO330" s="67">
        <v>38</v>
      </c>
      <c r="AP330" s="67">
        <v>39</v>
      </c>
      <c r="AQ330" s="67">
        <v>40</v>
      </c>
      <c r="AR330" s="67">
        <v>41</v>
      </c>
      <c r="AS330" s="67">
        <v>42</v>
      </c>
      <c r="AT330" s="67">
        <v>43</v>
      </c>
      <c r="AU330" s="67">
        <v>44</v>
      </c>
      <c r="AV330" s="67">
        <v>45</v>
      </c>
      <c r="AW330" s="67">
        <v>46</v>
      </c>
      <c r="AX330" s="67">
        <v>47</v>
      </c>
      <c r="AY330" s="67">
        <v>48</v>
      </c>
      <c r="AZ330" s="67">
        <v>49</v>
      </c>
      <c r="BA330" s="67">
        <v>50</v>
      </c>
      <c r="BB330" s="67">
        <v>51</v>
      </c>
      <c r="BC330" s="67">
        <v>52</v>
      </c>
      <c r="BD330" s="67">
        <v>53</v>
      </c>
      <c r="BE330" s="67">
        <v>54</v>
      </c>
      <c r="BF330" s="67">
        <v>55</v>
      </c>
      <c r="BG330" s="67">
        <v>56</v>
      </c>
      <c r="BH330" s="67">
        <v>57</v>
      </c>
      <c r="BI330" s="67">
        <v>58</v>
      </c>
      <c r="BJ330" s="67">
        <v>59</v>
      </c>
      <c r="BK330" s="67">
        <v>60</v>
      </c>
      <c r="BL330" s="67">
        <v>61</v>
      </c>
      <c r="BM330" s="67">
        <v>62</v>
      </c>
      <c r="BN330" s="67">
        <v>63</v>
      </c>
      <c r="BO330" s="67">
        <v>64</v>
      </c>
      <c r="BP330" s="67">
        <v>65</v>
      </c>
      <c r="BQ330" s="67">
        <v>66</v>
      </c>
      <c r="BR330" s="67">
        <v>67</v>
      </c>
      <c r="BS330" s="67">
        <v>68</v>
      </c>
      <c r="BT330" s="67">
        <v>69</v>
      </c>
      <c r="BU330" s="67">
        <v>70</v>
      </c>
      <c r="BV330" s="67">
        <v>71</v>
      </c>
      <c r="BW330" s="67">
        <v>72</v>
      </c>
      <c r="BX330" s="67">
        <v>73</v>
      </c>
      <c r="BY330" s="67">
        <v>74</v>
      </c>
      <c r="BZ330" s="67">
        <v>75</v>
      </c>
      <c r="CA330" s="67">
        <v>76</v>
      </c>
      <c r="CB330" s="67">
        <v>77</v>
      </c>
      <c r="CC330" s="67">
        <v>78</v>
      </c>
      <c r="CD330" s="67">
        <v>79</v>
      </c>
      <c r="CE330" s="67">
        <v>80</v>
      </c>
      <c r="CF330" s="67">
        <v>81</v>
      </c>
      <c r="CG330" s="67">
        <v>82</v>
      </c>
      <c r="CH330" s="67">
        <v>83</v>
      </c>
      <c r="CI330" s="67">
        <v>84</v>
      </c>
      <c r="CJ330" s="67">
        <v>85</v>
      </c>
      <c r="CK330" s="67">
        <v>86</v>
      </c>
      <c r="CL330" s="67">
        <v>87</v>
      </c>
      <c r="CM330" s="67">
        <v>88</v>
      </c>
      <c r="CN330" s="67">
        <v>89</v>
      </c>
      <c r="CO330" s="67">
        <v>90</v>
      </c>
    </row>
    <row r="331" spans="1:93">
      <c r="C331" t="s">
        <v>44</v>
      </c>
      <c r="D331" s="70">
        <f>IF(D330&lt;=$D327*12,0,IF(MOD(D330,$D$311*12)=1,D324-C324*D326,D324-C324))</f>
        <v>0</v>
      </c>
      <c r="E331" s="70">
        <f t="shared" ref="E331:S331" si="80">IF(E330&lt;=$D327*12,0,IF(MOD(E330,$D$311*12)=1,E324-D324*E326,E324-D324))</f>
        <v>0</v>
      </c>
      <c r="F331" s="70">
        <f t="shared" si="80"/>
        <v>0</v>
      </c>
      <c r="G331" s="70">
        <f t="shared" si="80"/>
        <v>0</v>
      </c>
      <c r="H331" s="70">
        <f t="shared" si="80"/>
        <v>0</v>
      </c>
      <c r="I331" s="70">
        <f t="shared" si="80"/>
        <v>0</v>
      </c>
      <c r="J331" s="70">
        <f t="shared" si="80"/>
        <v>0</v>
      </c>
      <c r="K331" s="70">
        <f t="shared" si="80"/>
        <v>0</v>
      </c>
      <c r="L331" s="70">
        <f t="shared" si="80"/>
        <v>0</v>
      </c>
      <c r="M331" s="70">
        <f t="shared" si="80"/>
        <v>0</v>
      </c>
      <c r="N331" s="70">
        <f t="shared" si="80"/>
        <v>0</v>
      </c>
      <c r="O331" s="70">
        <f t="shared" si="80"/>
        <v>0</v>
      </c>
      <c r="P331" s="70">
        <f t="shared" si="80"/>
        <v>1</v>
      </c>
      <c r="Q331" s="70">
        <f t="shared" si="80"/>
        <v>0</v>
      </c>
      <c r="R331" s="70">
        <f t="shared" si="80"/>
        <v>0</v>
      </c>
      <c r="S331" s="70">
        <f t="shared" si="80"/>
        <v>0</v>
      </c>
      <c r="T331" s="70">
        <f t="shared" ref="T331:AY331" si="81">IF(T330&lt;=$D327*12,0,IF(MOD(T330,$D$311*12)=1,T324-S324*T326,T324-S324))</f>
        <v>0</v>
      </c>
      <c r="U331" s="70">
        <f t="shared" si="81"/>
        <v>0</v>
      </c>
      <c r="V331" s="70">
        <f t="shared" si="81"/>
        <v>0</v>
      </c>
      <c r="W331" s="70">
        <f t="shared" si="81"/>
        <v>0</v>
      </c>
      <c r="X331" s="70">
        <f t="shared" si="81"/>
        <v>0</v>
      </c>
      <c r="Y331" s="70">
        <f t="shared" si="81"/>
        <v>0</v>
      </c>
      <c r="Z331" s="70">
        <f t="shared" si="81"/>
        <v>0</v>
      </c>
      <c r="AA331" s="70">
        <f t="shared" si="81"/>
        <v>0</v>
      </c>
      <c r="AB331" s="70">
        <f t="shared" si="81"/>
        <v>1</v>
      </c>
      <c r="AC331" s="70">
        <f t="shared" si="81"/>
        <v>0</v>
      </c>
      <c r="AD331" s="70">
        <f t="shared" si="81"/>
        <v>0</v>
      </c>
      <c r="AE331" s="70">
        <f t="shared" si="81"/>
        <v>0</v>
      </c>
      <c r="AF331" s="70">
        <f t="shared" si="81"/>
        <v>0</v>
      </c>
      <c r="AG331" s="70">
        <f t="shared" si="81"/>
        <v>0</v>
      </c>
      <c r="AH331" s="70">
        <f t="shared" si="81"/>
        <v>0</v>
      </c>
      <c r="AI331" s="70">
        <f t="shared" si="81"/>
        <v>0</v>
      </c>
      <c r="AJ331" s="70">
        <f t="shared" si="81"/>
        <v>0</v>
      </c>
      <c r="AK331" s="70">
        <f t="shared" si="81"/>
        <v>0</v>
      </c>
      <c r="AL331" s="70">
        <f t="shared" si="81"/>
        <v>0</v>
      </c>
      <c r="AM331" s="70">
        <f t="shared" si="81"/>
        <v>0</v>
      </c>
      <c r="AN331" s="70">
        <f t="shared" si="81"/>
        <v>1</v>
      </c>
      <c r="AO331" s="70">
        <f t="shared" si="81"/>
        <v>0</v>
      </c>
      <c r="AP331" s="70">
        <f t="shared" si="81"/>
        <v>0</v>
      </c>
      <c r="AQ331" s="70">
        <f t="shared" si="81"/>
        <v>0</v>
      </c>
      <c r="AR331" s="70">
        <f t="shared" si="81"/>
        <v>0</v>
      </c>
      <c r="AS331" s="70">
        <f t="shared" si="81"/>
        <v>0</v>
      </c>
      <c r="AT331" s="70">
        <f t="shared" si="81"/>
        <v>0</v>
      </c>
      <c r="AU331" s="70">
        <f t="shared" si="81"/>
        <v>0</v>
      </c>
      <c r="AV331" s="70">
        <f t="shared" si="81"/>
        <v>0</v>
      </c>
      <c r="AW331" s="70">
        <f t="shared" si="81"/>
        <v>0</v>
      </c>
      <c r="AX331" s="70">
        <f t="shared" si="81"/>
        <v>0</v>
      </c>
      <c r="AY331" s="70">
        <f t="shared" si="81"/>
        <v>0</v>
      </c>
      <c r="AZ331" s="70">
        <f t="shared" ref="AZ331:CE331" si="82">IF(AZ330&lt;=$D327*12,0,IF(MOD(AZ330,$D$311*12)=1,AZ324-AY324*AZ326,AZ324-AY324))</f>
        <v>1</v>
      </c>
      <c r="BA331" s="70">
        <f t="shared" si="82"/>
        <v>0</v>
      </c>
      <c r="BB331" s="70">
        <f t="shared" si="82"/>
        <v>0</v>
      </c>
      <c r="BC331" s="70">
        <f t="shared" si="82"/>
        <v>0</v>
      </c>
      <c r="BD331" s="70">
        <f t="shared" si="82"/>
        <v>0</v>
      </c>
      <c r="BE331" s="70">
        <f t="shared" si="82"/>
        <v>0</v>
      </c>
      <c r="BF331" s="70">
        <f t="shared" si="82"/>
        <v>0</v>
      </c>
      <c r="BG331" s="70">
        <f t="shared" si="82"/>
        <v>0</v>
      </c>
      <c r="BH331" s="70">
        <f t="shared" si="82"/>
        <v>0</v>
      </c>
      <c r="BI331" s="70">
        <f t="shared" si="82"/>
        <v>0</v>
      </c>
      <c r="BJ331" s="70">
        <f t="shared" si="82"/>
        <v>0</v>
      </c>
      <c r="BK331" s="70">
        <f t="shared" si="82"/>
        <v>0</v>
      </c>
      <c r="BL331" s="70">
        <f t="shared" si="82"/>
        <v>1</v>
      </c>
      <c r="BM331" s="70">
        <f t="shared" si="82"/>
        <v>0</v>
      </c>
      <c r="BN331" s="70">
        <f t="shared" si="82"/>
        <v>0</v>
      </c>
      <c r="BO331" s="70">
        <f t="shared" si="82"/>
        <v>0</v>
      </c>
      <c r="BP331" s="70">
        <f t="shared" si="82"/>
        <v>0</v>
      </c>
      <c r="BQ331" s="70">
        <f t="shared" si="82"/>
        <v>0</v>
      </c>
      <c r="BR331" s="70">
        <f t="shared" si="82"/>
        <v>0</v>
      </c>
      <c r="BS331" s="70">
        <f t="shared" si="82"/>
        <v>0</v>
      </c>
      <c r="BT331" s="70">
        <f t="shared" si="82"/>
        <v>0</v>
      </c>
      <c r="BU331" s="70">
        <f t="shared" si="82"/>
        <v>0</v>
      </c>
      <c r="BV331" s="70">
        <f t="shared" si="82"/>
        <v>0</v>
      </c>
      <c r="BW331" s="70">
        <f t="shared" si="82"/>
        <v>0</v>
      </c>
      <c r="BX331" s="70">
        <f t="shared" si="82"/>
        <v>1</v>
      </c>
      <c r="BY331" s="70">
        <f t="shared" si="82"/>
        <v>0</v>
      </c>
      <c r="BZ331" s="70">
        <f t="shared" si="82"/>
        <v>0</v>
      </c>
      <c r="CA331" s="70">
        <f t="shared" si="82"/>
        <v>0</v>
      </c>
      <c r="CB331" s="70">
        <f t="shared" si="82"/>
        <v>0</v>
      </c>
      <c r="CC331" s="70">
        <f t="shared" si="82"/>
        <v>0</v>
      </c>
      <c r="CD331" s="70">
        <f t="shared" si="82"/>
        <v>0</v>
      </c>
      <c r="CE331" s="70">
        <f t="shared" si="82"/>
        <v>0</v>
      </c>
      <c r="CF331" s="70">
        <f t="shared" ref="CF331:CO331" si="83">IF(CF330&lt;=$D327*12,0,IF(MOD(CF330,$D$311*12)=1,CF324-CE324*CF326,CF324-CE324))</f>
        <v>0</v>
      </c>
      <c r="CG331" s="70">
        <f t="shared" si="83"/>
        <v>0</v>
      </c>
      <c r="CH331" s="70">
        <f t="shared" si="83"/>
        <v>0</v>
      </c>
      <c r="CI331" s="70">
        <f t="shared" si="83"/>
        <v>0</v>
      </c>
      <c r="CJ331" s="70">
        <f t="shared" si="83"/>
        <v>1</v>
      </c>
      <c r="CK331" s="70">
        <f t="shared" si="83"/>
        <v>0</v>
      </c>
      <c r="CL331" s="70">
        <f t="shared" si="83"/>
        <v>0</v>
      </c>
      <c r="CM331" s="70">
        <f t="shared" si="83"/>
        <v>0</v>
      </c>
      <c r="CN331" s="70">
        <f t="shared" si="83"/>
        <v>0</v>
      </c>
      <c r="CO331" s="70">
        <f t="shared" si="83"/>
        <v>0</v>
      </c>
    </row>
    <row r="332" spans="1:93">
      <c r="D332" s="71">
        <f>IF(D330&lt;=$D328,SUM($D331:D331),SUMIFS(331:331,330:330,"&lt;="&amp;D330,330:330,"&gt;"&amp;(D330-$D328)))</f>
        <v>0</v>
      </c>
      <c r="E332" s="71">
        <f>IF(E330&lt;=$D328,SUM($D331:E331),SUMIFS(331:331,330:330,"&lt;="&amp;E330,330:330,"&gt;"&amp;(E330-$D328)))</f>
        <v>0</v>
      </c>
      <c r="F332" s="71">
        <f>IF(F330&lt;=$D328,SUM($D331:F331),SUMIFS(331:331,330:330,"&lt;="&amp;F330,330:330,"&gt;"&amp;(F330-$D328)))</f>
        <v>0</v>
      </c>
      <c r="G332" s="71">
        <f>IF(G330&lt;=$D328,SUM($D331:G331),SUMIFS(331:331,330:330,"&lt;="&amp;G330,330:330,"&gt;"&amp;(G330-$D328)))</f>
        <v>0</v>
      </c>
      <c r="H332" s="71">
        <f>IF(H330&lt;=$D328,SUM($D331:H331),SUMIFS(331:331,330:330,"&lt;="&amp;H330,330:330,"&gt;"&amp;(H330-$D328)))</f>
        <v>0</v>
      </c>
      <c r="I332" s="71">
        <f>IF(I330&lt;=$D328,SUM($D331:I331),SUMIFS(331:331,330:330,"&lt;="&amp;I330,330:330,"&gt;"&amp;(I330-$D328)))</f>
        <v>0</v>
      </c>
      <c r="J332" s="71">
        <f>IF(J330&lt;=$D328,SUM($D331:J331),SUMIFS(331:331,330:330,"&lt;="&amp;J330,330:330,"&gt;"&amp;(J330-$D328)))</f>
        <v>0</v>
      </c>
      <c r="K332" s="71">
        <f>IF(K330&lt;=$D328,SUM($D331:K331),SUMIFS(331:331,330:330,"&lt;="&amp;K330,330:330,"&gt;"&amp;(K330-$D328)))</f>
        <v>0</v>
      </c>
      <c r="L332" s="71">
        <f>IF(L330&lt;=$D328,SUM($D331:L331),SUMIFS(331:331,330:330,"&lt;="&amp;L330,330:330,"&gt;"&amp;(L330-$D328)))</f>
        <v>0</v>
      </c>
      <c r="M332" s="71">
        <f>IF(M330&lt;=$D328,SUM($D331:M331),SUMIFS(331:331,330:330,"&lt;="&amp;M330,330:330,"&gt;"&amp;(M330-$D328)))</f>
        <v>0</v>
      </c>
      <c r="N332" s="71">
        <f>IF(N330&lt;=$D328,SUM($D331:N331),SUMIFS(331:331,330:330,"&lt;="&amp;N330,330:330,"&gt;"&amp;(N330-$D328)))</f>
        <v>0</v>
      </c>
      <c r="O332" s="71">
        <f>IF(O330&lt;=$D328,SUM($D331:O331),SUMIFS(331:331,330:330,"&lt;="&amp;O330,330:330,"&gt;"&amp;(O330-$D328)))</f>
        <v>0</v>
      </c>
      <c r="P332" s="71">
        <f>IF(P330&lt;=$D328,SUM($D331:P331),SUMIFS(331:331,330:330,"&lt;="&amp;P330,330:330,"&gt;"&amp;(P330-$D328)))</f>
        <v>1</v>
      </c>
      <c r="Q332" s="71">
        <f>IF(Q330&lt;=$D328,SUM($D331:Q331),SUMIFS(331:331,330:330,"&lt;="&amp;Q330,330:330,"&gt;"&amp;(Q330-$D328)))</f>
        <v>1</v>
      </c>
      <c r="R332" s="71">
        <f>IF(R330&lt;=$D328,SUM($D331:R331),SUMIFS(331:331,330:330,"&lt;="&amp;R330,330:330,"&gt;"&amp;(R330-$D328)))</f>
        <v>1</v>
      </c>
      <c r="S332" s="71">
        <f>IF(S330&lt;=$D328,SUM($D331:S331),SUMIFS(331:331,330:330,"&lt;="&amp;S330,330:330,"&gt;"&amp;(S330-$D328)))</f>
        <v>0</v>
      </c>
      <c r="T332" s="71">
        <f>IF(T330&lt;=$D328,SUM($D331:T331),SUMIFS(331:331,330:330,"&lt;="&amp;T330,330:330,"&gt;"&amp;(T330-$D328)))</f>
        <v>0</v>
      </c>
      <c r="U332" s="71">
        <f>IF(U330&lt;=$D328,SUM($D331:U331),SUMIFS(331:331,330:330,"&lt;="&amp;U330,330:330,"&gt;"&amp;(U330-$D328)))</f>
        <v>0</v>
      </c>
      <c r="V332" s="71">
        <f>IF(V330&lt;=$D328,SUM($D331:V331),SUMIFS(331:331,330:330,"&lt;="&amp;V330,330:330,"&gt;"&amp;(V330-$D328)))</f>
        <v>0</v>
      </c>
      <c r="W332" s="71">
        <f>IF(W330&lt;=$D328,SUM($D331:W331),SUMIFS(331:331,330:330,"&lt;="&amp;W330,330:330,"&gt;"&amp;(W330-$D328)))</f>
        <v>0</v>
      </c>
      <c r="X332" s="71">
        <f>IF(X330&lt;=$D328,SUM($D331:X331),SUMIFS(331:331,330:330,"&lt;="&amp;X330,330:330,"&gt;"&amp;(X330-$D328)))</f>
        <v>0</v>
      </c>
      <c r="Y332" s="71">
        <f>IF(Y330&lt;=$D328,SUM($D331:Y331),SUMIFS(331:331,330:330,"&lt;="&amp;Y330,330:330,"&gt;"&amp;(Y330-$D328)))</f>
        <v>0</v>
      </c>
      <c r="Z332" s="71">
        <f>IF(Z330&lt;=$D328,SUM($D331:Z331),SUMIFS(331:331,330:330,"&lt;="&amp;Z330,330:330,"&gt;"&amp;(Z330-$D328)))</f>
        <v>0</v>
      </c>
      <c r="AA332" s="71">
        <f>IF(AA330&lt;=$D328,SUM($D331:AA331),SUMIFS(331:331,330:330,"&lt;="&amp;AA330,330:330,"&gt;"&amp;(AA330-$D328)))</f>
        <v>0</v>
      </c>
      <c r="AB332" s="71">
        <f>IF(AB330&lt;=$D328,SUM($D331:AB331),SUMIFS(331:331,330:330,"&lt;="&amp;AB330,330:330,"&gt;"&amp;(AB330-$D328)))</f>
        <v>1</v>
      </c>
      <c r="AC332" s="71">
        <f>IF(AC330&lt;=$D328,SUM($D331:AC331),SUMIFS(331:331,330:330,"&lt;="&amp;AC330,330:330,"&gt;"&amp;(AC330-$D328)))</f>
        <v>1</v>
      </c>
      <c r="AD332" s="71">
        <f>IF(AD330&lt;=$D328,SUM($D331:AD331),SUMIFS(331:331,330:330,"&lt;="&amp;AD330,330:330,"&gt;"&amp;(AD330-$D328)))</f>
        <v>1</v>
      </c>
      <c r="AE332" s="71">
        <f>IF(AE330&lt;=$D328,SUM($D331:AE331),SUMIFS(331:331,330:330,"&lt;="&amp;AE330,330:330,"&gt;"&amp;(AE330-$D328)))</f>
        <v>0</v>
      </c>
      <c r="AF332" s="71">
        <f>IF(AF330&lt;=$D328,SUM($D331:AF331),SUMIFS(331:331,330:330,"&lt;="&amp;AF330,330:330,"&gt;"&amp;(AF330-$D328)))</f>
        <v>0</v>
      </c>
      <c r="AG332" s="71">
        <f>IF(AG330&lt;=$D328,SUM($D331:AG331),SUMIFS(331:331,330:330,"&lt;="&amp;AG330,330:330,"&gt;"&amp;(AG330-$D328)))</f>
        <v>0</v>
      </c>
      <c r="AH332" s="71">
        <f>IF(AH330&lt;=$D328,SUM($D331:AH331),SUMIFS(331:331,330:330,"&lt;="&amp;AH330,330:330,"&gt;"&amp;(AH330-$D328)))</f>
        <v>0</v>
      </c>
      <c r="AI332" s="71">
        <f>IF(AI330&lt;=$D328,SUM($D331:AI331),SUMIFS(331:331,330:330,"&lt;="&amp;AI330,330:330,"&gt;"&amp;(AI330-$D328)))</f>
        <v>0</v>
      </c>
      <c r="AJ332" s="71">
        <f>IF(AJ330&lt;=$D328,SUM($D331:AJ331),SUMIFS(331:331,330:330,"&lt;="&amp;AJ330,330:330,"&gt;"&amp;(AJ330-$D328)))</f>
        <v>0</v>
      </c>
      <c r="AK332" s="71">
        <f>IF(AK330&lt;=$D328,SUM($D331:AK331),SUMIFS(331:331,330:330,"&lt;="&amp;AK330,330:330,"&gt;"&amp;(AK330-$D328)))</f>
        <v>0</v>
      </c>
      <c r="AL332" s="71">
        <f>IF(AL330&lt;=$D328,SUM($D331:AL331),SUMIFS(331:331,330:330,"&lt;="&amp;AL330,330:330,"&gt;"&amp;(AL330-$D328)))</f>
        <v>0</v>
      </c>
      <c r="AM332" s="71">
        <f>IF(AM330&lt;=$D328,SUM($D331:AM331),SUMIFS(331:331,330:330,"&lt;="&amp;AM330,330:330,"&gt;"&amp;(AM330-$D328)))</f>
        <v>0</v>
      </c>
      <c r="AN332" s="71">
        <f>IF(AN330&lt;=$D328,SUM($D331:AN331),SUMIFS(331:331,330:330,"&lt;="&amp;AN330,330:330,"&gt;"&amp;(AN330-$D328)))</f>
        <v>1</v>
      </c>
      <c r="AO332" s="71">
        <f>IF(AO330&lt;=$D328,SUM($D331:AO331),SUMIFS(331:331,330:330,"&lt;="&amp;AO330,330:330,"&gt;"&amp;(AO330-$D328)))</f>
        <v>1</v>
      </c>
      <c r="AP332" s="71">
        <f>IF(AP330&lt;=$D328,SUM($D331:AP331),SUMIFS(331:331,330:330,"&lt;="&amp;AP330,330:330,"&gt;"&amp;(AP330-$D328)))</f>
        <v>1</v>
      </c>
      <c r="AQ332" s="71">
        <f>IF(AQ330&lt;=$D328,SUM($D331:AQ331),SUMIFS(331:331,330:330,"&lt;="&amp;AQ330,330:330,"&gt;"&amp;(AQ330-$D328)))</f>
        <v>0</v>
      </c>
      <c r="AR332" s="71">
        <f>IF(AR330&lt;=$D328,SUM($D331:AR331),SUMIFS(331:331,330:330,"&lt;="&amp;AR330,330:330,"&gt;"&amp;(AR330-$D328)))</f>
        <v>0</v>
      </c>
      <c r="AS332" s="71">
        <f>IF(AS330&lt;=$D328,SUM($D331:AS331),SUMIFS(331:331,330:330,"&lt;="&amp;AS330,330:330,"&gt;"&amp;(AS330-$D328)))</f>
        <v>0</v>
      </c>
      <c r="AT332" s="71">
        <f>IF(AT330&lt;=$D328,SUM($D331:AT331),SUMIFS(331:331,330:330,"&lt;="&amp;AT330,330:330,"&gt;"&amp;(AT330-$D328)))</f>
        <v>0</v>
      </c>
      <c r="AU332" s="71">
        <f>IF(AU330&lt;=$D328,SUM($D331:AU331),SUMIFS(331:331,330:330,"&lt;="&amp;AU330,330:330,"&gt;"&amp;(AU330-$D328)))</f>
        <v>0</v>
      </c>
      <c r="AV332" s="71">
        <f>IF(AV330&lt;=$D328,SUM($D331:AV331),SUMIFS(331:331,330:330,"&lt;="&amp;AV330,330:330,"&gt;"&amp;(AV330-$D328)))</f>
        <v>0</v>
      </c>
      <c r="AW332" s="71">
        <f>IF(AW330&lt;=$D328,SUM($D331:AW331),SUMIFS(331:331,330:330,"&lt;="&amp;AW330,330:330,"&gt;"&amp;(AW330-$D328)))</f>
        <v>0</v>
      </c>
      <c r="AX332" s="71">
        <f>IF(AX330&lt;=$D328,SUM($D331:AX331),SUMIFS(331:331,330:330,"&lt;="&amp;AX330,330:330,"&gt;"&amp;(AX330-$D328)))</f>
        <v>0</v>
      </c>
      <c r="AY332" s="71">
        <f>IF(AY330&lt;=$D328,SUM($D331:AY331),SUMIFS(331:331,330:330,"&lt;="&amp;AY330,330:330,"&gt;"&amp;(AY330-$D328)))</f>
        <v>0</v>
      </c>
      <c r="AZ332" s="71">
        <f>IF(AZ330&lt;=$D328,SUM($D331:AZ331),SUMIFS(331:331,330:330,"&lt;="&amp;AZ330,330:330,"&gt;"&amp;(AZ330-$D328)))</f>
        <v>1</v>
      </c>
      <c r="BA332" s="71">
        <f>IF(BA330&lt;=$D328,SUM($D331:BA331),SUMIFS(331:331,330:330,"&lt;="&amp;BA330,330:330,"&gt;"&amp;(BA330-$D328)))</f>
        <v>1</v>
      </c>
      <c r="BB332" s="71">
        <f>IF(BB330&lt;=$D328,SUM($D331:BB331),SUMIFS(331:331,330:330,"&lt;="&amp;BB330,330:330,"&gt;"&amp;(BB330-$D328)))</f>
        <v>1</v>
      </c>
      <c r="BC332" s="71">
        <f>IF(BC330&lt;=$D328,SUM($D331:BC331),SUMIFS(331:331,330:330,"&lt;="&amp;BC330,330:330,"&gt;"&amp;(BC330-$D328)))</f>
        <v>0</v>
      </c>
      <c r="BD332" s="71">
        <f>IF(BD330&lt;=$D328,SUM($D331:BD331),SUMIFS(331:331,330:330,"&lt;="&amp;BD330,330:330,"&gt;"&amp;(BD330-$D328)))</f>
        <v>0</v>
      </c>
      <c r="BE332" s="71">
        <f>IF(BE330&lt;=$D328,SUM($D331:BE331),SUMIFS(331:331,330:330,"&lt;="&amp;BE330,330:330,"&gt;"&amp;(BE330-$D328)))</f>
        <v>0</v>
      </c>
      <c r="BF332" s="71">
        <f>IF(BF330&lt;=$D328,SUM($D331:BF331),SUMIFS(331:331,330:330,"&lt;="&amp;BF330,330:330,"&gt;"&amp;(BF330-$D328)))</f>
        <v>0</v>
      </c>
      <c r="BG332" s="71">
        <f>IF(BG330&lt;=$D328,SUM($D331:BG331),SUMIFS(331:331,330:330,"&lt;="&amp;BG330,330:330,"&gt;"&amp;(BG330-$D328)))</f>
        <v>0</v>
      </c>
      <c r="BH332" s="71">
        <f>IF(BH330&lt;=$D328,SUM($D331:BH331),SUMIFS(331:331,330:330,"&lt;="&amp;BH330,330:330,"&gt;"&amp;(BH330-$D328)))</f>
        <v>0</v>
      </c>
      <c r="BI332" s="71">
        <f>IF(BI330&lt;=$D328,SUM($D331:BI331),SUMIFS(331:331,330:330,"&lt;="&amp;BI330,330:330,"&gt;"&amp;(BI330-$D328)))</f>
        <v>0</v>
      </c>
      <c r="BJ332" s="71">
        <f>IF(BJ330&lt;=$D328,SUM($D331:BJ331),SUMIFS(331:331,330:330,"&lt;="&amp;BJ330,330:330,"&gt;"&amp;(BJ330-$D328)))</f>
        <v>0</v>
      </c>
      <c r="BK332" s="71">
        <f>IF(BK330&lt;=$D328,SUM($D331:BK331),SUMIFS(331:331,330:330,"&lt;="&amp;BK330,330:330,"&gt;"&amp;(BK330-$D328)))</f>
        <v>0</v>
      </c>
      <c r="BL332" s="71">
        <f>IF(BL330&lt;=$D328,SUM($D331:BL331),SUMIFS(331:331,330:330,"&lt;="&amp;BL330,330:330,"&gt;"&amp;(BL330-$D328)))</f>
        <v>1</v>
      </c>
      <c r="BM332" s="71">
        <f>IF(BM330&lt;=$D328,SUM($D331:BM331),SUMIFS(331:331,330:330,"&lt;="&amp;BM330,330:330,"&gt;"&amp;(BM330-$D328)))</f>
        <v>1</v>
      </c>
      <c r="BN332" s="71">
        <f>IF(BN330&lt;=$D328,SUM($D331:BN331),SUMIFS(331:331,330:330,"&lt;="&amp;BN330,330:330,"&gt;"&amp;(BN330-$D328)))</f>
        <v>1</v>
      </c>
      <c r="BO332" s="71">
        <f>IF(BO330&lt;=$D328,SUM($D331:BO331),SUMIFS(331:331,330:330,"&lt;="&amp;BO330,330:330,"&gt;"&amp;(BO330-$D328)))</f>
        <v>0</v>
      </c>
      <c r="BP332" s="71">
        <f>IF(BP330&lt;=$D328,SUM($D331:BP331),SUMIFS(331:331,330:330,"&lt;="&amp;BP330,330:330,"&gt;"&amp;(BP330-$D328)))</f>
        <v>0</v>
      </c>
      <c r="BQ332" s="71">
        <f>IF(BQ330&lt;=$D328,SUM($D331:BQ331),SUMIFS(331:331,330:330,"&lt;="&amp;BQ330,330:330,"&gt;"&amp;(BQ330-$D328)))</f>
        <v>0</v>
      </c>
      <c r="BR332" s="71">
        <f>IF(BR330&lt;=$D328,SUM($D331:BR331),SUMIFS(331:331,330:330,"&lt;="&amp;BR330,330:330,"&gt;"&amp;(BR330-$D328)))</f>
        <v>0</v>
      </c>
      <c r="BS332" s="71">
        <f>IF(BS330&lt;=$D328,SUM($D331:BS331),SUMIFS(331:331,330:330,"&lt;="&amp;BS330,330:330,"&gt;"&amp;(BS330-$D328)))</f>
        <v>0</v>
      </c>
      <c r="BT332" s="71">
        <f>IF(BT330&lt;=$D328,SUM($D331:BT331),SUMIFS(331:331,330:330,"&lt;="&amp;BT330,330:330,"&gt;"&amp;(BT330-$D328)))</f>
        <v>0</v>
      </c>
      <c r="BU332" s="71">
        <f>IF(BU330&lt;=$D328,SUM($D331:BU331),SUMIFS(331:331,330:330,"&lt;="&amp;BU330,330:330,"&gt;"&amp;(BU330-$D328)))</f>
        <v>0</v>
      </c>
      <c r="BV332" s="71">
        <f>IF(BV330&lt;=$D328,SUM($D331:BV331),SUMIFS(331:331,330:330,"&lt;="&amp;BV330,330:330,"&gt;"&amp;(BV330-$D328)))</f>
        <v>0</v>
      </c>
      <c r="BW332" s="71">
        <f>IF(BW330&lt;=$D328,SUM($D331:BW331),SUMIFS(331:331,330:330,"&lt;="&amp;BW330,330:330,"&gt;"&amp;(BW330-$D328)))</f>
        <v>0</v>
      </c>
      <c r="BX332" s="71">
        <f>IF(BX330&lt;=$D328,SUM($D331:BX331),SUMIFS(331:331,330:330,"&lt;="&amp;BX330,330:330,"&gt;"&amp;(BX330-$D328)))</f>
        <v>1</v>
      </c>
      <c r="BY332" s="71">
        <f>IF(BY330&lt;=$D328,SUM($D331:BY331),SUMIFS(331:331,330:330,"&lt;="&amp;BY330,330:330,"&gt;"&amp;(BY330-$D328)))</f>
        <v>1</v>
      </c>
      <c r="BZ332" s="71">
        <f>IF(BZ330&lt;=$D328,SUM($D331:BZ331),SUMIFS(331:331,330:330,"&lt;="&amp;BZ330,330:330,"&gt;"&amp;(BZ330-$D328)))</f>
        <v>1</v>
      </c>
      <c r="CA332" s="71">
        <f>IF(CA330&lt;=$D328,SUM($D331:CA331),SUMIFS(331:331,330:330,"&lt;="&amp;CA330,330:330,"&gt;"&amp;(CA330-$D328)))</f>
        <v>0</v>
      </c>
      <c r="CB332" s="71">
        <f>IF(CB330&lt;=$D328,SUM($D331:CB331),SUMIFS(331:331,330:330,"&lt;="&amp;CB330,330:330,"&gt;"&amp;(CB330-$D328)))</f>
        <v>0</v>
      </c>
      <c r="CC332" s="71">
        <f>IF(CC330&lt;=$D328,SUM($D331:CC331),SUMIFS(331:331,330:330,"&lt;="&amp;CC330,330:330,"&gt;"&amp;(CC330-$D328)))</f>
        <v>0</v>
      </c>
      <c r="CD332" s="71">
        <f>IF(CD330&lt;=$D328,SUM($D331:CD331),SUMIFS(331:331,330:330,"&lt;="&amp;CD330,330:330,"&gt;"&amp;(CD330-$D328)))</f>
        <v>0</v>
      </c>
      <c r="CE332" s="71">
        <f>IF(CE330&lt;=$D328,SUM($D331:CE331),SUMIFS(331:331,330:330,"&lt;="&amp;CE330,330:330,"&gt;"&amp;(CE330-$D328)))</f>
        <v>0</v>
      </c>
      <c r="CF332" s="71">
        <f>IF(CF330&lt;=$D328,SUM($D331:CF331),SUMIFS(331:331,330:330,"&lt;="&amp;CF330,330:330,"&gt;"&amp;(CF330-$D328)))</f>
        <v>0</v>
      </c>
      <c r="CG332" s="71">
        <f>IF(CG330&lt;=$D328,SUM($D331:CG331),SUMIFS(331:331,330:330,"&lt;="&amp;CG330,330:330,"&gt;"&amp;(CG330-$D328)))</f>
        <v>0</v>
      </c>
      <c r="CH332" s="71">
        <f>IF(CH330&lt;=$D328,SUM($D331:CH331),SUMIFS(331:331,330:330,"&lt;="&amp;CH330,330:330,"&gt;"&amp;(CH330-$D328)))</f>
        <v>0</v>
      </c>
      <c r="CI332" s="71">
        <f>IF(CI330&lt;=$D328,SUM($D331:CI331),SUMIFS(331:331,330:330,"&lt;="&amp;CI330,330:330,"&gt;"&amp;(CI330-$D328)))</f>
        <v>0</v>
      </c>
      <c r="CJ332" s="71">
        <f>IF(CJ330&lt;=$D328,SUM($D331:CJ331),SUMIFS(331:331,330:330,"&lt;="&amp;CJ330,330:330,"&gt;"&amp;(CJ330-$D328)))</f>
        <v>1</v>
      </c>
      <c r="CK332" s="71">
        <f>IF(CK330&lt;=$D328,SUM($D331:CK331),SUMIFS(331:331,330:330,"&lt;="&amp;CK330,330:330,"&gt;"&amp;(CK330-$D328)))</f>
        <v>1</v>
      </c>
      <c r="CL332" s="71">
        <f>IF(CL330&lt;=$D328,SUM($D331:CL331),SUMIFS(331:331,330:330,"&lt;="&amp;CL330,330:330,"&gt;"&amp;(CL330-$D328)))</f>
        <v>1</v>
      </c>
      <c r="CM332" s="71">
        <f>IF(CM330&lt;=$D328,SUM($D331:CM331),SUMIFS(331:331,330:330,"&lt;="&amp;CM330,330:330,"&gt;"&amp;(CM330-$D328)))</f>
        <v>0</v>
      </c>
      <c r="CN332" s="71">
        <f>IF(CN330&lt;=$D328,SUM($D331:CN331),SUMIFS(331:331,330:330,"&lt;="&amp;CN330,330:330,"&gt;"&amp;(CN330-$D328)))</f>
        <v>0</v>
      </c>
      <c r="CO332" s="71">
        <f>IF(CO330&lt;=$D328,SUM($D331:CO331),SUMIFS(331:331,330:330,"&lt;="&amp;CO330,330:330,"&gt;"&amp;(CO330-$D328)))</f>
        <v>0</v>
      </c>
    </row>
    <row r="333" spans="1:93">
      <c r="C333" t="s">
        <v>45</v>
      </c>
      <c r="D333" s="72">
        <f>D332*D325</f>
        <v>0</v>
      </c>
      <c r="E333" s="72">
        <f t="shared" ref="E333:BP333" si="84">E332*E325</f>
        <v>0</v>
      </c>
      <c r="F333" s="72">
        <f t="shared" si="84"/>
        <v>0</v>
      </c>
      <c r="G333" s="72">
        <f t="shared" si="84"/>
        <v>0</v>
      </c>
      <c r="H333" s="72">
        <f t="shared" si="84"/>
        <v>0</v>
      </c>
      <c r="I333" s="72">
        <f t="shared" si="84"/>
        <v>0</v>
      </c>
      <c r="J333" s="72">
        <f t="shared" si="84"/>
        <v>0</v>
      </c>
      <c r="K333" s="72">
        <f t="shared" si="84"/>
        <v>0</v>
      </c>
      <c r="L333" s="72">
        <f t="shared" si="84"/>
        <v>0</v>
      </c>
      <c r="M333" s="72">
        <f t="shared" si="84"/>
        <v>0</v>
      </c>
      <c r="N333" s="72">
        <f t="shared" si="84"/>
        <v>0</v>
      </c>
      <c r="O333" s="72">
        <f t="shared" si="84"/>
        <v>0</v>
      </c>
      <c r="P333" s="72">
        <f t="shared" si="84"/>
        <v>26063.856000000003</v>
      </c>
      <c r="Q333" s="72">
        <f t="shared" si="84"/>
        <v>26063.856000000003</v>
      </c>
      <c r="R333" s="72">
        <f t="shared" si="84"/>
        <v>26063.856000000003</v>
      </c>
      <c r="S333" s="72">
        <f t="shared" si="84"/>
        <v>0</v>
      </c>
      <c r="T333" s="72">
        <f t="shared" si="84"/>
        <v>0</v>
      </c>
      <c r="U333" s="72">
        <f t="shared" si="84"/>
        <v>0</v>
      </c>
      <c r="V333" s="72">
        <f t="shared" si="84"/>
        <v>0</v>
      </c>
      <c r="W333" s="72">
        <f t="shared" si="84"/>
        <v>0</v>
      </c>
      <c r="X333" s="72">
        <f t="shared" si="84"/>
        <v>0</v>
      </c>
      <c r="Y333" s="72">
        <f t="shared" si="84"/>
        <v>0</v>
      </c>
      <c r="Z333" s="72">
        <f t="shared" si="84"/>
        <v>0</v>
      </c>
      <c r="AA333" s="72">
        <f t="shared" si="84"/>
        <v>0</v>
      </c>
      <c r="AB333" s="72">
        <f t="shared" si="84"/>
        <v>28670.241600000008</v>
      </c>
      <c r="AC333" s="72">
        <f t="shared" si="84"/>
        <v>28670.241600000008</v>
      </c>
      <c r="AD333" s="72">
        <f t="shared" si="84"/>
        <v>28670.241600000008</v>
      </c>
      <c r="AE333" s="72">
        <f t="shared" si="84"/>
        <v>0</v>
      </c>
      <c r="AF333" s="72">
        <f t="shared" si="84"/>
        <v>0</v>
      </c>
      <c r="AG333" s="72">
        <f t="shared" si="84"/>
        <v>0</v>
      </c>
      <c r="AH333" s="72">
        <f t="shared" si="84"/>
        <v>0</v>
      </c>
      <c r="AI333" s="72">
        <f t="shared" si="84"/>
        <v>0</v>
      </c>
      <c r="AJ333" s="72">
        <f t="shared" si="84"/>
        <v>0</v>
      </c>
      <c r="AK333" s="72">
        <f t="shared" si="84"/>
        <v>0</v>
      </c>
      <c r="AL333" s="72">
        <f t="shared" si="84"/>
        <v>0</v>
      </c>
      <c r="AM333" s="72">
        <f t="shared" si="84"/>
        <v>0</v>
      </c>
      <c r="AN333" s="72">
        <f t="shared" si="84"/>
        <v>0</v>
      </c>
      <c r="AO333" s="72">
        <f t="shared" si="84"/>
        <v>0</v>
      </c>
      <c r="AP333" s="72">
        <f t="shared" si="84"/>
        <v>0</v>
      </c>
      <c r="AQ333" s="72">
        <f t="shared" si="84"/>
        <v>0</v>
      </c>
      <c r="AR333" s="72">
        <f t="shared" si="84"/>
        <v>0</v>
      </c>
      <c r="AS333" s="72">
        <f t="shared" si="84"/>
        <v>0</v>
      </c>
      <c r="AT333" s="72">
        <f t="shared" si="84"/>
        <v>0</v>
      </c>
      <c r="AU333" s="72">
        <f t="shared" si="84"/>
        <v>0</v>
      </c>
      <c r="AV333" s="72">
        <f t="shared" si="84"/>
        <v>0</v>
      </c>
      <c r="AW333" s="72">
        <f t="shared" si="84"/>
        <v>0</v>
      </c>
      <c r="AX333" s="72">
        <f t="shared" si="84"/>
        <v>0</v>
      </c>
      <c r="AY333" s="72">
        <f t="shared" si="84"/>
        <v>0</v>
      </c>
      <c r="AZ333" s="72">
        <f t="shared" si="84"/>
        <v>0</v>
      </c>
      <c r="BA333" s="72">
        <f t="shared" si="84"/>
        <v>0</v>
      </c>
      <c r="BB333" s="72">
        <f t="shared" si="84"/>
        <v>0</v>
      </c>
      <c r="BC333" s="72">
        <f t="shared" si="84"/>
        <v>0</v>
      </c>
      <c r="BD333" s="72">
        <f t="shared" si="84"/>
        <v>0</v>
      </c>
      <c r="BE333" s="72">
        <f t="shared" si="84"/>
        <v>0</v>
      </c>
      <c r="BF333" s="72">
        <f t="shared" si="84"/>
        <v>0</v>
      </c>
      <c r="BG333" s="72">
        <f t="shared" si="84"/>
        <v>0</v>
      </c>
      <c r="BH333" s="72">
        <f t="shared" si="84"/>
        <v>0</v>
      </c>
      <c r="BI333" s="72">
        <f t="shared" si="84"/>
        <v>0</v>
      </c>
      <c r="BJ333" s="72">
        <f t="shared" si="84"/>
        <v>0</v>
      </c>
      <c r="BK333" s="72">
        <f t="shared" si="84"/>
        <v>0</v>
      </c>
      <c r="BL333" s="72">
        <f t="shared" si="84"/>
        <v>0</v>
      </c>
      <c r="BM333" s="72">
        <f t="shared" si="84"/>
        <v>0</v>
      </c>
      <c r="BN333" s="72">
        <f t="shared" si="84"/>
        <v>0</v>
      </c>
      <c r="BO333" s="72">
        <f t="shared" si="84"/>
        <v>0</v>
      </c>
      <c r="BP333" s="72">
        <f t="shared" si="84"/>
        <v>0</v>
      </c>
      <c r="BQ333" s="72">
        <f t="shared" ref="BQ333:CO333" si="85">BQ332*BQ325</f>
        <v>0</v>
      </c>
      <c r="BR333" s="72">
        <f t="shared" si="85"/>
        <v>0</v>
      </c>
      <c r="BS333" s="72">
        <f t="shared" si="85"/>
        <v>0</v>
      </c>
      <c r="BT333" s="72">
        <f t="shared" si="85"/>
        <v>0</v>
      </c>
      <c r="BU333" s="72">
        <f t="shared" si="85"/>
        <v>0</v>
      </c>
      <c r="BV333" s="72">
        <f t="shared" si="85"/>
        <v>0</v>
      </c>
      <c r="BW333" s="72">
        <f t="shared" si="85"/>
        <v>0</v>
      </c>
      <c r="BX333" s="72">
        <f t="shared" si="85"/>
        <v>0</v>
      </c>
      <c r="BY333" s="72">
        <f t="shared" si="85"/>
        <v>0</v>
      </c>
      <c r="BZ333" s="72">
        <f t="shared" si="85"/>
        <v>0</v>
      </c>
      <c r="CA333" s="72">
        <f t="shared" si="85"/>
        <v>0</v>
      </c>
      <c r="CB333" s="72">
        <f t="shared" si="85"/>
        <v>0</v>
      </c>
      <c r="CC333" s="72">
        <f t="shared" si="85"/>
        <v>0</v>
      </c>
      <c r="CD333" s="72">
        <f t="shared" si="85"/>
        <v>0</v>
      </c>
      <c r="CE333" s="72">
        <f t="shared" si="85"/>
        <v>0</v>
      </c>
      <c r="CF333" s="72">
        <f t="shared" si="85"/>
        <v>0</v>
      </c>
      <c r="CG333" s="72">
        <f t="shared" si="85"/>
        <v>0</v>
      </c>
      <c r="CH333" s="72">
        <f t="shared" si="85"/>
        <v>0</v>
      </c>
      <c r="CI333" s="72">
        <f t="shared" si="85"/>
        <v>0</v>
      </c>
      <c r="CJ333" s="72">
        <f t="shared" si="85"/>
        <v>0</v>
      </c>
      <c r="CK333" s="72">
        <f t="shared" si="85"/>
        <v>0</v>
      </c>
      <c r="CL333" s="72">
        <f t="shared" si="85"/>
        <v>0</v>
      </c>
      <c r="CM333" s="72">
        <f t="shared" si="85"/>
        <v>0</v>
      </c>
      <c r="CN333" s="72">
        <f t="shared" si="85"/>
        <v>0</v>
      </c>
      <c r="CO333" s="72">
        <f t="shared" si="85"/>
        <v>0</v>
      </c>
    </row>
    <row r="335" spans="1:93" s="38" customFormat="1">
      <c r="A335" s="38" t="s">
        <v>139</v>
      </c>
      <c r="D335" s="49"/>
    </row>
    <row r="336" spans="1:93">
      <c r="B336" s="2" t="s">
        <v>92</v>
      </c>
      <c r="C336" t="s">
        <v>55</v>
      </c>
      <c r="D336" s="64">
        <v>42491</v>
      </c>
    </row>
    <row r="337" spans="1:93">
      <c r="C337" t="s">
        <v>56</v>
      </c>
      <c r="D337" s="64">
        <v>42979</v>
      </c>
    </row>
    <row r="338" spans="1:93">
      <c r="C338" t="s">
        <v>121</v>
      </c>
      <c r="D338" s="66">
        <f>ROUNDUP((DATEDIF(D336,D337,"m")+12)/12,0)</f>
        <v>3</v>
      </c>
    </row>
    <row r="339" spans="1:93">
      <c r="C339" s="2" t="s">
        <v>122</v>
      </c>
      <c r="D339" s="73">
        <f>D336</f>
        <v>42491</v>
      </c>
      <c r="E339" s="73">
        <f t="shared" ref="E339:AJ339" si="86">EDATE(D339,1)</f>
        <v>42522</v>
      </c>
      <c r="F339" s="73">
        <f t="shared" si="86"/>
        <v>42552</v>
      </c>
      <c r="G339" s="73">
        <f t="shared" si="86"/>
        <v>42583</v>
      </c>
      <c r="H339" s="73">
        <f t="shared" si="86"/>
        <v>42614</v>
      </c>
      <c r="I339" s="73">
        <f t="shared" si="86"/>
        <v>42644</v>
      </c>
      <c r="J339" s="73">
        <f t="shared" si="86"/>
        <v>42675</v>
      </c>
      <c r="K339" s="73">
        <f t="shared" si="86"/>
        <v>42705</v>
      </c>
      <c r="L339" s="73">
        <f t="shared" si="86"/>
        <v>42736</v>
      </c>
      <c r="M339" s="73">
        <f t="shared" si="86"/>
        <v>42767</v>
      </c>
      <c r="N339" s="73">
        <f t="shared" si="86"/>
        <v>42795</v>
      </c>
      <c r="O339" s="73">
        <f t="shared" si="86"/>
        <v>42826</v>
      </c>
      <c r="P339" s="73">
        <f t="shared" si="86"/>
        <v>42856</v>
      </c>
      <c r="Q339" s="73">
        <f t="shared" si="86"/>
        <v>42887</v>
      </c>
      <c r="R339" s="73">
        <f t="shared" si="86"/>
        <v>42917</v>
      </c>
      <c r="S339" s="73">
        <f t="shared" si="86"/>
        <v>42948</v>
      </c>
      <c r="T339" s="73">
        <f t="shared" si="86"/>
        <v>42979</v>
      </c>
      <c r="U339" s="73">
        <f t="shared" si="86"/>
        <v>43009</v>
      </c>
      <c r="V339" s="73">
        <f t="shared" si="86"/>
        <v>43040</v>
      </c>
      <c r="W339" s="73">
        <f t="shared" si="86"/>
        <v>43070</v>
      </c>
      <c r="X339" s="73">
        <f t="shared" si="86"/>
        <v>43101</v>
      </c>
      <c r="Y339" s="73">
        <f t="shared" si="86"/>
        <v>43132</v>
      </c>
      <c r="Z339" s="73">
        <f t="shared" si="86"/>
        <v>43160</v>
      </c>
      <c r="AA339" s="73">
        <f t="shared" si="86"/>
        <v>43191</v>
      </c>
      <c r="AB339" s="73">
        <f t="shared" si="86"/>
        <v>43221</v>
      </c>
      <c r="AC339" s="73">
        <f t="shared" si="86"/>
        <v>43252</v>
      </c>
      <c r="AD339" s="73">
        <f t="shared" si="86"/>
        <v>43282</v>
      </c>
      <c r="AE339" s="73">
        <f t="shared" si="86"/>
        <v>43313</v>
      </c>
      <c r="AF339" s="73">
        <f t="shared" si="86"/>
        <v>43344</v>
      </c>
      <c r="AG339" s="73">
        <f t="shared" si="86"/>
        <v>43374</v>
      </c>
      <c r="AH339" s="73">
        <f t="shared" si="86"/>
        <v>43405</v>
      </c>
      <c r="AI339" s="73">
        <f t="shared" si="86"/>
        <v>43435</v>
      </c>
      <c r="AJ339" s="73">
        <f t="shared" si="86"/>
        <v>43466</v>
      </c>
      <c r="AK339" s="73">
        <f t="shared" ref="AK339:BP339" si="87">EDATE(AJ339,1)</f>
        <v>43497</v>
      </c>
      <c r="AL339" s="73">
        <f t="shared" si="87"/>
        <v>43525</v>
      </c>
      <c r="AM339" s="73">
        <f t="shared" si="87"/>
        <v>43556</v>
      </c>
      <c r="AN339" s="73">
        <f t="shared" si="87"/>
        <v>43586</v>
      </c>
      <c r="AO339" s="73">
        <f t="shared" si="87"/>
        <v>43617</v>
      </c>
      <c r="AP339" s="73">
        <f t="shared" si="87"/>
        <v>43647</v>
      </c>
      <c r="AQ339" s="73">
        <f t="shared" si="87"/>
        <v>43678</v>
      </c>
      <c r="AR339" s="73">
        <f t="shared" si="87"/>
        <v>43709</v>
      </c>
      <c r="AS339" s="73">
        <f t="shared" si="87"/>
        <v>43739</v>
      </c>
      <c r="AT339" s="73">
        <f t="shared" si="87"/>
        <v>43770</v>
      </c>
      <c r="AU339" s="73">
        <f t="shared" si="87"/>
        <v>43800</v>
      </c>
      <c r="AV339" s="73">
        <f t="shared" si="87"/>
        <v>43831</v>
      </c>
      <c r="AW339" s="73">
        <f t="shared" si="87"/>
        <v>43862</v>
      </c>
      <c r="AX339" s="73">
        <f t="shared" si="87"/>
        <v>43891</v>
      </c>
      <c r="AY339" s="73">
        <f t="shared" si="87"/>
        <v>43922</v>
      </c>
      <c r="AZ339" s="73">
        <f t="shared" si="87"/>
        <v>43952</v>
      </c>
      <c r="BA339" s="73">
        <f t="shared" si="87"/>
        <v>43983</v>
      </c>
      <c r="BB339" s="73">
        <f t="shared" si="87"/>
        <v>44013</v>
      </c>
      <c r="BC339" s="73">
        <f t="shared" si="87"/>
        <v>44044</v>
      </c>
      <c r="BD339" s="73">
        <f t="shared" si="87"/>
        <v>44075</v>
      </c>
      <c r="BE339" s="73">
        <f t="shared" si="87"/>
        <v>44105</v>
      </c>
      <c r="BF339" s="73">
        <f t="shared" si="87"/>
        <v>44136</v>
      </c>
      <c r="BG339" s="73">
        <f t="shared" si="87"/>
        <v>44166</v>
      </c>
      <c r="BH339" s="73">
        <f t="shared" si="87"/>
        <v>44197</v>
      </c>
      <c r="BI339" s="73">
        <f t="shared" si="87"/>
        <v>44228</v>
      </c>
      <c r="BJ339" s="73">
        <f t="shared" si="87"/>
        <v>44256</v>
      </c>
      <c r="BK339" s="73">
        <f t="shared" si="87"/>
        <v>44287</v>
      </c>
      <c r="BL339" s="73">
        <f t="shared" si="87"/>
        <v>44317</v>
      </c>
      <c r="BM339" s="73">
        <f t="shared" si="87"/>
        <v>44348</v>
      </c>
      <c r="BN339" s="73">
        <f t="shared" si="87"/>
        <v>44378</v>
      </c>
      <c r="BO339" s="73">
        <f t="shared" si="87"/>
        <v>44409</v>
      </c>
      <c r="BP339" s="73">
        <f t="shared" si="87"/>
        <v>44440</v>
      </c>
      <c r="BQ339" s="73">
        <f t="shared" ref="BQ339:CO339" si="88">EDATE(BP339,1)</f>
        <v>44470</v>
      </c>
      <c r="BR339" s="73">
        <f t="shared" si="88"/>
        <v>44501</v>
      </c>
      <c r="BS339" s="73">
        <f t="shared" si="88"/>
        <v>44531</v>
      </c>
      <c r="BT339" s="73">
        <f t="shared" si="88"/>
        <v>44562</v>
      </c>
      <c r="BU339" s="73">
        <f t="shared" si="88"/>
        <v>44593</v>
      </c>
      <c r="BV339" s="73">
        <f t="shared" si="88"/>
        <v>44621</v>
      </c>
      <c r="BW339" s="73">
        <f t="shared" si="88"/>
        <v>44652</v>
      </c>
      <c r="BX339" s="73">
        <f t="shared" si="88"/>
        <v>44682</v>
      </c>
      <c r="BY339" s="73">
        <f t="shared" si="88"/>
        <v>44713</v>
      </c>
      <c r="BZ339" s="73">
        <f t="shared" si="88"/>
        <v>44743</v>
      </c>
      <c r="CA339" s="73">
        <f t="shared" si="88"/>
        <v>44774</v>
      </c>
      <c r="CB339" s="73">
        <f t="shared" si="88"/>
        <v>44805</v>
      </c>
      <c r="CC339" s="73">
        <f t="shared" si="88"/>
        <v>44835</v>
      </c>
      <c r="CD339" s="73">
        <f t="shared" si="88"/>
        <v>44866</v>
      </c>
      <c r="CE339" s="73">
        <f t="shared" si="88"/>
        <v>44896</v>
      </c>
      <c r="CF339" s="73">
        <f t="shared" si="88"/>
        <v>44927</v>
      </c>
      <c r="CG339" s="73">
        <f t="shared" si="88"/>
        <v>44958</v>
      </c>
      <c r="CH339" s="73">
        <f t="shared" si="88"/>
        <v>44986</v>
      </c>
      <c r="CI339" s="73">
        <f t="shared" si="88"/>
        <v>45017</v>
      </c>
      <c r="CJ339" s="73">
        <f t="shared" si="88"/>
        <v>45047</v>
      </c>
      <c r="CK339" s="73">
        <f t="shared" si="88"/>
        <v>45078</v>
      </c>
      <c r="CL339" s="73">
        <f t="shared" si="88"/>
        <v>45108</v>
      </c>
      <c r="CM339" s="73">
        <f t="shared" si="88"/>
        <v>45139</v>
      </c>
      <c r="CN339" s="73">
        <f t="shared" si="88"/>
        <v>45170</v>
      </c>
      <c r="CO339" s="73">
        <f t="shared" si="88"/>
        <v>45200</v>
      </c>
    </row>
    <row r="340" spans="1:93">
      <c r="C340" t="s">
        <v>17</v>
      </c>
      <c r="D340" s="57">
        <v>0.8</v>
      </c>
      <c r="E340" s="57">
        <v>0.75</v>
      </c>
      <c r="F340" s="57">
        <v>0.7</v>
      </c>
      <c r="G340" s="57">
        <v>1</v>
      </c>
      <c r="H340" s="57">
        <v>1</v>
      </c>
      <c r="I340" s="57">
        <v>1</v>
      </c>
      <c r="J340" s="57">
        <v>1</v>
      </c>
      <c r="K340" s="57">
        <v>1</v>
      </c>
      <c r="L340" s="57">
        <v>1</v>
      </c>
      <c r="M340" s="57">
        <v>1</v>
      </c>
      <c r="N340" s="57">
        <v>1</v>
      </c>
      <c r="O340" s="57">
        <v>1</v>
      </c>
      <c r="P340" s="57">
        <v>1</v>
      </c>
      <c r="Q340" s="57">
        <v>1</v>
      </c>
      <c r="R340" s="57">
        <v>1</v>
      </c>
      <c r="S340" s="57">
        <v>1</v>
      </c>
      <c r="T340" s="57">
        <v>1</v>
      </c>
      <c r="U340" s="57">
        <v>1</v>
      </c>
      <c r="V340" s="57">
        <v>1</v>
      </c>
      <c r="W340" s="57">
        <v>1</v>
      </c>
      <c r="X340" s="57">
        <v>1</v>
      </c>
      <c r="Y340" s="57">
        <v>1</v>
      </c>
      <c r="Z340" s="57">
        <v>1</v>
      </c>
      <c r="AA340" s="57">
        <v>1</v>
      </c>
      <c r="AB340" s="57">
        <v>1</v>
      </c>
      <c r="AC340" s="57">
        <v>1</v>
      </c>
      <c r="AD340" s="57">
        <v>1</v>
      </c>
      <c r="AE340" s="57">
        <v>1</v>
      </c>
      <c r="AF340" s="57">
        <v>1</v>
      </c>
      <c r="AG340" s="57">
        <v>1</v>
      </c>
      <c r="AH340" s="57">
        <v>1</v>
      </c>
      <c r="AI340" s="57">
        <v>1</v>
      </c>
      <c r="AJ340" s="57">
        <v>1</v>
      </c>
      <c r="AK340" s="57">
        <v>1</v>
      </c>
      <c r="AL340" s="57">
        <v>1</v>
      </c>
      <c r="AM340" s="57">
        <v>1</v>
      </c>
      <c r="AN340" s="57">
        <v>1</v>
      </c>
      <c r="AO340" s="57">
        <v>1</v>
      </c>
      <c r="AP340" s="57">
        <v>1</v>
      </c>
      <c r="AQ340" s="57">
        <v>1</v>
      </c>
      <c r="AR340" s="57">
        <v>1</v>
      </c>
      <c r="AS340" s="57">
        <v>1</v>
      </c>
      <c r="AT340" s="57">
        <v>1</v>
      </c>
      <c r="AU340" s="57">
        <v>1</v>
      </c>
      <c r="AV340" s="57">
        <v>1</v>
      </c>
      <c r="AW340" s="57">
        <v>1</v>
      </c>
      <c r="AX340" s="57">
        <v>1</v>
      </c>
      <c r="AY340" s="57">
        <v>1</v>
      </c>
      <c r="AZ340" s="57">
        <v>1</v>
      </c>
      <c r="BA340" s="57">
        <v>1</v>
      </c>
      <c r="BB340" s="57">
        <v>1</v>
      </c>
      <c r="BC340" s="57">
        <v>1</v>
      </c>
      <c r="BD340" s="57">
        <v>1</v>
      </c>
      <c r="BE340" s="57">
        <v>1</v>
      </c>
      <c r="BF340" s="57">
        <v>1</v>
      </c>
      <c r="BG340" s="57">
        <v>1</v>
      </c>
      <c r="BH340" s="57">
        <v>1</v>
      </c>
      <c r="BI340" s="57">
        <v>1</v>
      </c>
      <c r="BJ340" s="57">
        <v>1</v>
      </c>
      <c r="BK340" s="57">
        <v>1</v>
      </c>
      <c r="BL340" s="57">
        <v>1</v>
      </c>
      <c r="BM340" s="57">
        <v>1</v>
      </c>
      <c r="BN340" s="57">
        <v>1</v>
      </c>
      <c r="BO340" s="57">
        <v>1</v>
      </c>
      <c r="BP340" s="57">
        <v>1</v>
      </c>
      <c r="BQ340" s="57">
        <v>1</v>
      </c>
      <c r="BR340" s="57">
        <v>1</v>
      </c>
      <c r="BS340" s="57">
        <v>1</v>
      </c>
      <c r="BT340" s="57">
        <v>1</v>
      </c>
      <c r="BU340" s="57">
        <v>1</v>
      </c>
      <c r="BV340" s="57">
        <v>1</v>
      </c>
      <c r="BW340" s="57">
        <v>1</v>
      </c>
      <c r="BX340" s="57">
        <v>1</v>
      </c>
      <c r="BY340" s="57">
        <v>1</v>
      </c>
      <c r="BZ340" s="57">
        <v>1</v>
      </c>
      <c r="CA340" s="57">
        <v>1</v>
      </c>
      <c r="CB340" s="57">
        <v>1</v>
      </c>
      <c r="CC340" s="57">
        <v>1</v>
      </c>
      <c r="CD340" s="57">
        <v>1</v>
      </c>
      <c r="CE340" s="57">
        <v>1</v>
      </c>
      <c r="CF340" s="57">
        <v>1</v>
      </c>
      <c r="CG340" s="57">
        <v>1</v>
      </c>
      <c r="CH340" s="57">
        <v>1</v>
      </c>
      <c r="CI340" s="57">
        <v>1</v>
      </c>
      <c r="CJ340" s="57">
        <v>1</v>
      </c>
      <c r="CK340" s="57">
        <v>1</v>
      </c>
      <c r="CL340" s="57">
        <v>1</v>
      </c>
      <c r="CM340" s="57">
        <v>1</v>
      </c>
      <c r="CN340" s="57">
        <v>1</v>
      </c>
      <c r="CO340" s="57">
        <v>1</v>
      </c>
    </row>
    <row r="341" spans="1:93">
      <c r="C341" t="s">
        <v>127</v>
      </c>
      <c r="D341" s="74">
        <v>24822.720000000001</v>
      </c>
      <c r="E341" s="74">
        <v>24822.720000000001</v>
      </c>
      <c r="F341" s="74">
        <v>24822.720000000001</v>
      </c>
      <c r="G341" s="74">
        <v>24822.720000000001</v>
      </c>
      <c r="H341" s="74">
        <v>24822.720000000001</v>
      </c>
      <c r="I341" s="74">
        <v>24822.720000000001</v>
      </c>
      <c r="J341" s="74">
        <v>24822.720000000001</v>
      </c>
      <c r="K341" s="74">
        <v>24822.720000000001</v>
      </c>
      <c r="L341" s="74">
        <v>24822.720000000001</v>
      </c>
      <c r="M341" s="74">
        <v>24822.720000000001</v>
      </c>
      <c r="N341" s="74">
        <v>24822.720000000001</v>
      </c>
      <c r="O341" s="74">
        <v>24822.720000000001</v>
      </c>
      <c r="P341" s="74">
        <v>26063.856000000003</v>
      </c>
      <c r="Q341" s="74">
        <v>26063.856000000003</v>
      </c>
      <c r="R341" s="74">
        <v>26063.856000000003</v>
      </c>
      <c r="S341" s="74">
        <v>26063.856000000003</v>
      </c>
      <c r="T341" s="74">
        <v>26063.856000000003</v>
      </c>
      <c r="U341" s="74">
        <v>26063.856000000003</v>
      </c>
      <c r="V341" s="74">
        <v>26063.856000000003</v>
      </c>
      <c r="W341" s="74">
        <v>26063.856000000003</v>
      </c>
      <c r="X341" s="74">
        <v>26063.856000000003</v>
      </c>
      <c r="Y341" s="74">
        <v>26063.856000000003</v>
      </c>
      <c r="Z341" s="74">
        <v>26063.856000000003</v>
      </c>
      <c r="AA341" s="74">
        <v>26063.856000000003</v>
      </c>
      <c r="AB341" s="74">
        <v>28670.241600000008</v>
      </c>
      <c r="AC341" s="74">
        <v>28670.241600000008</v>
      </c>
      <c r="AD341" s="74">
        <v>28670.241600000008</v>
      </c>
      <c r="AE341" s="74">
        <v>28670.241600000008</v>
      </c>
      <c r="AF341" s="74">
        <v>28670.241600000008</v>
      </c>
      <c r="AG341" s="74">
        <v>0</v>
      </c>
      <c r="AH341" s="74">
        <v>0</v>
      </c>
      <c r="AI341" s="74">
        <v>0</v>
      </c>
      <c r="AJ341" s="74">
        <v>0</v>
      </c>
      <c r="AK341" s="74">
        <v>0</v>
      </c>
      <c r="AL341" s="74">
        <v>0</v>
      </c>
      <c r="AM341" s="74">
        <v>0</v>
      </c>
      <c r="AN341" s="74">
        <v>0</v>
      </c>
      <c r="AO341" s="74">
        <v>0</v>
      </c>
      <c r="AP341" s="74">
        <v>0</v>
      </c>
      <c r="AQ341" s="74">
        <v>0</v>
      </c>
      <c r="AR341" s="74">
        <v>0</v>
      </c>
      <c r="AS341" s="74">
        <v>0</v>
      </c>
      <c r="AT341" s="74">
        <v>0</v>
      </c>
      <c r="AU341" s="74">
        <v>0</v>
      </c>
      <c r="AV341" s="74">
        <v>0</v>
      </c>
      <c r="AW341" s="74">
        <v>0</v>
      </c>
      <c r="AX341" s="74">
        <v>0</v>
      </c>
      <c r="AY341" s="74">
        <v>0</v>
      </c>
      <c r="AZ341" s="74">
        <v>0</v>
      </c>
      <c r="BA341" s="74">
        <v>0</v>
      </c>
      <c r="BB341" s="74">
        <v>0</v>
      </c>
      <c r="BC341" s="74">
        <v>0</v>
      </c>
      <c r="BD341" s="74">
        <v>0</v>
      </c>
      <c r="BE341" s="74">
        <v>0</v>
      </c>
      <c r="BF341" s="74">
        <v>0</v>
      </c>
      <c r="BG341" s="74">
        <v>0</v>
      </c>
      <c r="BH341" s="74">
        <v>0</v>
      </c>
      <c r="BI341" s="74">
        <v>0</v>
      </c>
      <c r="BJ341" s="74">
        <v>0</v>
      </c>
      <c r="BK341" s="74">
        <v>0</v>
      </c>
      <c r="BL341" s="74">
        <v>0</v>
      </c>
      <c r="BM341" s="74">
        <v>0</v>
      </c>
      <c r="BN341" s="74">
        <v>0</v>
      </c>
      <c r="BO341" s="74">
        <v>0</v>
      </c>
      <c r="BP341" s="74">
        <v>0</v>
      </c>
      <c r="BQ341" s="74">
        <v>0</v>
      </c>
      <c r="BR341" s="74">
        <v>0</v>
      </c>
      <c r="BS341" s="74">
        <v>0</v>
      </c>
      <c r="BT341" s="74">
        <v>0</v>
      </c>
      <c r="BU341" s="74">
        <v>0</v>
      </c>
      <c r="BV341" s="74">
        <v>0</v>
      </c>
      <c r="BW341" s="74">
        <v>0</v>
      </c>
      <c r="BX341" s="74">
        <v>0</v>
      </c>
      <c r="BY341" s="74">
        <v>0</v>
      </c>
      <c r="BZ341" s="74">
        <v>0</v>
      </c>
      <c r="CA341" s="74">
        <v>0</v>
      </c>
      <c r="CB341" s="74">
        <v>0</v>
      </c>
      <c r="CC341" s="74">
        <v>0</v>
      </c>
      <c r="CD341" s="74">
        <v>0</v>
      </c>
      <c r="CE341" s="74">
        <v>0</v>
      </c>
      <c r="CF341" s="74">
        <v>0</v>
      </c>
      <c r="CG341" s="74">
        <v>0</v>
      </c>
      <c r="CH341" s="74">
        <v>0</v>
      </c>
      <c r="CI341" s="74">
        <v>0</v>
      </c>
      <c r="CJ341" s="74">
        <v>0</v>
      </c>
      <c r="CK341" s="74">
        <v>0</v>
      </c>
      <c r="CL341" s="74">
        <v>0</v>
      </c>
      <c r="CM341" s="74">
        <v>0</v>
      </c>
      <c r="CN341" s="74">
        <v>0</v>
      </c>
      <c r="CO341" s="74">
        <v>0</v>
      </c>
    </row>
    <row r="342" spans="1:93">
      <c r="C342" t="s">
        <v>136</v>
      </c>
      <c r="D342" s="57">
        <v>0</v>
      </c>
      <c r="E342" s="57">
        <v>0</v>
      </c>
      <c r="F342" s="57">
        <v>0</v>
      </c>
      <c r="G342" s="57">
        <v>0</v>
      </c>
      <c r="H342" s="57">
        <v>0</v>
      </c>
      <c r="I342" s="57">
        <v>0</v>
      </c>
      <c r="J342" s="57">
        <v>0</v>
      </c>
      <c r="K342" s="57">
        <v>0</v>
      </c>
      <c r="L342" s="57">
        <v>0</v>
      </c>
      <c r="M342" s="57">
        <v>0</v>
      </c>
      <c r="N342" s="57">
        <v>0</v>
      </c>
      <c r="O342" s="57">
        <v>0</v>
      </c>
      <c r="P342" s="57">
        <v>0</v>
      </c>
      <c r="Q342" s="57">
        <v>0</v>
      </c>
      <c r="R342" s="57">
        <v>0</v>
      </c>
      <c r="S342" s="57">
        <v>0</v>
      </c>
      <c r="T342" s="57">
        <v>0</v>
      </c>
      <c r="U342" s="57">
        <v>0</v>
      </c>
      <c r="V342" s="57">
        <v>0</v>
      </c>
      <c r="W342" s="57">
        <v>0</v>
      </c>
      <c r="X342" s="57">
        <v>0</v>
      </c>
      <c r="Y342" s="57">
        <v>0</v>
      </c>
      <c r="Z342" s="57">
        <v>0</v>
      </c>
      <c r="AA342" s="57">
        <v>0</v>
      </c>
      <c r="AB342" s="57">
        <v>0</v>
      </c>
      <c r="AC342" s="57">
        <v>0</v>
      </c>
      <c r="AD342" s="57">
        <v>0</v>
      </c>
      <c r="AE342" s="57">
        <v>0</v>
      </c>
      <c r="AF342" s="57">
        <v>0</v>
      </c>
      <c r="AG342" s="57">
        <v>0</v>
      </c>
      <c r="AH342" s="57">
        <v>0</v>
      </c>
      <c r="AI342" s="57">
        <v>0</v>
      </c>
      <c r="AJ342" s="57">
        <v>0</v>
      </c>
      <c r="AK342" s="57">
        <v>0</v>
      </c>
      <c r="AL342" s="57">
        <v>0</v>
      </c>
      <c r="AM342" s="57">
        <v>0</v>
      </c>
      <c r="AN342" s="57">
        <v>0</v>
      </c>
      <c r="AO342" s="57">
        <v>0</v>
      </c>
      <c r="AP342" s="57">
        <v>0</v>
      </c>
      <c r="AQ342" s="57">
        <v>0</v>
      </c>
      <c r="AR342" s="57">
        <v>0</v>
      </c>
      <c r="AS342" s="57">
        <v>0</v>
      </c>
      <c r="AT342" s="57">
        <v>0</v>
      </c>
      <c r="AU342" s="57">
        <v>0</v>
      </c>
      <c r="AV342" s="57">
        <v>0</v>
      </c>
      <c r="AW342" s="57">
        <v>0</v>
      </c>
      <c r="AX342" s="57">
        <v>0</v>
      </c>
      <c r="AY342" s="57">
        <v>0</v>
      </c>
      <c r="AZ342" s="57">
        <v>0</v>
      </c>
      <c r="BA342" s="57">
        <v>0</v>
      </c>
      <c r="BB342" s="57">
        <v>0</v>
      </c>
      <c r="BC342" s="57">
        <v>0</v>
      </c>
      <c r="BD342" s="57">
        <v>0</v>
      </c>
      <c r="BE342" s="57">
        <v>0</v>
      </c>
      <c r="BF342" s="57">
        <v>0</v>
      </c>
      <c r="BG342" s="57">
        <v>0</v>
      </c>
      <c r="BH342" s="57">
        <v>0</v>
      </c>
      <c r="BI342" s="57">
        <v>0</v>
      </c>
      <c r="BJ342" s="57">
        <v>0</v>
      </c>
      <c r="BK342" s="57">
        <v>0</v>
      </c>
      <c r="BL342" s="57">
        <v>0</v>
      </c>
      <c r="BM342" s="57">
        <v>0</v>
      </c>
      <c r="BN342" s="57">
        <v>0</v>
      </c>
      <c r="BO342" s="57">
        <v>0</v>
      </c>
      <c r="BP342" s="57">
        <v>0</v>
      </c>
      <c r="BQ342" s="57">
        <v>0</v>
      </c>
      <c r="BR342" s="57">
        <v>0</v>
      </c>
      <c r="BS342" s="57">
        <v>0</v>
      </c>
      <c r="BT342" s="57">
        <v>0</v>
      </c>
      <c r="BU342" s="57">
        <v>0</v>
      </c>
      <c r="BV342" s="57">
        <v>0</v>
      </c>
      <c r="BW342" s="57">
        <v>0</v>
      </c>
      <c r="BX342" s="57">
        <v>0</v>
      </c>
      <c r="BY342" s="57">
        <v>0</v>
      </c>
      <c r="BZ342" s="57">
        <v>0</v>
      </c>
      <c r="CA342" s="57">
        <v>0</v>
      </c>
      <c r="CB342" s="57">
        <v>0</v>
      </c>
      <c r="CC342" s="57">
        <v>0</v>
      </c>
      <c r="CD342" s="57">
        <v>0</v>
      </c>
      <c r="CE342" s="57">
        <v>0</v>
      </c>
      <c r="CF342" s="57">
        <v>0</v>
      </c>
      <c r="CG342" s="57">
        <v>0</v>
      </c>
      <c r="CH342" s="57">
        <v>0</v>
      </c>
      <c r="CI342" s="57">
        <v>0</v>
      </c>
      <c r="CJ342" s="57">
        <v>0</v>
      </c>
      <c r="CK342" s="57">
        <v>0</v>
      </c>
      <c r="CL342" s="57">
        <v>0</v>
      </c>
      <c r="CM342" s="57">
        <v>0</v>
      </c>
      <c r="CN342" s="57">
        <v>0</v>
      </c>
      <c r="CO342" s="57">
        <v>0</v>
      </c>
    </row>
    <row r="343" spans="1:93">
      <c r="C343" t="s">
        <v>12</v>
      </c>
      <c r="D343" s="48">
        <v>1</v>
      </c>
    </row>
    <row r="344" spans="1:93">
      <c r="C344" t="s">
        <v>128</v>
      </c>
      <c r="D344" s="48">
        <v>3</v>
      </c>
    </row>
    <row r="346" spans="1:93">
      <c r="B346" t="s">
        <v>91</v>
      </c>
      <c r="C346" t="s">
        <v>122</v>
      </c>
      <c r="D346" s="67">
        <v>1</v>
      </c>
      <c r="E346" s="68">
        <v>2</v>
      </c>
      <c r="F346" s="67">
        <v>3</v>
      </c>
      <c r="G346" s="67">
        <v>4</v>
      </c>
      <c r="H346" s="67">
        <v>5</v>
      </c>
      <c r="I346" s="67">
        <v>6</v>
      </c>
      <c r="J346" s="67">
        <v>7</v>
      </c>
      <c r="K346" s="67">
        <v>8</v>
      </c>
      <c r="L346" s="67">
        <v>9</v>
      </c>
      <c r="M346" s="67">
        <v>10</v>
      </c>
      <c r="N346" s="67">
        <v>11</v>
      </c>
      <c r="O346" s="67">
        <v>12</v>
      </c>
      <c r="P346" s="67">
        <v>13</v>
      </c>
      <c r="Q346" s="67">
        <v>14</v>
      </c>
      <c r="R346" s="67">
        <v>15</v>
      </c>
      <c r="S346" s="67">
        <v>16</v>
      </c>
      <c r="T346" s="67">
        <v>17</v>
      </c>
      <c r="U346" s="67">
        <v>18</v>
      </c>
      <c r="V346" s="67">
        <v>19</v>
      </c>
      <c r="W346" s="67">
        <v>20</v>
      </c>
      <c r="X346" s="67">
        <v>21</v>
      </c>
      <c r="Y346" s="67">
        <v>22</v>
      </c>
      <c r="Z346" s="67">
        <v>23</v>
      </c>
      <c r="AA346" s="67">
        <v>24</v>
      </c>
      <c r="AB346" s="67">
        <v>25</v>
      </c>
      <c r="AC346" s="67">
        <v>26</v>
      </c>
      <c r="AD346" s="67">
        <v>27</v>
      </c>
      <c r="AE346" s="67">
        <v>28</v>
      </c>
      <c r="AF346" s="67">
        <v>29</v>
      </c>
      <c r="AG346" s="67">
        <v>30</v>
      </c>
      <c r="AH346" s="67">
        <v>31</v>
      </c>
      <c r="AI346" s="67">
        <v>32</v>
      </c>
      <c r="AJ346" s="67">
        <v>33</v>
      </c>
      <c r="AK346" s="67">
        <v>34</v>
      </c>
      <c r="AL346" s="67">
        <v>35</v>
      </c>
      <c r="AM346" s="67">
        <v>36</v>
      </c>
      <c r="AN346" s="67">
        <v>37</v>
      </c>
      <c r="AO346" s="67">
        <v>38</v>
      </c>
      <c r="AP346" s="67">
        <v>39</v>
      </c>
      <c r="AQ346" s="67">
        <v>40</v>
      </c>
      <c r="AR346" s="67">
        <v>41</v>
      </c>
      <c r="AS346" s="67">
        <v>42</v>
      </c>
      <c r="AT346" s="67">
        <v>43</v>
      </c>
      <c r="AU346" s="67">
        <v>44</v>
      </c>
      <c r="AV346" s="67">
        <v>45</v>
      </c>
      <c r="AW346" s="67">
        <v>46</v>
      </c>
      <c r="AX346" s="67">
        <v>47</v>
      </c>
      <c r="AY346" s="67">
        <v>48</v>
      </c>
      <c r="AZ346" s="67">
        <v>49</v>
      </c>
      <c r="BA346" s="67">
        <v>50</v>
      </c>
      <c r="BB346" s="67">
        <v>51</v>
      </c>
      <c r="BC346" s="67">
        <v>52</v>
      </c>
      <c r="BD346" s="67">
        <v>53</v>
      </c>
      <c r="BE346" s="67">
        <v>54</v>
      </c>
      <c r="BF346" s="67">
        <v>55</v>
      </c>
      <c r="BG346" s="67">
        <v>56</v>
      </c>
      <c r="BH346" s="67">
        <v>57</v>
      </c>
      <c r="BI346" s="67">
        <v>58</v>
      </c>
      <c r="BJ346" s="67">
        <v>59</v>
      </c>
      <c r="BK346" s="67">
        <v>60</v>
      </c>
      <c r="BL346" s="67">
        <v>61</v>
      </c>
      <c r="BM346" s="67">
        <v>62</v>
      </c>
      <c r="BN346" s="67">
        <v>63</v>
      </c>
      <c r="BO346" s="67">
        <v>64</v>
      </c>
      <c r="BP346" s="67">
        <v>65</v>
      </c>
      <c r="BQ346" s="67">
        <v>66</v>
      </c>
      <c r="BR346" s="67">
        <v>67</v>
      </c>
      <c r="BS346" s="67">
        <v>68</v>
      </c>
      <c r="BT346" s="67">
        <v>69</v>
      </c>
      <c r="BU346" s="67">
        <v>70</v>
      </c>
      <c r="BV346" s="67">
        <v>71</v>
      </c>
      <c r="BW346" s="67">
        <v>72</v>
      </c>
      <c r="BX346" s="67">
        <v>73</v>
      </c>
      <c r="BY346" s="67">
        <v>74</v>
      </c>
      <c r="BZ346" s="67">
        <v>75</v>
      </c>
      <c r="CA346" s="67">
        <v>76</v>
      </c>
      <c r="CB346" s="67">
        <v>77</v>
      </c>
      <c r="CC346" s="67">
        <v>78</v>
      </c>
      <c r="CD346" s="67">
        <v>79</v>
      </c>
      <c r="CE346" s="67">
        <v>80</v>
      </c>
      <c r="CF346" s="67">
        <v>81</v>
      </c>
      <c r="CG346" s="67">
        <v>82</v>
      </c>
      <c r="CH346" s="67">
        <v>83</v>
      </c>
      <c r="CI346" s="67">
        <v>84</v>
      </c>
      <c r="CJ346" s="67">
        <v>85</v>
      </c>
      <c r="CK346" s="67">
        <v>86</v>
      </c>
      <c r="CL346" s="67">
        <v>87</v>
      </c>
      <c r="CM346" s="67">
        <v>88</v>
      </c>
      <c r="CN346" s="67">
        <v>89</v>
      </c>
      <c r="CO346" s="67">
        <v>90</v>
      </c>
    </row>
    <row r="347" spans="1:93">
      <c r="C347" t="s">
        <v>157</v>
      </c>
      <c r="D347" s="50">
        <f>MAX(IF(D346=1,D340*$D344,IF(D346&lt;=12,(D340-C340)*$D344,IF(MOD(D346,$D343*12)=1,$D344*(C340*(1-D342)+D340-C340),$D344*(D340-C340)))),0)</f>
        <v>2.4000000000000004</v>
      </c>
      <c r="E347" s="50">
        <f t="shared" ref="E347:BP347" si="89">MAX(IF(E346=1,E340*$D344,IF(E346&lt;=12,(E340-D340)*$D344,IF(MOD(E346,$D343*12)=1,$D344*(D340*(1-E342)+E340-D340),$D344*(E340-D340)))),0)</f>
        <v>0</v>
      </c>
      <c r="F347" s="50">
        <f t="shared" si="89"/>
        <v>0</v>
      </c>
      <c r="G347" s="50">
        <f t="shared" si="89"/>
        <v>0.90000000000000013</v>
      </c>
      <c r="H347" s="50">
        <f t="shared" si="89"/>
        <v>0</v>
      </c>
      <c r="I347" s="50">
        <f t="shared" si="89"/>
        <v>0</v>
      </c>
      <c r="J347" s="50">
        <f t="shared" si="89"/>
        <v>0</v>
      </c>
      <c r="K347" s="50">
        <f t="shared" si="89"/>
        <v>0</v>
      </c>
      <c r="L347" s="50">
        <f t="shared" si="89"/>
        <v>0</v>
      </c>
      <c r="M347" s="50">
        <f t="shared" si="89"/>
        <v>0</v>
      </c>
      <c r="N347" s="50">
        <f t="shared" si="89"/>
        <v>0</v>
      </c>
      <c r="O347" s="50">
        <f t="shared" si="89"/>
        <v>0</v>
      </c>
      <c r="P347" s="50">
        <f t="shared" si="89"/>
        <v>3</v>
      </c>
      <c r="Q347" s="50">
        <f t="shared" si="89"/>
        <v>0</v>
      </c>
      <c r="R347" s="50">
        <f t="shared" si="89"/>
        <v>0</v>
      </c>
      <c r="S347" s="50">
        <f t="shared" si="89"/>
        <v>0</v>
      </c>
      <c r="T347" s="50">
        <f t="shared" si="89"/>
        <v>0</v>
      </c>
      <c r="U347" s="50">
        <f t="shared" si="89"/>
        <v>0</v>
      </c>
      <c r="V347" s="50">
        <f t="shared" si="89"/>
        <v>0</v>
      </c>
      <c r="W347" s="50">
        <f t="shared" si="89"/>
        <v>0</v>
      </c>
      <c r="X347" s="50">
        <f t="shared" si="89"/>
        <v>0</v>
      </c>
      <c r="Y347" s="50">
        <f t="shared" si="89"/>
        <v>0</v>
      </c>
      <c r="Z347" s="50">
        <f t="shared" si="89"/>
        <v>0</v>
      </c>
      <c r="AA347" s="50">
        <f t="shared" si="89"/>
        <v>0</v>
      </c>
      <c r="AB347" s="50">
        <f t="shared" si="89"/>
        <v>3</v>
      </c>
      <c r="AC347" s="50">
        <f t="shared" si="89"/>
        <v>0</v>
      </c>
      <c r="AD347" s="50">
        <f t="shared" si="89"/>
        <v>0</v>
      </c>
      <c r="AE347" s="50">
        <f t="shared" si="89"/>
        <v>0</v>
      </c>
      <c r="AF347" s="50">
        <f t="shared" si="89"/>
        <v>0</v>
      </c>
      <c r="AG347" s="50">
        <f t="shared" si="89"/>
        <v>0</v>
      </c>
      <c r="AH347" s="50">
        <f t="shared" si="89"/>
        <v>0</v>
      </c>
      <c r="AI347" s="50">
        <f t="shared" si="89"/>
        <v>0</v>
      </c>
      <c r="AJ347" s="50">
        <f t="shared" si="89"/>
        <v>0</v>
      </c>
      <c r="AK347" s="50">
        <f t="shared" si="89"/>
        <v>0</v>
      </c>
      <c r="AL347" s="50">
        <f t="shared" si="89"/>
        <v>0</v>
      </c>
      <c r="AM347" s="50">
        <f t="shared" si="89"/>
        <v>0</v>
      </c>
      <c r="AN347" s="50">
        <f t="shared" si="89"/>
        <v>3</v>
      </c>
      <c r="AO347" s="50">
        <f t="shared" si="89"/>
        <v>0</v>
      </c>
      <c r="AP347" s="50">
        <f t="shared" si="89"/>
        <v>0</v>
      </c>
      <c r="AQ347" s="50">
        <f t="shared" si="89"/>
        <v>0</v>
      </c>
      <c r="AR347" s="50">
        <f t="shared" si="89"/>
        <v>0</v>
      </c>
      <c r="AS347" s="50">
        <f t="shared" si="89"/>
        <v>0</v>
      </c>
      <c r="AT347" s="50">
        <f t="shared" si="89"/>
        <v>0</v>
      </c>
      <c r="AU347" s="50">
        <f t="shared" si="89"/>
        <v>0</v>
      </c>
      <c r="AV347" s="50">
        <f t="shared" si="89"/>
        <v>0</v>
      </c>
      <c r="AW347" s="50">
        <f t="shared" si="89"/>
        <v>0</v>
      </c>
      <c r="AX347" s="50">
        <f t="shared" si="89"/>
        <v>0</v>
      </c>
      <c r="AY347" s="50">
        <f t="shared" si="89"/>
        <v>0</v>
      </c>
      <c r="AZ347" s="50">
        <f t="shared" si="89"/>
        <v>3</v>
      </c>
      <c r="BA347" s="50">
        <f t="shared" si="89"/>
        <v>0</v>
      </c>
      <c r="BB347" s="50">
        <f t="shared" si="89"/>
        <v>0</v>
      </c>
      <c r="BC347" s="50">
        <f t="shared" si="89"/>
        <v>0</v>
      </c>
      <c r="BD347" s="50">
        <f t="shared" si="89"/>
        <v>0</v>
      </c>
      <c r="BE347" s="50">
        <f t="shared" si="89"/>
        <v>0</v>
      </c>
      <c r="BF347" s="50">
        <f t="shared" si="89"/>
        <v>0</v>
      </c>
      <c r="BG347" s="50">
        <f t="shared" si="89"/>
        <v>0</v>
      </c>
      <c r="BH347" s="50">
        <f t="shared" si="89"/>
        <v>0</v>
      </c>
      <c r="BI347" s="50">
        <f t="shared" si="89"/>
        <v>0</v>
      </c>
      <c r="BJ347" s="50">
        <f t="shared" si="89"/>
        <v>0</v>
      </c>
      <c r="BK347" s="50">
        <f t="shared" si="89"/>
        <v>0</v>
      </c>
      <c r="BL347" s="50">
        <f t="shared" si="89"/>
        <v>3</v>
      </c>
      <c r="BM347" s="50">
        <f t="shared" si="89"/>
        <v>0</v>
      </c>
      <c r="BN347" s="50">
        <f t="shared" si="89"/>
        <v>0</v>
      </c>
      <c r="BO347" s="50">
        <f t="shared" si="89"/>
        <v>0</v>
      </c>
      <c r="BP347" s="50">
        <f t="shared" si="89"/>
        <v>0</v>
      </c>
      <c r="BQ347" s="50">
        <f t="shared" ref="BQ347:CO347" si="90">MAX(IF(BQ346=1,BQ340*$D344,IF(BQ346&lt;=12,(BQ340-BP340)*$D344,IF(MOD(BQ346,$D343*12)=1,$D344*(BP340*(1-BQ342)+BQ340-BP340),$D344*(BQ340-BP340)))),0)</f>
        <v>0</v>
      </c>
      <c r="BR347" s="50">
        <f t="shared" si="90"/>
        <v>0</v>
      </c>
      <c r="BS347" s="50">
        <f t="shared" si="90"/>
        <v>0</v>
      </c>
      <c r="BT347" s="50">
        <f t="shared" si="90"/>
        <v>0</v>
      </c>
      <c r="BU347" s="50">
        <f t="shared" si="90"/>
        <v>0</v>
      </c>
      <c r="BV347" s="50">
        <f t="shared" si="90"/>
        <v>0</v>
      </c>
      <c r="BW347" s="50">
        <f t="shared" si="90"/>
        <v>0</v>
      </c>
      <c r="BX347" s="50">
        <f t="shared" si="90"/>
        <v>3</v>
      </c>
      <c r="BY347" s="50">
        <f t="shared" si="90"/>
        <v>0</v>
      </c>
      <c r="BZ347" s="50">
        <f t="shared" si="90"/>
        <v>0</v>
      </c>
      <c r="CA347" s="50">
        <f t="shared" si="90"/>
        <v>0</v>
      </c>
      <c r="CB347" s="50">
        <f t="shared" si="90"/>
        <v>0</v>
      </c>
      <c r="CC347" s="50">
        <f t="shared" si="90"/>
        <v>0</v>
      </c>
      <c r="CD347" s="50">
        <f t="shared" si="90"/>
        <v>0</v>
      </c>
      <c r="CE347" s="50">
        <f t="shared" si="90"/>
        <v>0</v>
      </c>
      <c r="CF347" s="50">
        <f t="shared" si="90"/>
        <v>0</v>
      </c>
      <c r="CG347" s="50">
        <f t="shared" si="90"/>
        <v>0</v>
      </c>
      <c r="CH347" s="50">
        <f t="shared" si="90"/>
        <v>0</v>
      </c>
      <c r="CI347" s="50">
        <f t="shared" si="90"/>
        <v>0</v>
      </c>
      <c r="CJ347" s="50">
        <f t="shared" si="90"/>
        <v>3</v>
      </c>
      <c r="CK347" s="50">
        <f t="shared" si="90"/>
        <v>0</v>
      </c>
      <c r="CL347" s="50">
        <f t="shared" si="90"/>
        <v>0</v>
      </c>
      <c r="CM347" s="50">
        <f t="shared" si="90"/>
        <v>0</v>
      </c>
      <c r="CN347" s="50">
        <f t="shared" si="90"/>
        <v>0</v>
      </c>
      <c r="CO347" s="50">
        <f t="shared" si="90"/>
        <v>0</v>
      </c>
    </row>
    <row r="348" spans="1:93">
      <c r="C348" t="s">
        <v>128</v>
      </c>
      <c r="D348" s="72">
        <f>D347*D341</f>
        <v>59574.528000000013</v>
      </c>
      <c r="E348" s="72">
        <f t="shared" ref="E348:K348" si="91">E347*E341</f>
        <v>0</v>
      </c>
      <c r="F348" s="72">
        <f t="shared" si="91"/>
        <v>0</v>
      </c>
      <c r="G348" s="72">
        <f t="shared" si="91"/>
        <v>22340.448000000004</v>
      </c>
      <c r="H348" s="72">
        <f t="shared" si="91"/>
        <v>0</v>
      </c>
      <c r="I348" s="72">
        <f t="shared" si="91"/>
        <v>0</v>
      </c>
      <c r="J348" s="72">
        <f t="shared" si="91"/>
        <v>0</v>
      </c>
      <c r="K348" s="72">
        <f t="shared" si="91"/>
        <v>0</v>
      </c>
      <c r="L348" s="72">
        <f t="shared" ref="L348:BW348" si="92">L347*L341</f>
        <v>0</v>
      </c>
      <c r="M348" s="72">
        <f t="shared" si="92"/>
        <v>0</v>
      </c>
      <c r="N348" s="72">
        <f t="shared" si="92"/>
        <v>0</v>
      </c>
      <c r="O348" s="72">
        <f t="shared" si="92"/>
        <v>0</v>
      </c>
      <c r="P348" s="72">
        <f t="shared" si="92"/>
        <v>78191.568000000014</v>
      </c>
      <c r="Q348" s="72">
        <f t="shared" si="92"/>
        <v>0</v>
      </c>
      <c r="R348" s="72">
        <f t="shared" si="92"/>
        <v>0</v>
      </c>
      <c r="S348" s="72">
        <f t="shared" si="92"/>
        <v>0</v>
      </c>
      <c r="T348" s="72">
        <f t="shared" si="92"/>
        <v>0</v>
      </c>
      <c r="U348" s="72">
        <f t="shared" si="92"/>
        <v>0</v>
      </c>
      <c r="V348" s="72">
        <f t="shared" si="92"/>
        <v>0</v>
      </c>
      <c r="W348" s="72">
        <f t="shared" si="92"/>
        <v>0</v>
      </c>
      <c r="X348" s="72">
        <f t="shared" si="92"/>
        <v>0</v>
      </c>
      <c r="Y348" s="72">
        <f t="shared" si="92"/>
        <v>0</v>
      </c>
      <c r="Z348" s="72">
        <f t="shared" si="92"/>
        <v>0</v>
      </c>
      <c r="AA348" s="72">
        <f t="shared" si="92"/>
        <v>0</v>
      </c>
      <c r="AB348" s="72">
        <f t="shared" si="92"/>
        <v>86010.724800000025</v>
      </c>
      <c r="AC348" s="72">
        <f t="shared" si="92"/>
        <v>0</v>
      </c>
      <c r="AD348" s="72">
        <f t="shared" si="92"/>
        <v>0</v>
      </c>
      <c r="AE348" s="72">
        <f t="shared" si="92"/>
        <v>0</v>
      </c>
      <c r="AF348" s="72">
        <f t="shared" si="92"/>
        <v>0</v>
      </c>
      <c r="AG348" s="72">
        <f t="shared" si="92"/>
        <v>0</v>
      </c>
      <c r="AH348" s="72">
        <f t="shared" si="92"/>
        <v>0</v>
      </c>
      <c r="AI348" s="72">
        <f t="shared" si="92"/>
        <v>0</v>
      </c>
      <c r="AJ348" s="72">
        <f t="shared" si="92"/>
        <v>0</v>
      </c>
      <c r="AK348" s="72">
        <f t="shared" si="92"/>
        <v>0</v>
      </c>
      <c r="AL348" s="72">
        <f t="shared" si="92"/>
        <v>0</v>
      </c>
      <c r="AM348" s="72">
        <f t="shared" si="92"/>
        <v>0</v>
      </c>
      <c r="AN348" s="72">
        <f t="shared" si="92"/>
        <v>0</v>
      </c>
      <c r="AO348" s="72">
        <f t="shared" si="92"/>
        <v>0</v>
      </c>
      <c r="AP348" s="72">
        <f t="shared" si="92"/>
        <v>0</v>
      </c>
      <c r="AQ348" s="72">
        <f t="shared" si="92"/>
        <v>0</v>
      </c>
      <c r="AR348" s="72">
        <f t="shared" si="92"/>
        <v>0</v>
      </c>
      <c r="AS348" s="72">
        <f t="shared" si="92"/>
        <v>0</v>
      </c>
      <c r="AT348" s="72">
        <f t="shared" si="92"/>
        <v>0</v>
      </c>
      <c r="AU348" s="72">
        <f t="shared" si="92"/>
        <v>0</v>
      </c>
      <c r="AV348" s="72">
        <f t="shared" si="92"/>
        <v>0</v>
      </c>
      <c r="AW348" s="72">
        <f t="shared" si="92"/>
        <v>0</v>
      </c>
      <c r="AX348" s="72">
        <f t="shared" si="92"/>
        <v>0</v>
      </c>
      <c r="AY348" s="72">
        <f t="shared" si="92"/>
        <v>0</v>
      </c>
      <c r="AZ348" s="72">
        <f t="shared" si="92"/>
        <v>0</v>
      </c>
      <c r="BA348" s="72">
        <f t="shared" si="92"/>
        <v>0</v>
      </c>
      <c r="BB348" s="72">
        <f t="shared" si="92"/>
        <v>0</v>
      </c>
      <c r="BC348" s="72">
        <f t="shared" si="92"/>
        <v>0</v>
      </c>
      <c r="BD348" s="72">
        <f t="shared" si="92"/>
        <v>0</v>
      </c>
      <c r="BE348" s="72">
        <f t="shared" si="92"/>
        <v>0</v>
      </c>
      <c r="BF348" s="72">
        <f t="shared" si="92"/>
        <v>0</v>
      </c>
      <c r="BG348" s="72">
        <f t="shared" si="92"/>
        <v>0</v>
      </c>
      <c r="BH348" s="72">
        <f t="shared" si="92"/>
        <v>0</v>
      </c>
      <c r="BI348" s="72">
        <f t="shared" si="92"/>
        <v>0</v>
      </c>
      <c r="BJ348" s="72">
        <f t="shared" si="92"/>
        <v>0</v>
      </c>
      <c r="BK348" s="72">
        <f t="shared" si="92"/>
        <v>0</v>
      </c>
      <c r="BL348" s="72">
        <f t="shared" si="92"/>
        <v>0</v>
      </c>
      <c r="BM348" s="72">
        <f t="shared" si="92"/>
        <v>0</v>
      </c>
      <c r="BN348" s="72">
        <f t="shared" si="92"/>
        <v>0</v>
      </c>
      <c r="BO348" s="72">
        <f t="shared" si="92"/>
        <v>0</v>
      </c>
      <c r="BP348" s="72">
        <f t="shared" si="92"/>
        <v>0</v>
      </c>
      <c r="BQ348" s="72">
        <f t="shared" si="92"/>
        <v>0</v>
      </c>
      <c r="BR348" s="72">
        <f t="shared" si="92"/>
        <v>0</v>
      </c>
      <c r="BS348" s="72">
        <f t="shared" si="92"/>
        <v>0</v>
      </c>
      <c r="BT348" s="72">
        <f t="shared" si="92"/>
        <v>0</v>
      </c>
      <c r="BU348" s="72">
        <f t="shared" si="92"/>
        <v>0</v>
      </c>
      <c r="BV348" s="72">
        <f t="shared" si="92"/>
        <v>0</v>
      </c>
      <c r="BW348" s="72">
        <f t="shared" si="92"/>
        <v>0</v>
      </c>
      <c r="BX348" s="72">
        <f t="shared" ref="BX348:CO348" si="93">BX347*BX341</f>
        <v>0</v>
      </c>
      <c r="BY348" s="72">
        <f t="shared" si="93"/>
        <v>0</v>
      </c>
      <c r="BZ348" s="72">
        <f t="shared" si="93"/>
        <v>0</v>
      </c>
      <c r="CA348" s="72">
        <f t="shared" si="93"/>
        <v>0</v>
      </c>
      <c r="CB348" s="72">
        <f t="shared" si="93"/>
        <v>0</v>
      </c>
      <c r="CC348" s="72">
        <f t="shared" si="93"/>
        <v>0</v>
      </c>
      <c r="CD348" s="72">
        <f t="shared" si="93"/>
        <v>0</v>
      </c>
      <c r="CE348" s="72">
        <f t="shared" si="93"/>
        <v>0</v>
      </c>
      <c r="CF348" s="72">
        <f t="shared" si="93"/>
        <v>0</v>
      </c>
      <c r="CG348" s="72">
        <f t="shared" si="93"/>
        <v>0</v>
      </c>
      <c r="CH348" s="72">
        <f t="shared" si="93"/>
        <v>0</v>
      </c>
      <c r="CI348" s="72">
        <f t="shared" si="93"/>
        <v>0</v>
      </c>
      <c r="CJ348" s="72">
        <f t="shared" si="93"/>
        <v>0</v>
      </c>
      <c r="CK348" s="72">
        <f t="shared" si="93"/>
        <v>0</v>
      </c>
      <c r="CL348" s="72">
        <f t="shared" si="93"/>
        <v>0</v>
      </c>
      <c r="CM348" s="72">
        <f t="shared" si="93"/>
        <v>0</v>
      </c>
      <c r="CN348" s="72">
        <f t="shared" si="93"/>
        <v>0</v>
      </c>
      <c r="CO348" s="72">
        <f t="shared" si="93"/>
        <v>0</v>
      </c>
    </row>
    <row r="349" spans="1:93">
      <c r="E349" s="58"/>
      <c r="F349" s="58"/>
      <c r="G349" s="58"/>
      <c r="H349" s="58"/>
      <c r="I349" s="58"/>
      <c r="J349" s="58"/>
      <c r="K349" s="58"/>
      <c r="L349" s="58"/>
      <c r="M349" s="58"/>
      <c r="N349" s="58"/>
      <c r="O349" s="58"/>
      <c r="P349" s="58"/>
      <c r="Q349" s="58"/>
      <c r="R349" s="58"/>
      <c r="S349" s="58"/>
      <c r="T349" s="58"/>
      <c r="U349" s="58"/>
      <c r="V349" s="58"/>
      <c r="W349" s="58"/>
      <c r="X349" s="58"/>
      <c r="Y349" s="58"/>
      <c r="Z349" s="58"/>
      <c r="AA349" s="58"/>
      <c r="AB349" s="58"/>
      <c r="AC349" s="58"/>
      <c r="AD349" s="58"/>
      <c r="AE349" s="58"/>
      <c r="AF349" s="58"/>
      <c r="AG349" s="58"/>
      <c r="AH349" s="58"/>
      <c r="AI349" s="58"/>
      <c r="AJ349" s="58"/>
      <c r="AK349" s="58"/>
      <c r="AL349" s="58"/>
      <c r="AM349" s="58"/>
      <c r="AN349" s="58"/>
      <c r="AO349" s="58"/>
      <c r="AP349" s="58"/>
      <c r="AQ349" s="58"/>
      <c r="AR349" s="58"/>
      <c r="AS349" s="58"/>
      <c r="AT349" s="58"/>
      <c r="AU349" s="58"/>
      <c r="AV349" s="58"/>
      <c r="AW349" s="58"/>
      <c r="AX349" s="58"/>
      <c r="AY349" s="58"/>
      <c r="AZ349" s="58"/>
      <c r="BA349" s="58"/>
      <c r="BB349" s="58"/>
      <c r="BC349" s="58"/>
      <c r="BD349" s="58"/>
      <c r="BE349" s="58"/>
      <c r="BF349" s="58"/>
      <c r="BG349" s="58"/>
      <c r="BH349" s="58"/>
      <c r="BI349" s="58"/>
      <c r="BJ349" s="58"/>
      <c r="BK349" s="58"/>
      <c r="BL349" s="58"/>
      <c r="BM349" s="58"/>
      <c r="BN349" s="58"/>
      <c r="BO349" s="58"/>
      <c r="BP349" s="58"/>
      <c r="BQ349" s="58"/>
      <c r="BR349" s="58"/>
      <c r="BS349" s="58"/>
      <c r="BT349" s="58"/>
      <c r="BU349" s="58"/>
      <c r="BV349" s="58"/>
      <c r="BW349" s="58"/>
      <c r="BX349" s="58"/>
      <c r="BY349" s="58"/>
      <c r="BZ349" s="58"/>
      <c r="CA349" s="58"/>
      <c r="CB349" s="58"/>
      <c r="CC349" s="58"/>
      <c r="CD349" s="58"/>
      <c r="CE349" s="58"/>
      <c r="CF349" s="58"/>
      <c r="CG349" s="58"/>
      <c r="CH349" s="58"/>
      <c r="CI349" s="58"/>
      <c r="CJ349" s="58"/>
      <c r="CK349" s="58"/>
      <c r="CL349" s="58"/>
      <c r="CM349" s="58"/>
      <c r="CN349" s="58"/>
      <c r="CO349" s="58"/>
    </row>
    <row r="350" spans="1:93" s="38" customFormat="1">
      <c r="A350" s="38" t="s">
        <v>158</v>
      </c>
      <c r="D350" s="49"/>
    </row>
    <row r="351" spans="1:93">
      <c r="B351" s="2" t="s">
        <v>92</v>
      </c>
      <c r="C351" t="s">
        <v>1</v>
      </c>
      <c r="D351" s="48">
        <v>37.5</v>
      </c>
    </row>
    <row r="352" spans="1:93">
      <c r="C352" t="s">
        <v>159</v>
      </c>
      <c r="D352" s="48">
        <v>1.5</v>
      </c>
    </row>
    <row r="353" spans="1:93">
      <c r="C353" t="s">
        <v>16</v>
      </c>
      <c r="D353" s="57">
        <v>0.03</v>
      </c>
    </row>
    <row r="354" spans="1:93">
      <c r="C354" s="2" t="s">
        <v>122</v>
      </c>
      <c r="D354" s="73">
        <f>D356</f>
        <v>42491</v>
      </c>
      <c r="E354" s="73">
        <f t="shared" ref="E354:AJ354" si="94">EDATE(D354,1)</f>
        <v>42522</v>
      </c>
      <c r="F354" s="73">
        <f t="shared" si="94"/>
        <v>42552</v>
      </c>
      <c r="G354" s="73">
        <f t="shared" si="94"/>
        <v>42583</v>
      </c>
      <c r="H354" s="73">
        <f t="shared" si="94"/>
        <v>42614</v>
      </c>
      <c r="I354" s="73">
        <f t="shared" si="94"/>
        <v>42644</v>
      </c>
      <c r="J354" s="73">
        <f t="shared" si="94"/>
        <v>42675</v>
      </c>
      <c r="K354" s="73">
        <f t="shared" si="94"/>
        <v>42705</v>
      </c>
      <c r="L354" s="73">
        <f t="shared" si="94"/>
        <v>42736</v>
      </c>
      <c r="M354" s="73">
        <f t="shared" si="94"/>
        <v>42767</v>
      </c>
      <c r="N354" s="73">
        <f t="shared" si="94"/>
        <v>42795</v>
      </c>
      <c r="O354" s="73">
        <f t="shared" si="94"/>
        <v>42826</v>
      </c>
      <c r="P354" s="73">
        <f t="shared" si="94"/>
        <v>42856</v>
      </c>
      <c r="Q354" s="73">
        <f t="shared" si="94"/>
        <v>42887</v>
      </c>
      <c r="R354" s="73">
        <f t="shared" si="94"/>
        <v>42917</v>
      </c>
      <c r="S354" s="73">
        <f t="shared" si="94"/>
        <v>42948</v>
      </c>
      <c r="T354" s="73">
        <f t="shared" si="94"/>
        <v>42979</v>
      </c>
      <c r="U354" s="73">
        <f t="shared" si="94"/>
        <v>43009</v>
      </c>
      <c r="V354" s="73">
        <f t="shared" si="94"/>
        <v>43040</v>
      </c>
      <c r="W354" s="73">
        <f t="shared" si="94"/>
        <v>43070</v>
      </c>
      <c r="X354" s="73">
        <f t="shared" si="94"/>
        <v>43101</v>
      </c>
      <c r="Y354" s="73">
        <f t="shared" si="94"/>
        <v>43132</v>
      </c>
      <c r="Z354" s="73">
        <f t="shared" si="94"/>
        <v>43160</v>
      </c>
      <c r="AA354" s="73">
        <f t="shared" si="94"/>
        <v>43191</v>
      </c>
      <c r="AB354" s="73">
        <f t="shared" si="94"/>
        <v>43221</v>
      </c>
      <c r="AC354" s="73">
        <f t="shared" si="94"/>
        <v>43252</v>
      </c>
      <c r="AD354" s="73">
        <f t="shared" si="94"/>
        <v>43282</v>
      </c>
      <c r="AE354" s="73">
        <f t="shared" si="94"/>
        <v>43313</v>
      </c>
      <c r="AF354" s="73">
        <f t="shared" si="94"/>
        <v>43344</v>
      </c>
      <c r="AG354" s="73">
        <f t="shared" si="94"/>
        <v>43374</v>
      </c>
      <c r="AH354" s="73">
        <f t="shared" si="94"/>
        <v>43405</v>
      </c>
      <c r="AI354" s="73">
        <f t="shared" si="94"/>
        <v>43435</v>
      </c>
      <c r="AJ354" s="73">
        <f t="shared" si="94"/>
        <v>43466</v>
      </c>
      <c r="AK354" s="73">
        <f t="shared" ref="AK354:BP354" si="95">EDATE(AJ354,1)</f>
        <v>43497</v>
      </c>
      <c r="AL354" s="73">
        <f t="shared" si="95"/>
        <v>43525</v>
      </c>
      <c r="AM354" s="73">
        <f t="shared" si="95"/>
        <v>43556</v>
      </c>
      <c r="AN354" s="73">
        <f t="shared" si="95"/>
        <v>43586</v>
      </c>
      <c r="AO354" s="73">
        <f t="shared" si="95"/>
        <v>43617</v>
      </c>
      <c r="AP354" s="73">
        <f t="shared" si="95"/>
        <v>43647</v>
      </c>
      <c r="AQ354" s="73">
        <f t="shared" si="95"/>
        <v>43678</v>
      </c>
      <c r="AR354" s="73">
        <f t="shared" si="95"/>
        <v>43709</v>
      </c>
      <c r="AS354" s="73">
        <f t="shared" si="95"/>
        <v>43739</v>
      </c>
      <c r="AT354" s="73">
        <f t="shared" si="95"/>
        <v>43770</v>
      </c>
      <c r="AU354" s="73">
        <f t="shared" si="95"/>
        <v>43800</v>
      </c>
      <c r="AV354" s="73">
        <f t="shared" si="95"/>
        <v>43831</v>
      </c>
      <c r="AW354" s="73">
        <f t="shared" si="95"/>
        <v>43862</v>
      </c>
      <c r="AX354" s="73">
        <f t="shared" si="95"/>
        <v>43891</v>
      </c>
      <c r="AY354" s="73">
        <f t="shared" si="95"/>
        <v>43922</v>
      </c>
      <c r="AZ354" s="73">
        <f t="shared" si="95"/>
        <v>43952</v>
      </c>
      <c r="BA354" s="73">
        <f t="shared" si="95"/>
        <v>43983</v>
      </c>
      <c r="BB354" s="73">
        <f t="shared" si="95"/>
        <v>44013</v>
      </c>
      <c r="BC354" s="73">
        <f t="shared" si="95"/>
        <v>44044</v>
      </c>
      <c r="BD354" s="73">
        <f t="shared" si="95"/>
        <v>44075</v>
      </c>
      <c r="BE354" s="73">
        <f t="shared" si="95"/>
        <v>44105</v>
      </c>
      <c r="BF354" s="73">
        <f t="shared" si="95"/>
        <v>44136</v>
      </c>
      <c r="BG354" s="73">
        <f t="shared" si="95"/>
        <v>44166</v>
      </c>
      <c r="BH354" s="73">
        <f t="shared" si="95"/>
        <v>44197</v>
      </c>
      <c r="BI354" s="73">
        <f t="shared" si="95"/>
        <v>44228</v>
      </c>
      <c r="BJ354" s="73">
        <f t="shared" si="95"/>
        <v>44256</v>
      </c>
      <c r="BK354" s="73">
        <f t="shared" si="95"/>
        <v>44287</v>
      </c>
      <c r="BL354" s="73">
        <f t="shared" si="95"/>
        <v>44317</v>
      </c>
      <c r="BM354" s="73">
        <f t="shared" si="95"/>
        <v>44348</v>
      </c>
      <c r="BN354" s="73">
        <f t="shared" si="95"/>
        <v>44378</v>
      </c>
      <c r="BO354" s="73">
        <f t="shared" si="95"/>
        <v>44409</v>
      </c>
      <c r="BP354" s="73">
        <f t="shared" si="95"/>
        <v>44440</v>
      </c>
      <c r="BQ354" s="73">
        <f t="shared" ref="BQ354:CO354" si="96">EDATE(BP354,1)</f>
        <v>44470</v>
      </c>
      <c r="BR354" s="73">
        <f t="shared" si="96"/>
        <v>44501</v>
      </c>
      <c r="BS354" s="73">
        <f t="shared" si="96"/>
        <v>44531</v>
      </c>
      <c r="BT354" s="73">
        <f t="shared" si="96"/>
        <v>44562</v>
      </c>
      <c r="BU354" s="73">
        <f t="shared" si="96"/>
        <v>44593</v>
      </c>
      <c r="BV354" s="73">
        <f t="shared" si="96"/>
        <v>44621</v>
      </c>
      <c r="BW354" s="73">
        <f t="shared" si="96"/>
        <v>44652</v>
      </c>
      <c r="BX354" s="73">
        <f t="shared" si="96"/>
        <v>44682</v>
      </c>
      <c r="BY354" s="73">
        <f t="shared" si="96"/>
        <v>44713</v>
      </c>
      <c r="BZ354" s="73">
        <f t="shared" si="96"/>
        <v>44743</v>
      </c>
      <c r="CA354" s="73">
        <f t="shared" si="96"/>
        <v>44774</v>
      </c>
      <c r="CB354" s="73">
        <f t="shared" si="96"/>
        <v>44805</v>
      </c>
      <c r="CC354" s="73">
        <f t="shared" si="96"/>
        <v>44835</v>
      </c>
      <c r="CD354" s="73">
        <f t="shared" si="96"/>
        <v>44866</v>
      </c>
      <c r="CE354" s="73">
        <f t="shared" si="96"/>
        <v>44896</v>
      </c>
      <c r="CF354" s="73">
        <f t="shared" si="96"/>
        <v>44927</v>
      </c>
      <c r="CG354" s="73">
        <f t="shared" si="96"/>
        <v>44958</v>
      </c>
      <c r="CH354" s="73">
        <f t="shared" si="96"/>
        <v>44986</v>
      </c>
      <c r="CI354" s="73">
        <f t="shared" si="96"/>
        <v>45017</v>
      </c>
      <c r="CJ354" s="73">
        <f t="shared" si="96"/>
        <v>45047</v>
      </c>
      <c r="CK354" s="73">
        <f t="shared" si="96"/>
        <v>45078</v>
      </c>
      <c r="CL354" s="73">
        <f t="shared" si="96"/>
        <v>45108</v>
      </c>
      <c r="CM354" s="73">
        <f t="shared" si="96"/>
        <v>45139</v>
      </c>
      <c r="CN354" s="73">
        <f t="shared" si="96"/>
        <v>45170</v>
      </c>
      <c r="CO354" s="73">
        <f t="shared" si="96"/>
        <v>45200</v>
      </c>
    </row>
    <row r="355" spans="1:93">
      <c r="C355" t="s">
        <v>17</v>
      </c>
      <c r="D355" s="57">
        <v>0.8</v>
      </c>
      <c r="E355" s="57">
        <v>0.75</v>
      </c>
      <c r="F355" s="57">
        <v>0.7</v>
      </c>
      <c r="G355" s="57">
        <v>1</v>
      </c>
      <c r="H355" s="57">
        <v>1</v>
      </c>
      <c r="I355" s="57">
        <v>1</v>
      </c>
      <c r="J355" s="57">
        <v>1</v>
      </c>
      <c r="K355" s="57">
        <v>1</v>
      </c>
      <c r="L355" s="57">
        <v>1</v>
      </c>
      <c r="M355" s="57">
        <v>1</v>
      </c>
      <c r="N355" s="57">
        <v>1</v>
      </c>
      <c r="O355" s="57">
        <v>1</v>
      </c>
      <c r="P355" s="57">
        <v>1</v>
      </c>
      <c r="Q355" s="57">
        <v>1</v>
      </c>
      <c r="R355" s="57">
        <v>1</v>
      </c>
      <c r="S355" s="57">
        <v>1</v>
      </c>
      <c r="T355" s="57">
        <v>1</v>
      </c>
      <c r="U355" s="57">
        <v>1</v>
      </c>
      <c r="V355" s="57">
        <v>1</v>
      </c>
      <c r="W355" s="57">
        <v>1</v>
      </c>
      <c r="X355" s="57">
        <v>1</v>
      </c>
      <c r="Y355" s="57">
        <v>1</v>
      </c>
      <c r="Z355" s="57">
        <v>1</v>
      </c>
      <c r="AA355" s="57">
        <v>1</v>
      </c>
      <c r="AB355" s="57">
        <v>1</v>
      </c>
      <c r="AC355" s="57">
        <v>1</v>
      </c>
      <c r="AD355" s="57">
        <v>1</v>
      </c>
      <c r="AE355" s="57">
        <v>1</v>
      </c>
      <c r="AF355" s="57">
        <v>1</v>
      </c>
      <c r="AG355" s="57">
        <v>1</v>
      </c>
      <c r="AH355" s="57">
        <v>1</v>
      </c>
      <c r="AI355" s="57">
        <v>1</v>
      </c>
      <c r="AJ355" s="57">
        <v>1</v>
      </c>
      <c r="AK355" s="57">
        <v>1</v>
      </c>
      <c r="AL355" s="57">
        <v>1</v>
      </c>
      <c r="AM355" s="57">
        <v>1</v>
      </c>
      <c r="AN355" s="57">
        <v>1</v>
      </c>
      <c r="AO355" s="57">
        <v>1</v>
      </c>
      <c r="AP355" s="57">
        <v>1</v>
      </c>
      <c r="AQ355" s="57">
        <v>1</v>
      </c>
      <c r="AR355" s="57">
        <v>1</v>
      </c>
      <c r="AS355" s="57">
        <v>1</v>
      </c>
      <c r="AT355" s="57">
        <v>1</v>
      </c>
      <c r="AU355" s="57">
        <v>1</v>
      </c>
      <c r="AV355" s="57">
        <v>1</v>
      </c>
      <c r="AW355" s="57">
        <v>1</v>
      </c>
      <c r="AX355" s="57">
        <v>1</v>
      </c>
      <c r="AY355" s="57">
        <v>1</v>
      </c>
      <c r="AZ355" s="57">
        <v>1</v>
      </c>
      <c r="BA355" s="57">
        <v>1</v>
      </c>
      <c r="BB355" s="57">
        <v>1</v>
      </c>
      <c r="BC355" s="57">
        <v>1</v>
      </c>
      <c r="BD355" s="57">
        <v>1</v>
      </c>
      <c r="BE355" s="57">
        <v>1</v>
      </c>
      <c r="BF355" s="57">
        <v>1</v>
      </c>
      <c r="BG355" s="57">
        <v>1</v>
      </c>
      <c r="BH355" s="57">
        <v>1</v>
      </c>
      <c r="BI355" s="57">
        <v>1</v>
      </c>
      <c r="BJ355" s="57">
        <v>1</v>
      </c>
      <c r="BK355" s="57">
        <v>1</v>
      </c>
      <c r="BL355" s="57">
        <v>1</v>
      </c>
      <c r="BM355" s="57">
        <v>1</v>
      </c>
      <c r="BN355" s="57">
        <v>1</v>
      </c>
      <c r="BO355" s="57">
        <v>1</v>
      </c>
      <c r="BP355" s="57">
        <v>1</v>
      </c>
      <c r="BQ355" s="57">
        <v>1</v>
      </c>
      <c r="BR355" s="57">
        <v>1</v>
      </c>
      <c r="BS355" s="57">
        <v>1</v>
      </c>
      <c r="BT355" s="57">
        <v>1</v>
      </c>
      <c r="BU355" s="57">
        <v>1</v>
      </c>
      <c r="BV355" s="57">
        <v>1</v>
      </c>
      <c r="BW355" s="57">
        <v>1</v>
      </c>
      <c r="BX355" s="57">
        <v>1</v>
      </c>
      <c r="BY355" s="57">
        <v>1</v>
      </c>
      <c r="BZ355" s="57">
        <v>1</v>
      </c>
      <c r="CA355" s="57">
        <v>1</v>
      </c>
      <c r="CB355" s="57">
        <v>1</v>
      </c>
      <c r="CC355" s="57">
        <v>1</v>
      </c>
      <c r="CD355" s="57">
        <v>1</v>
      </c>
      <c r="CE355" s="57">
        <v>1</v>
      </c>
      <c r="CF355" s="57">
        <v>1</v>
      </c>
      <c r="CG355" s="57">
        <v>1</v>
      </c>
      <c r="CH355" s="57">
        <v>1</v>
      </c>
      <c r="CI355" s="57">
        <v>1</v>
      </c>
      <c r="CJ355" s="57">
        <v>1</v>
      </c>
      <c r="CK355" s="57">
        <v>1</v>
      </c>
      <c r="CL355" s="57">
        <v>1</v>
      </c>
      <c r="CM355" s="57">
        <v>1</v>
      </c>
      <c r="CN355" s="57">
        <v>1</v>
      </c>
      <c r="CO355" s="57">
        <v>1</v>
      </c>
    </row>
    <row r="356" spans="1:93">
      <c r="C356" t="s">
        <v>55</v>
      </c>
      <c r="D356" s="64">
        <v>42491</v>
      </c>
    </row>
    <row r="357" spans="1:93">
      <c r="C357" t="s">
        <v>56</v>
      </c>
      <c r="D357" s="64">
        <v>42979</v>
      </c>
    </row>
    <row r="358" spans="1:93">
      <c r="C358" t="s">
        <v>121</v>
      </c>
      <c r="D358" s="66">
        <f>ROUNDUP((DATEDIF(D356,D357,"m")+12)/12,0)</f>
        <v>3</v>
      </c>
    </row>
    <row r="360" spans="1:93">
      <c r="B360" t="s">
        <v>91</v>
      </c>
      <c r="C360" t="s">
        <v>161</v>
      </c>
      <c r="D360" s="59">
        <v>1</v>
      </c>
      <c r="E360" s="46">
        <v>2</v>
      </c>
      <c r="F360" s="46">
        <v>3</v>
      </c>
      <c r="G360" s="59">
        <v>4</v>
      </c>
      <c r="H360" s="46">
        <v>5</v>
      </c>
      <c r="I360" s="46">
        <v>6</v>
      </c>
      <c r="J360" s="59">
        <v>7</v>
      </c>
      <c r="K360" s="46">
        <v>8</v>
      </c>
      <c r="L360" s="46">
        <v>9</v>
      </c>
      <c r="M360" s="59">
        <v>10</v>
      </c>
      <c r="N360" s="46">
        <v>11</v>
      </c>
      <c r="O360" s="46">
        <v>12</v>
      </c>
      <c r="P360" s="59">
        <v>13</v>
      </c>
      <c r="Q360" s="46">
        <v>14</v>
      </c>
      <c r="R360" s="46">
        <v>15</v>
      </c>
    </row>
    <row r="361" spans="1:93">
      <c r="C361" t="s">
        <v>163</v>
      </c>
      <c r="D361" s="50">
        <f>IF(D360&gt;$D$358,0,$D352*(1+$D$353)^(D360-1))</f>
        <v>1.5</v>
      </c>
      <c r="E361" s="50">
        <f t="shared" ref="E361:R361" si="97">IF(E360&gt;$D$358,0,$D352*(1+$D$353)^(E360-1))</f>
        <v>1.5449999999999999</v>
      </c>
      <c r="F361" s="50">
        <f t="shared" si="97"/>
        <v>1.5913499999999998</v>
      </c>
      <c r="G361" s="50">
        <f t="shared" si="97"/>
        <v>0</v>
      </c>
      <c r="H361" s="50">
        <f t="shared" si="97"/>
        <v>0</v>
      </c>
      <c r="I361" s="50">
        <f t="shared" si="97"/>
        <v>0</v>
      </c>
      <c r="J361" s="50">
        <f t="shared" si="97"/>
        <v>0</v>
      </c>
      <c r="K361" s="50">
        <f t="shared" si="97"/>
        <v>0</v>
      </c>
      <c r="L361" s="50">
        <f t="shared" si="97"/>
        <v>0</v>
      </c>
      <c r="M361" s="50">
        <f t="shared" si="97"/>
        <v>0</v>
      </c>
      <c r="N361" s="50">
        <f t="shared" si="97"/>
        <v>0</v>
      </c>
      <c r="O361" s="50">
        <f t="shared" si="97"/>
        <v>0</v>
      </c>
      <c r="P361" s="50">
        <f t="shared" si="97"/>
        <v>0</v>
      </c>
      <c r="Q361" s="50">
        <f t="shared" si="97"/>
        <v>0</v>
      </c>
      <c r="R361" s="50">
        <f t="shared" si="97"/>
        <v>0</v>
      </c>
    </row>
    <row r="362" spans="1:93">
      <c r="C362" s="2" t="s">
        <v>122</v>
      </c>
      <c r="D362" s="73">
        <f>D356</f>
        <v>42491</v>
      </c>
      <c r="E362" s="73">
        <f t="shared" ref="E362:AJ362" si="98">EDATE(D362,1)</f>
        <v>42522</v>
      </c>
      <c r="F362" s="73">
        <f t="shared" si="98"/>
        <v>42552</v>
      </c>
      <c r="G362" s="73">
        <f t="shared" si="98"/>
        <v>42583</v>
      </c>
      <c r="H362" s="73">
        <f t="shared" si="98"/>
        <v>42614</v>
      </c>
      <c r="I362" s="73">
        <f t="shared" si="98"/>
        <v>42644</v>
      </c>
      <c r="J362" s="73">
        <f t="shared" si="98"/>
        <v>42675</v>
      </c>
      <c r="K362" s="73">
        <f t="shared" si="98"/>
        <v>42705</v>
      </c>
      <c r="L362" s="73">
        <f t="shared" si="98"/>
        <v>42736</v>
      </c>
      <c r="M362" s="73">
        <f t="shared" si="98"/>
        <v>42767</v>
      </c>
      <c r="N362" s="73">
        <f t="shared" si="98"/>
        <v>42795</v>
      </c>
      <c r="O362" s="73">
        <f t="shared" si="98"/>
        <v>42826</v>
      </c>
      <c r="P362" s="73">
        <f t="shared" si="98"/>
        <v>42856</v>
      </c>
      <c r="Q362" s="73">
        <f t="shared" si="98"/>
        <v>42887</v>
      </c>
      <c r="R362" s="73">
        <f t="shared" si="98"/>
        <v>42917</v>
      </c>
      <c r="S362" s="73">
        <f t="shared" si="98"/>
        <v>42948</v>
      </c>
      <c r="T362" s="73">
        <f t="shared" si="98"/>
        <v>42979</v>
      </c>
      <c r="U362" s="73">
        <f t="shared" si="98"/>
        <v>43009</v>
      </c>
      <c r="V362" s="73">
        <f t="shared" si="98"/>
        <v>43040</v>
      </c>
      <c r="W362" s="73">
        <f t="shared" si="98"/>
        <v>43070</v>
      </c>
      <c r="X362" s="73">
        <f t="shared" si="98"/>
        <v>43101</v>
      </c>
      <c r="Y362" s="73">
        <f t="shared" si="98"/>
        <v>43132</v>
      </c>
      <c r="Z362" s="73">
        <f t="shared" si="98"/>
        <v>43160</v>
      </c>
      <c r="AA362" s="73">
        <f t="shared" si="98"/>
        <v>43191</v>
      </c>
      <c r="AB362" s="73">
        <f t="shared" si="98"/>
        <v>43221</v>
      </c>
      <c r="AC362" s="73">
        <f t="shared" si="98"/>
        <v>43252</v>
      </c>
      <c r="AD362" s="73">
        <f t="shared" si="98"/>
        <v>43282</v>
      </c>
      <c r="AE362" s="73">
        <f t="shared" si="98"/>
        <v>43313</v>
      </c>
      <c r="AF362" s="73">
        <f t="shared" si="98"/>
        <v>43344</v>
      </c>
      <c r="AG362" s="73">
        <f t="shared" si="98"/>
        <v>43374</v>
      </c>
      <c r="AH362" s="73">
        <f t="shared" si="98"/>
        <v>43405</v>
      </c>
      <c r="AI362" s="73">
        <f t="shared" si="98"/>
        <v>43435</v>
      </c>
      <c r="AJ362" s="73">
        <f t="shared" si="98"/>
        <v>43466</v>
      </c>
      <c r="AK362" s="73">
        <f t="shared" ref="AK362:BP362" si="99">EDATE(AJ362,1)</f>
        <v>43497</v>
      </c>
      <c r="AL362" s="73">
        <f t="shared" si="99"/>
        <v>43525</v>
      </c>
      <c r="AM362" s="73">
        <f t="shared" si="99"/>
        <v>43556</v>
      </c>
      <c r="AN362" s="73">
        <f t="shared" si="99"/>
        <v>43586</v>
      </c>
      <c r="AO362" s="73">
        <f t="shared" si="99"/>
        <v>43617</v>
      </c>
      <c r="AP362" s="73">
        <f t="shared" si="99"/>
        <v>43647</v>
      </c>
      <c r="AQ362" s="73">
        <f t="shared" si="99"/>
        <v>43678</v>
      </c>
      <c r="AR362" s="73">
        <f t="shared" si="99"/>
        <v>43709</v>
      </c>
      <c r="AS362" s="73">
        <f t="shared" si="99"/>
        <v>43739</v>
      </c>
      <c r="AT362" s="73">
        <f t="shared" si="99"/>
        <v>43770</v>
      </c>
      <c r="AU362" s="73">
        <f t="shared" si="99"/>
        <v>43800</v>
      </c>
      <c r="AV362" s="73">
        <f t="shared" si="99"/>
        <v>43831</v>
      </c>
      <c r="AW362" s="73">
        <f t="shared" si="99"/>
        <v>43862</v>
      </c>
      <c r="AX362" s="73">
        <f t="shared" si="99"/>
        <v>43891</v>
      </c>
      <c r="AY362" s="73">
        <f t="shared" si="99"/>
        <v>43922</v>
      </c>
      <c r="AZ362" s="73">
        <f t="shared" si="99"/>
        <v>43952</v>
      </c>
      <c r="BA362" s="73">
        <f t="shared" si="99"/>
        <v>43983</v>
      </c>
      <c r="BB362" s="73">
        <f t="shared" si="99"/>
        <v>44013</v>
      </c>
      <c r="BC362" s="73">
        <f t="shared" si="99"/>
        <v>44044</v>
      </c>
      <c r="BD362" s="73">
        <f t="shared" si="99"/>
        <v>44075</v>
      </c>
      <c r="BE362" s="73">
        <f t="shared" si="99"/>
        <v>44105</v>
      </c>
      <c r="BF362" s="73">
        <f t="shared" si="99"/>
        <v>44136</v>
      </c>
      <c r="BG362" s="73">
        <f t="shared" si="99"/>
        <v>44166</v>
      </c>
      <c r="BH362" s="73">
        <f t="shared" si="99"/>
        <v>44197</v>
      </c>
      <c r="BI362" s="73">
        <f t="shared" si="99"/>
        <v>44228</v>
      </c>
      <c r="BJ362" s="73">
        <f t="shared" si="99"/>
        <v>44256</v>
      </c>
      <c r="BK362" s="73">
        <f t="shared" si="99"/>
        <v>44287</v>
      </c>
      <c r="BL362" s="73">
        <f t="shared" si="99"/>
        <v>44317</v>
      </c>
      <c r="BM362" s="73">
        <f t="shared" si="99"/>
        <v>44348</v>
      </c>
      <c r="BN362" s="73">
        <f t="shared" si="99"/>
        <v>44378</v>
      </c>
      <c r="BO362" s="73">
        <f t="shared" si="99"/>
        <v>44409</v>
      </c>
      <c r="BP362" s="73">
        <f t="shared" si="99"/>
        <v>44440</v>
      </c>
      <c r="BQ362" s="73">
        <f t="shared" ref="BQ362:CO362" si="100">EDATE(BP362,1)</f>
        <v>44470</v>
      </c>
      <c r="BR362" s="73">
        <f t="shared" si="100"/>
        <v>44501</v>
      </c>
      <c r="BS362" s="73">
        <f t="shared" si="100"/>
        <v>44531</v>
      </c>
      <c r="BT362" s="73">
        <f t="shared" si="100"/>
        <v>44562</v>
      </c>
      <c r="BU362" s="73">
        <f t="shared" si="100"/>
        <v>44593</v>
      </c>
      <c r="BV362" s="73">
        <f t="shared" si="100"/>
        <v>44621</v>
      </c>
      <c r="BW362" s="73">
        <f t="shared" si="100"/>
        <v>44652</v>
      </c>
      <c r="BX362" s="73">
        <f t="shared" si="100"/>
        <v>44682</v>
      </c>
      <c r="BY362" s="73">
        <f t="shared" si="100"/>
        <v>44713</v>
      </c>
      <c r="BZ362" s="73">
        <f t="shared" si="100"/>
        <v>44743</v>
      </c>
      <c r="CA362" s="73">
        <f t="shared" si="100"/>
        <v>44774</v>
      </c>
      <c r="CB362" s="73">
        <f t="shared" si="100"/>
        <v>44805</v>
      </c>
      <c r="CC362" s="73">
        <f t="shared" si="100"/>
        <v>44835</v>
      </c>
      <c r="CD362" s="73">
        <f t="shared" si="100"/>
        <v>44866</v>
      </c>
      <c r="CE362" s="73">
        <f t="shared" si="100"/>
        <v>44896</v>
      </c>
      <c r="CF362" s="73">
        <f t="shared" si="100"/>
        <v>44927</v>
      </c>
      <c r="CG362" s="73">
        <f t="shared" si="100"/>
        <v>44958</v>
      </c>
      <c r="CH362" s="73">
        <f t="shared" si="100"/>
        <v>44986</v>
      </c>
      <c r="CI362" s="73">
        <f t="shared" si="100"/>
        <v>45017</v>
      </c>
      <c r="CJ362" s="73">
        <f t="shared" si="100"/>
        <v>45047</v>
      </c>
      <c r="CK362" s="73">
        <f t="shared" si="100"/>
        <v>45078</v>
      </c>
      <c r="CL362" s="73">
        <f t="shared" si="100"/>
        <v>45108</v>
      </c>
      <c r="CM362" s="73">
        <f t="shared" si="100"/>
        <v>45139</v>
      </c>
      <c r="CN362" s="73">
        <f t="shared" si="100"/>
        <v>45170</v>
      </c>
      <c r="CO362" s="73">
        <f t="shared" si="100"/>
        <v>45200</v>
      </c>
    </row>
    <row r="363" spans="1:93">
      <c r="C363" t="s">
        <v>162</v>
      </c>
      <c r="D363" s="81">
        <f ca="1">IF(D362&gt;EDATE($D$357,12),0,OFFSET($D$361,0,ROUNDDOWN(DATEDIF($D$356,D362,"m")/12,0)))</f>
        <v>1.5</v>
      </c>
      <c r="E363" s="81">
        <f t="shared" ref="E363:BP363" ca="1" si="101">IF(E362&gt;EDATE($D$357,12),0,OFFSET($D$361,0,ROUNDDOWN(DATEDIF($D$356,E362,"m")/12,0)))</f>
        <v>1.5</v>
      </c>
      <c r="F363" s="81">
        <f t="shared" ca="1" si="101"/>
        <v>1.5</v>
      </c>
      <c r="G363" s="81">
        <f t="shared" ca="1" si="101"/>
        <v>1.5</v>
      </c>
      <c r="H363" s="81">
        <f t="shared" ca="1" si="101"/>
        <v>1.5</v>
      </c>
      <c r="I363" s="81">
        <f t="shared" ca="1" si="101"/>
        <v>1.5</v>
      </c>
      <c r="J363" s="81">
        <f t="shared" ca="1" si="101"/>
        <v>1.5</v>
      </c>
      <c r="K363" s="81">
        <f t="shared" ca="1" si="101"/>
        <v>1.5</v>
      </c>
      <c r="L363" s="81">
        <f t="shared" ca="1" si="101"/>
        <v>1.5</v>
      </c>
      <c r="M363" s="81">
        <f t="shared" ca="1" si="101"/>
        <v>1.5</v>
      </c>
      <c r="N363" s="81">
        <f t="shared" ca="1" si="101"/>
        <v>1.5</v>
      </c>
      <c r="O363" s="81">
        <f t="shared" ca="1" si="101"/>
        <v>1.5</v>
      </c>
      <c r="P363" s="81">
        <f t="shared" ca="1" si="101"/>
        <v>1.5449999999999999</v>
      </c>
      <c r="Q363" s="81">
        <f t="shared" ca="1" si="101"/>
        <v>1.5449999999999999</v>
      </c>
      <c r="R363" s="81">
        <f t="shared" ca="1" si="101"/>
        <v>1.5449999999999999</v>
      </c>
      <c r="S363" s="81">
        <f t="shared" ca="1" si="101"/>
        <v>1.5449999999999999</v>
      </c>
      <c r="T363" s="81">
        <f t="shared" ca="1" si="101"/>
        <v>1.5449999999999999</v>
      </c>
      <c r="U363" s="81">
        <f t="shared" ca="1" si="101"/>
        <v>1.5449999999999999</v>
      </c>
      <c r="V363" s="81">
        <f t="shared" ca="1" si="101"/>
        <v>1.5449999999999999</v>
      </c>
      <c r="W363" s="81">
        <f t="shared" ca="1" si="101"/>
        <v>1.5449999999999999</v>
      </c>
      <c r="X363" s="81">
        <f t="shared" ca="1" si="101"/>
        <v>1.5449999999999999</v>
      </c>
      <c r="Y363" s="81">
        <f t="shared" ca="1" si="101"/>
        <v>1.5449999999999999</v>
      </c>
      <c r="Z363" s="81">
        <f t="shared" ca="1" si="101"/>
        <v>1.5449999999999999</v>
      </c>
      <c r="AA363" s="81">
        <f t="shared" ca="1" si="101"/>
        <v>1.5449999999999999</v>
      </c>
      <c r="AB363" s="81">
        <f t="shared" ca="1" si="101"/>
        <v>1.5913499999999998</v>
      </c>
      <c r="AC363" s="81">
        <f t="shared" ca="1" si="101"/>
        <v>1.5913499999999998</v>
      </c>
      <c r="AD363" s="81">
        <f t="shared" ca="1" si="101"/>
        <v>1.5913499999999998</v>
      </c>
      <c r="AE363" s="81">
        <f t="shared" ca="1" si="101"/>
        <v>1.5913499999999998</v>
      </c>
      <c r="AF363" s="81">
        <f t="shared" ca="1" si="101"/>
        <v>1.5913499999999998</v>
      </c>
      <c r="AG363" s="81">
        <f t="shared" ca="1" si="101"/>
        <v>0</v>
      </c>
      <c r="AH363" s="81">
        <f t="shared" ca="1" si="101"/>
        <v>0</v>
      </c>
      <c r="AI363" s="81">
        <f t="shared" ca="1" si="101"/>
        <v>0</v>
      </c>
      <c r="AJ363" s="81">
        <f t="shared" ca="1" si="101"/>
        <v>0</v>
      </c>
      <c r="AK363" s="81">
        <f t="shared" ca="1" si="101"/>
        <v>0</v>
      </c>
      <c r="AL363" s="81">
        <f t="shared" ca="1" si="101"/>
        <v>0</v>
      </c>
      <c r="AM363" s="81">
        <f t="shared" ca="1" si="101"/>
        <v>0</v>
      </c>
      <c r="AN363" s="81">
        <f t="shared" ca="1" si="101"/>
        <v>0</v>
      </c>
      <c r="AO363" s="81">
        <f t="shared" ca="1" si="101"/>
        <v>0</v>
      </c>
      <c r="AP363" s="81">
        <f t="shared" ca="1" si="101"/>
        <v>0</v>
      </c>
      <c r="AQ363" s="81">
        <f t="shared" ca="1" si="101"/>
        <v>0</v>
      </c>
      <c r="AR363" s="81">
        <f t="shared" ca="1" si="101"/>
        <v>0</v>
      </c>
      <c r="AS363" s="81">
        <f t="shared" ca="1" si="101"/>
        <v>0</v>
      </c>
      <c r="AT363" s="81">
        <f t="shared" ca="1" si="101"/>
        <v>0</v>
      </c>
      <c r="AU363" s="81">
        <f t="shared" ca="1" si="101"/>
        <v>0</v>
      </c>
      <c r="AV363" s="81">
        <f t="shared" ca="1" si="101"/>
        <v>0</v>
      </c>
      <c r="AW363" s="81">
        <f t="shared" ca="1" si="101"/>
        <v>0</v>
      </c>
      <c r="AX363" s="81">
        <f t="shared" ca="1" si="101"/>
        <v>0</v>
      </c>
      <c r="AY363" s="81">
        <f t="shared" ca="1" si="101"/>
        <v>0</v>
      </c>
      <c r="AZ363" s="81">
        <f t="shared" ca="1" si="101"/>
        <v>0</v>
      </c>
      <c r="BA363" s="81">
        <f t="shared" ca="1" si="101"/>
        <v>0</v>
      </c>
      <c r="BB363" s="81">
        <f t="shared" ca="1" si="101"/>
        <v>0</v>
      </c>
      <c r="BC363" s="81">
        <f t="shared" ca="1" si="101"/>
        <v>0</v>
      </c>
      <c r="BD363" s="81">
        <f t="shared" ca="1" si="101"/>
        <v>0</v>
      </c>
      <c r="BE363" s="81">
        <f t="shared" ca="1" si="101"/>
        <v>0</v>
      </c>
      <c r="BF363" s="81">
        <f t="shared" ca="1" si="101"/>
        <v>0</v>
      </c>
      <c r="BG363" s="81">
        <f t="shared" ca="1" si="101"/>
        <v>0</v>
      </c>
      <c r="BH363" s="81">
        <f t="shared" ca="1" si="101"/>
        <v>0</v>
      </c>
      <c r="BI363" s="81">
        <f t="shared" ca="1" si="101"/>
        <v>0</v>
      </c>
      <c r="BJ363" s="81">
        <f t="shared" ca="1" si="101"/>
        <v>0</v>
      </c>
      <c r="BK363" s="81">
        <f t="shared" ca="1" si="101"/>
        <v>0</v>
      </c>
      <c r="BL363" s="81">
        <f t="shared" ca="1" si="101"/>
        <v>0</v>
      </c>
      <c r="BM363" s="81">
        <f t="shared" ca="1" si="101"/>
        <v>0</v>
      </c>
      <c r="BN363" s="81">
        <f t="shared" ca="1" si="101"/>
        <v>0</v>
      </c>
      <c r="BO363" s="81">
        <f t="shared" ca="1" si="101"/>
        <v>0</v>
      </c>
      <c r="BP363" s="81">
        <f t="shared" ca="1" si="101"/>
        <v>0</v>
      </c>
      <c r="BQ363" s="81">
        <f t="shared" ref="BQ363:CO363" ca="1" si="102">IF(BQ362&gt;EDATE($D$357,12),0,OFFSET($D$361,0,ROUNDDOWN(DATEDIF($D$356,BQ362,"m")/12,0)))</f>
        <v>0</v>
      </c>
      <c r="BR363" s="81">
        <f t="shared" ca="1" si="102"/>
        <v>0</v>
      </c>
      <c r="BS363" s="81">
        <f t="shared" ca="1" si="102"/>
        <v>0</v>
      </c>
      <c r="BT363" s="81">
        <f t="shared" ca="1" si="102"/>
        <v>0</v>
      </c>
      <c r="BU363" s="81">
        <f t="shared" ca="1" si="102"/>
        <v>0</v>
      </c>
      <c r="BV363" s="81">
        <f t="shared" ca="1" si="102"/>
        <v>0</v>
      </c>
      <c r="BW363" s="81">
        <f t="shared" ca="1" si="102"/>
        <v>0</v>
      </c>
      <c r="BX363" s="81">
        <f t="shared" ca="1" si="102"/>
        <v>0</v>
      </c>
      <c r="BY363" s="81">
        <f t="shared" ca="1" si="102"/>
        <v>0</v>
      </c>
      <c r="BZ363" s="81">
        <f t="shared" ca="1" si="102"/>
        <v>0</v>
      </c>
      <c r="CA363" s="81">
        <f t="shared" ca="1" si="102"/>
        <v>0</v>
      </c>
      <c r="CB363" s="81">
        <f t="shared" ca="1" si="102"/>
        <v>0</v>
      </c>
      <c r="CC363" s="81">
        <f t="shared" ca="1" si="102"/>
        <v>0</v>
      </c>
      <c r="CD363" s="81">
        <f t="shared" ca="1" si="102"/>
        <v>0</v>
      </c>
      <c r="CE363" s="81">
        <f t="shared" ca="1" si="102"/>
        <v>0</v>
      </c>
      <c r="CF363" s="81">
        <f t="shared" ca="1" si="102"/>
        <v>0</v>
      </c>
      <c r="CG363" s="81">
        <f t="shared" ca="1" si="102"/>
        <v>0</v>
      </c>
      <c r="CH363" s="81">
        <f t="shared" ca="1" si="102"/>
        <v>0</v>
      </c>
      <c r="CI363" s="81">
        <f t="shared" ca="1" si="102"/>
        <v>0</v>
      </c>
      <c r="CJ363" s="81">
        <f t="shared" ca="1" si="102"/>
        <v>0</v>
      </c>
      <c r="CK363" s="81">
        <f t="shared" ca="1" si="102"/>
        <v>0</v>
      </c>
      <c r="CL363" s="81">
        <f t="shared" ca="1" si="102"/>
        <v>0</v>
      </c>
      <c r="CM363" s="81">
        <f t="shared" ca="1" si="102"/>
        <v>0</v>
      </c>
      <c r="CN363" s="81">
        <f t="shared" ca="1" si="102"/>
        <v>0</v>
      </c>
      <c r="CO363" s="81">
        <f t="shared" ca="1" si="102"/>
        <v>0</v>
      </c>
    </row>
    <row r="365" spans="1:93">
      <c r="C365" t="s">
        <v>164</v>
      </c>
      <c r="D365" s="72">
        <f ca="1">D363*$D$351*30.42</f>
        <v>1711.125</v>
      </c>
      <c r="E365" s="72">
        <f t="shared" ref="E365:BP365" ca="1" si="103">E363*$D$351*30.42</f>
        <v>1711.125</v>
      </c>
      <c r="F365" s="72">
        <f t="shared" ca="1" si="103"/>
        <v>1711.125</v>
      </c>
      <c r="G365" s="72">
        <f t="shared" ca="1" si="103"/>
        <v>1711.125</v>
      </c>
      <c r="H365" s="72">
        <f t="shared" ca="1" si="103"/>
        <v>1711.125</v>
      </c>
      <c r="I365" s="72">
        <f t="shared" ca="1" si="103"/>
        <v>1711.125</v>
      </c>
      <c r="J365" s="72">
        <f t="shared" ca="1" si="103"/>
        <v>1711.125</v>
      </c>
      <c r="K365" s="72">
        <f t="shared" ca="1" si="103"/>
        <v>1711.125</v>
      </c>
      <c r="L365" s="72">
        <f t="shared" ca="1" si="103"/>
        <v>1711.125</v>
      </c>
      <c r="M365" s="72">
        <f t="shared" ca="1" si="103"/>
        <v>1711.125</v>
      </c>
      <c r="N365" s="72">
        <f t="shared" ca="1" si="103"/>
        <v>1711.125</v>
      </c>
      <c r="O365" s="72">
        <f t="shared" ca="1" si="103"/>
        <v>1711.125</v>
      </c>
      <c r="P365" s="72">
        <f t="shared" ca="1" si="103"/>
        <v>1762.45875</v>
      </c>
      <c r="Q365" s="72">
        <f t="shared" ca="1" si="103"/>
        <v>1762.45875</v>
      </c>
      <c r="R365" s="72">
        <f t="shared" ca="1" si="103"/>
        <v>1762.45875</v>
      </c>
      <c r="S365" s="72">
        <f t="shared" ca="1" si="103"/>
        <v>1762.45875</v>
      </c>
      <c r="T365" s="72">
        <f t="shared" ca="1" si="103"/>
        <v>1762.45875</v>
      </c>
      <c r="U365" s="72">
        <f t="shared" ca="1" si="103"/>
        <v>1762.45875</v>
      </c>
      <c r="V365" s="72">
        <f t="shared" ca="1" si="103"/>
        <v>1762.45875</v>
      </c>
      <c r="W365" s="72">
        <f t="shared" ca="1" si="103"/>
        <v>1762.45875</v>
      </c>
      <c r="X365" s="72">
        <f t="shared" ca="1" si="103"/>
        <v>1762.45875</v>
      </c>
      <c r="Y365" s="72">
        <f t="shared" ca="1" si="103"/>
        <v>1762.45875</v>
      </c>
      <c r="Z365" s="72">
        <f t="shared" ca="1" si="103"/>
        <v>1762.45875</v>
      </c>
      <c r="AA365" s="72">
        <f t="shared" ca="1" si="103"/>
        <v>1762.45875</v>
      </c>
      <c r="AB365" s="72">
        <f t="shared" ca="1" si="103"/>
        <v>1815.3325124999999</v>
      </c>
      <c r="AC365" s="72">
        <f t="shared" ca="1" si="103"/>
        <v>1815.3325124999999</v>
      </c>
      <c r="AD365" s="72">
        <f t="shared" ca="1" si="103"/>
        <v>1815.3325124999999</v>
      </c>
      <c r="AE365" s="72">
        <f t="shared" ca="1" si="103"/>
        <v>1815.3325124999999</v>
      </c>
      <c r="AF365" s="72">
        <f t="shared" ca="1" si="103"/>
        <v>1815.3325124999999</v>
      </c>
      <c r="AG365" s="72">
        <f t="shared" ca="1" si="103"/>
        <v>0</v>
      </c>
      <c r="AH365" s="72">
        <f t="shared" ca="1" si="103"/>
        <v>0</v>
      </c>
      <c r="AI365" s="72">
        <f t="shared" ca="1" si="103"/>
        <v>0</v>
      </c>
      <c r="AJ365" s="72">
        <f t="shared" ca="1" si="103"/>
        <v>0</v>
      </c>
      <c r="AK365" s="72">
        <f t="shared" ca="1" si="103"/>
        <v>0</v>
      </c>
      <c r="AL365" s="72">
        <f t="shared" ca="1" si="103"/>
        <v>0</v>
      </c>
      <c r="AM365" s="72">
        <f t="shared" ca="1" si="103"/>
        <v>0</v>
      </c>
      <c r="AN365" s="72">
        <f t="shared" ca="1" si="103"/>
        <v>0</v>
      </c>
      <c r="AO365" s="72">
        <f t="shared" ca="1" si="103"/>
        <v>0</v>
      </c>
      <c r="AP365" s="72">
        <f t="shared" ca="1" si="103"/>
        <v>0</v>
      </c>
      <c r="AQ365" s="72">
        <f t="shared" ca="1" si="103"/>
        <v>0</v>
      </c>
      <c r="AR365" s="72">
        <f t="shared" ca="1" si="103"/>
        <v>0</v>
      </c>
      <c r="AS365" s="72">
        <f t="shared" ca="1" si="103"/>
        <v>0</v>
      </c>
      <c r="AT365" s="72">
        <f t="shared" ca="1" si="103"/>
        <v>0</v>
      </c>
      <c r="AU365" s="72">
        <f t="shared" ca="1" si="103"/>
        <v>0</v>
      </c>
      <c r="AV365" s="72">
        <f t="shared" ca="1" si="103"/>
        <v>0</v>
      </c>
      <c r="AW365" s="72">
        <f t="shared" ca="1" si="103"/>
        <v>0</v>
      </c>
      <c r="AX365" s="72">
        <f t="shared" ca="1" si="103"/>
        <v>0</v>
      </c>
      <c r="AY365" s="72">
        <f t="shared" ca="1" si="103"/>
        <v>0</v>
      </c>
      <c r="AZ365" s="72">
        <f t="shared" ca="1" si="103"/>
        <v>0</v>
      </c>
      <c r="BA365" s="72">
        <f t="shared" ca="1" si="103"/>
        <v>0</v>
      </c>
      <c r="BB365" s="72">
        <f t="shared" ca="1" si="103"/>
        <v>0</v>
      </c>
      <c r="BC365" s="72">
        <f t="shared" ca="1" si="103"/>
        <v>0</v>
      </c>
      <c r="BD365" s="72">
        <f t="shared" ca="1" si="103"/>
        <v>0</v>
      </c>
      <c r="BE365" s="72">
        <f t="shared" ca="1" si="103"/>
        <v>0</v>
      </c>
      <c r="BF365" s="72">
        <f t="shared" ca="1" si="103"/>
        <v>0</v>
      </c>
      <c r="BG365" s="72">
        <f t="shared" ca="1" si="103"/>
        <v>0</v>
      </c>
      <c r="BH365" s="72">
        <f t="shared" ca="1" si="103"/>
        <v>0</v>
      </c>
      <c r="BI365" s="72">
        <f t="shared" ca="1" si="103"/>
        <v>0</v>
      </c>
      <c r="BJ365" s="72">
        <f t="shared" ca="1" si="103"/>
        <v>0</v>
      </c>
      <c r="BK365" s="72">
        <f t="shared" ca="1" si="103"/>
        <v>0</v>
      </c>
      <c r="BL365" s="72">
        <f t="shared" ca="1" si="103"/>
        <v>0</v>
      </c>
      <c r="BM365" s="72">
        <f t="shared" ca="1" si="103"/>
        <v>0</v>
      </c>
      <c r="BN365" s="72">
        <f t="shared" ca="1" si="103"/>
        <v>0</v>
      </c>
      <c r="BO365" s="72">
        <f t="shared" ca="1" si="103"/>
        <v>0</v>
      </c>
      <c r="BP365" s="72">
        <f t="shared" ca="1" si="103"/>
        <v>0</v>
      </c>
      <c r="BQ365" s="72">
        <f t="shared" ref="BQ365:CO365" ca="1" si="104">BQ363*$D$351*30.42</f>
        <v>0</v>
      </c>
      <c r="BR365" s="72">
        <f t="shared" ca="1" si="104"/>
        <v>0</v>
      </c>
      <c r="BS365" s="72">
        <f t="shared" ca="1" si="104"/>
        <v>0</v>
      </c>
      <c r="BT365" s="72">
        <f t="shared" ca="1" si="104"/>
        <v>0</v>
      </c>
      <c r="BU365" s="72">
        <f t="shared" ca="1" si="104"/>
        <v>0</v>
      </c>
      <c r="BV365" s="72">
        <f t="shared" ca="1" si="104"/>
        <v>0</v>
      </c>
      <c r="BW365" s="72">
        <f t="shared" ca="1" si="104"/>
        <v>0</v>
      </c>
      <c r="BX365" s="72">
        <f t="shared" ca="1" si="104"/>
        <v>0</v>
      </c>
      <c r="BY365" s="72">
        <f t="shared" ca="1" si="104"/>
        <v>0</v>
      </c>
      <c r="BZ365" s="72">
        <f t="shared" ca="1" si="104"/>
        <v>0</v>
      </c>
      <c r="CA365" s="72">
        <f t="shared" ca="1" si="104"/>
        <v>0</v>
      </c>
      <c r="CB365" s="72">
        <f t="shared" ca="1" si="104"/>
        <v>0</v>
      </c>
      <c r="CC365" s="72">
        <f t="shared" ca="1" si="104"/>
        <v>0</v>
      </c>
      <c r="CD365" s="72">
        <f t="shared" ca="1" si="104"/>
        <v>0</v>
      </c>
      <c r="CE365" s="72">
        <f t="shared" ca="1" si="104"/>
        <v>0</v>
      </c>
      <c r="CF365" s="72">
        <f t="shared" ca="1" si="104"/>
        <v>0</v>
      </c>
      <c r="CG365" s="72">
        <f t="shared" ca="1" si="104"/>
        <v>0</v>
      </c>
      <c r="CH365" s="72">
        <f t="shared" ca="1" si="104"/>
        <v>0</v>
      </c>
      <c r="CI365" s="72">
        <f t="shared" ca="1" si="104"/>
        <v>0</v>
      </c>
      <c r="CJ365" s="72">
        <f t="shared" ca="1" si="104"/>
        <v>0</v>
      </c>
      <c r="CK365" s="72">
        <f t="shared" ca="1" si="104"/>
        <v>0</v>
      </c>
      <c r="CL365" s="72">
        <f t="shared" ca="1" si="104"/>
        <v>0</v>
      </c>
      <c r="CM365" s="72">
        <f t="shared" ca="1" si="104"/>
        <v>0</v>
      </c>
      <c r="CN365" s="72">
        <f t="shared" ca="1" si="104"/>
        <v>0</v>
      </c>
      <c r="CO365" s="72">
        <f t="shared" ca="1" si="104"/>
        <v>0</v>
      </c>
    </row>
    <row r="366" spans="1:93">
      <c r="C366" t="s">
        <v>159</v>
      </c>
      <c r="D366" s="72">
        <f ca="1">D365*D355</f>
        <v>1368.9</v>
      </c>
      <c r="E366" s="72">
        <f t="shared" ref="E366:BP366" ca="1" si="105">E365*E355</f>
        <v>1283.34375</v>
      </c>
      <c r="F366" s="72">
        <f t="shared" ca="1" si="105"/>
        <v>1197.7874999999999</v>
      </c>
      <c r="G366" s="72">
        <f t="shared" ca="1" si="105"/>
        <v>1711.125</v>
      </c>
      <c r="H366" s="72">
        <f t="shared" ca="1" si="105"/>
        <v>1711.125</v>
      </c>
      <c r="I366" s="72">
        <f t="shared" ca="1" si="105"/>
        <v>1711.125</v>
      </c>
      <c r="J366" s="72">
        <f t="shared" ca="1" si="105"/>
        <v>1711.125</v>
      </c>
      <c r="K366" s="72">
        <f t="shared" ca="1" si="105"/>
        <v>1711.125</v>
      </c>
      <c r="L366" s="72">
        <f t="shared" ca="1" si="105"/>
        <v>1711.125</v>
      </c>
      <c r="M366" s="72">
        <f t="shared" ca="1" si="105"/>
        <v>1711.125</v>
      </c>
      <c r="N366" s="72">
        <f t="shared" ca="1" si="105"/>
        <v>1711.125</v>
      </c>
      <c r="O366" s="72">
        <f t="shared" ca="1" si="105"/>
        <v>1711.125</v>
      </c>
      <c r="P366" s="72">
        <f t="shared" ca="1" si="105"/>
        <v>1762.45875</v>
      </c>
      <c r="Q366" s="72">
        <f t="shared" ca="1" si="105"/>
        <v>1762.45875</v>
      </c>
      <c r="R366" s="72">
        <f t="shared" ca="1" si="105"/>
        <v>1762.45875</v>
      </c>
      <c r="S366" s="72">
        <f t="shared" ca="1" si="105"/>
        <v>1762.45875</v>
      </c>
      <c r="T366" s="72">
        <f t="shared" ca="1" si="105"/>
        <v>1762.45875</v>
      </c>
      <c r="U366" s="72">
        <f t="shared" ca="1" si="105"/>
        <v>1762.45875</v>
      </c>
      <c r="V366" s="72">
        <f t="shared" ca="1" si="105"/>
        <v>1762.45875</v>
      </c>
      <c r="W366" s="72">
        <f t="shared" ca="1" si="105"/>
        <v>1762.45875</v>
      </c>
      <c r="X366" s="72">
        <f t="shared" ca="1" si="105"/>
        <v>1762.45875</v>
      </c>
      <c r="Y366" s="72">
        <f t="shared" ca="1" si="105"/>
        <v>1762.45875</v>
      </c>
      <c r="Z366" s="72">
        <f t="shared" ca="1" si="105"/>
        <v>1762.45875</v>
      </c>
      <c r="AA366" s="72">
        <f t="shared" ca="1" si="105"/>
        <v>1762.45875</v>
      </c>
      <c r="AB366" s="72">
        <f t="shared" ca="1" si="105"/>
        <v>1815.3325124999999</v>
      </c>
      <c r="AC366" s="72">
        <f t="shared" ca="1" si="105"/>
        <v>1815.3325124999999</v>
      </c>
      <c r="AD366" s="72">
        <f t="shared" ca="1" si="105"/>
        <v>1815.3325124999999</v>
      </c>
      <c r="AE366" s="72">
        <f t="shared" ca="1" si="105"/>
        <v>1815.3325124999999</v>
      </c>
      <c r="AF366" s="72">
        <f t="shared" ca="1" si="105"/>
        <v>1815.3325124999999</v>
      </c>
      <c r="AG366" s="72">
        <f t="shared" ca="1" si="105"/>
        <v>0</v>
      </c>
      <c r="AH366" s="72">
        <f t="shared" ca="1" si="105"/>
        <v>0</v>
      </c>
      <c r="AI366" s="72">
        <f t="shared" ca="1" si="105"/>
        <v>0</v>
      </c>
      <c r="AJ366" s="72">
        <f t="shared" ca="1" si="105"/>
        <v>0</v>
      </c>
      <c r="AK366" s="72">
        <f t="shared" ca="1" si="105"/>
        <v>0</v>
      </c>
      <c r="AL366" s="72">
        <f t="shared" ca="1" si="105"/>
        <v>0</v>
      </c>
      <c r="AM366" s="72">
        <f t="shared" ca="1" si="105"/>
        <v>0</v>
      </c>
      <c r="AN366" s="72">
        <f t="shared" ca="1" si="105"/>
        <v>0</v>
      </c>
      <c r="AO366" s="72">
        <f t="shared" ca="1" si="105"/>
        <v>0</v>
      </c>
      <c r="AP366" s="72">
        <f t="shared" ca="1" si="105"/>
        <v>0</v>
      </c>
      <c r="AQ366" s="72">
        <f t="shared" ca="1" si="105"/>
        <v>0</v>
      </c>
      <c r="AR366" s="72">
        <f t="shared" ca="1" si="105"/>
        <v>0</v>
      </c>
      <c r="AS366" s="72">
        <f t="shared" ca="1" si="105"/>
        <v>0</v>
      </c>
      <c r="AT366" s="72">
        <f t="shared" ca="1" si="105"/>
        <v>0</v>
      </c>
      <c r="AU366" s="72">
        <f t="shared" ca="1" si="105"/>
        <v>0</v>
      </c>
      <c r="AV366" s="72">
        <f t="shared" ca="1" si="105"/>
        <v>0</v>
      </c>
      <c r="AW366" s="72">
        <f t="shared" ca="1" si="105"/>
        <v>0</v>
      </c>
      <c r="AX366" s="72">
        <f t="shared" ca="1" si="105"/>
        <v>0</v>
      </c>
      <c r="AY366" s="72">
        <f t="shared" ca="1" si="105"/>
        <v>0</v>
      </c>
      <c r="AZ366" s="72">
        <f t="shared" ca="1" si="105"/>
        <v>0</v>
      </c>
      <c r="BA366" s="72">
        <f t="shared" ca="1" si="105"/>
        <v>0</v>
      </c>
      <c r="BB366" s="72">
        <f t="shared" ca="1" si="105"/>
        <v>0</v>
      </c>
      <c r="BC366" s="72">
        <f t="shared" ca="1" si="105"/>
        <v>0</v>
      </c>
      <c r="BD366" s="72">
        <f t="shared" ca="1" si="105"/>
        <v>0</v>
      </c>
      <c r="BE366" s="72">
        <f t="shared" ca="1" si="105"/>
        <v>0</v>
      </c>
      <c r="BF366" s="72">
        <f t="shared" ca="1" si="105"/>
        <v>0</v>
      </c>
      <c r="BG366" s="72">
        <f t="shared" ca="1" si="105"/>
        <v>0</v>
      </c>
      <c r="BH366" s="72">
        <f t="shared" ca="1" si="105"/>
        <v>0</v>
      </c>
      <c r="BI366" s="72">
        <f t="shared" ca="1" si="105"/>
        <v>0</v>
      </c>
      <c r="BJ366" s="72">
        <f t="shared" ca="1" si="105"/>
        <v>0</v>
      </c>
      <c r="BK366" s="72">
        <f t="shared" ca="1" si="105"/>
        <v>0</v>
      </c>
      <c r="BL366" s="72">
        <f t="shared" ca="1" si="105"/>
        <v>0</v>
      </c>
      <c r="BM366" s="72">
        <f t="shared" ca="1" si="105"/>
        <v>0</v>
      </c>
      <c r="BN366" s="72">
        <f t="shared" ca="1" si="105"/>
        <v>0</v>
      </c>
      <c r="BO366" s="72">
        <f t="shared" ca="1" si="105"/>
        <v>0</v>
      </c>
      <c r="BP366" s="72">
        <f t="shared" ca="1" si="105"/>
        <v>0</v>
      </c>
      <c r="BQ366" s="72">
        <f t="shared" ref="BQ366:CO366" ca="1" si="106">BQ365*BQ355</f>
        <v>0</v>
      </c>
      <c r="BR366" s="72">
        <f t="shared" ca="1" si="106"/>
        <v>0</v>
      </c>
      <c r="BS366" s="72">
        <f t="shared" ca="1" si="106"/>
        <v>0</v>
      </c>
      <c r="BT366" s="72">
        <f t="shared" ca="1" si="106"/>
        <v>0</v>
      </c>
      <c r="BU366" s="72">
        <f t="shared" ca="1" si="106"/>
        <v>0</v>
      </c>
      <c r="BV366" s="72">
        <f t="shared" ca="1" si="106"/>
        <v>0</v>
      </c>
      <c r="BW366" s="72">
        <f t="shared" ca="1" si="106"/>
        <v>0</v>
      </c>
      <c r="BX366" s="72">
        <f t="shared" ca="1" si="106"/>
        <v>0</v>
      </c>
      <c r="BY366" s="72">
        <f t="shared" ca="1" si="106"/>
        <v>0</v>
      </c>
      <c r="BZ366" s="72">
        <f t="shared" ca="1" si="106"/>
        <v>0</v>
      </c>
      <c r="CA366" s="72">
        <f t="shared" ca="1" si="106"/>
        <v>0</v>
      </c>
      <c r="CB366" s="72">
        <f t="shared" ca="1" si="106"/>
        <v>0</v>
      </c>
      <c r="CC366" s="72">
        <f t="shared" ca="1" si="106"/>
        <v>0</v>
      </c>
      <c r="CD366" s="72">
        <f t="shared" ca="1" si="106"/>
        <v>0</v>
      </c>
      <c r="CE366" s="72">
        <f t="shared" ca="1" si="106"/>
        <v>0</v>
      </c>
      <c r="CF366" s="72">
        <f t="shared" ca="1" si="106"/>
        <v>0</v>
      </c>
      <c r="CG366" s="72">
        <f t="shared" ca="1" si="106"/>
        <v>0</v>
      </c>
      <c r="CH366" s="72">
        <f t="shared" ca="1" si="106"/>
        <v>0</v>
      </c>
      <c r="CI366" s="72">
        <f t="shared" ca="1" si="106"/>
        <v>0</v>
      </c>
      <c r="CJ366" s="72">
        <f t="shared" ca="1" si="106"/>
        <v>0</v>
      </c>
      <c r="CK366" s="72">
        <f t="shared" ca="1" si="106"/>
        <v>0</v>
      </c>
      <c r="CL366" s="72">
        <f t="shared" ca="1" si="106"/>
        <v>0</v>
      </c>
      <c r="CM366" s="72">
        <f t="shared" ca="1" si="106"/>
        <v>0</v>
      </c>
      <c r="CN366" s="72">
        <f t="shared" ca="1" si="106"/>
        <v>0</v>
      </c>
      <c r="CO366" s="72">
        <f t="shared" ca="1" si="106"/>
        <v>0</v>
      </c>
    </row>
    <row r="368" spans="1:93" s="38" customFormat="1">
      <c r="A368" s="38" t="s">
        <v>165</v>
      </c>
      <c r="D368" s="49"/>
    </row>
    <row r="369" spans="1:93">
      <c r="A369" t="s">
        <v>16</v>
      </c>
      <c r="B369" s="2" t="s">
        <v>92</v>
      </c>
      <c r="C369" t="s">
        <v>166</v>
      </c>
      <c r="D369" s="58">
        <v>300</v>
      </c>
    </row>
    <row r="370" spans="1:93">
      <c r="C370" t="s">
        <v>65</v>
      </c>
      <c r="D370" s="50">
        <v>15</v>
      </c>
    </row>
    <row r="371" spans="1:93">
      <c r="C371" t="s">
        <v>17</v>
      </c>
      <c r="D371" s="69">
        <v>0.85</v>
      </c>
    </row>
    <row r="372" spans="1:93">
      <c r="C372" t="s">
        <v>16</v>
      </c>
      <c r="D372" s="69">
        <v>0.05</v>
      </c>
    </row>
    <row r="373" spans="1:93">
      <c r="C373" t="s">
        <v>55</v>
      </c>
      <c r="D373" s="64">
        <v>42491</v>
      </c>
    </row>
    <row r="374" spans="1:93">
      <c r="C374" t="s">
        <v>153</v>
      </c>
      <c r="D374" s="64">
        <v>42979</v>
      </c>
    </row>
    <row r="376" spans="1:93">
      <c r="B376" t="s">
        <v>91</v>
      </c>
      <c r="C376" s="2" t="s">
        <v>122</v>
      </c>
      <c r="D376" s="73">
        <f>D373</f>
        <v>42491</v>
      </c>
      <c r="E376" s="73">
        <f t="shared" ref="E376:AJ376" si="107">EDATE(D376,1)</f>
        <v>42522</v>
      </c>
      <c r="F376" s="73">
        <f t="shared" si="107"/>
        <v>42552</v>
      </c>
      <c r="G376" s="73">
        <f t="shared" si="107"/>
        <v>42583</v>
      </c>
      <c r="H376" s="73">
        <f t="shared" si="107"/>
        <v>42614</v>
      </c>
      <c r="I376" s="73">
        <f t="shared" si="107"/>
        <v>42644</v>
      </c>
      <c r="J376" s="73">
        <f t="shared" si="107"/>
        <v>42675</v>
      </c>
      <c r="K376" s="73">
        <f t="shared" si="107"/>
        <v>42705</v>
      </c>
      <c r="L376" s="73">
        <f t="shared" si="107"/>
        <v>42736</v>
      </c>
      <c r="M376" s="73">
        <f t="shared" si="107"/>
        <v>42767</v>
      </c>
      <c r="N376" s="73">
        <f t="shared" si="107"/>
        <v>42795</v>
      </c>
      <c r="O376" s="73">
        <f t="shared" si="107"/>
        <v>42826</v>
      </c>
      <c r="P376" s="73">
        <f t="shared" si="107"/>
        <v>42856</v>
      </c>
      <c r="Q376" s="73">
        <f t="shared" si="107"/>
        <v>42887</v>
      </c>
      <c r="R376" s="73">
        <f t="shared" si="107"/>
        <v>42917</v>
      </c>
      <c r="S376" s="73">
        <f t="shared" si="107"/>
        <v>42948</v>
      </c>
      <c r="T376" s="73">
        <f t="shared" si="107"/>
        <v>42979</v>
      </c>
      <c r="U376" s="73">
        <f t="shared" si="107"/>
        <v>43009</v>
      </c>
      <c r="V376" s="73">
        <f t="shared" si="107"/>
        <v>43040</v>
      </c>
      <c r="W376" s="73">
        <f t="shared" si="107"/>
        <v>43070</v>
      </c>
      <c r="X376" s="73">
        <f t="shared" si="107"/>
        <v>43101</v>
      </c>
      <c r="Y376" s="73">
        <f t="shared" si="107"/>
        <v>43132</v>
      </c>
      <c r="Z376" s="73">
        <f t="shared" si="107"/>
        <v>43160</v>
      </c>
      <c r="AA376" s="73">
        <f t="shared" si="107"/>
        <v>43191</v>
      </c>
      <c r="AB376" s="73">
        <f t="shared" si="107"/>
        <v>43221</v>
      </c>
      <c r="AC376" s="73">
        <f t="shared" si="107"/>
        <v>43252</v>
      </c>
      <c r="AD376" s="73">
        <f t="shared" si="107"/>
        <v>43282</v>
      </c>
      <c r="AE376" s="73">
        <f t="shared" si="107"/>
        <v>43313</v>
      </c>
      <c r="AF376" s="73">
        <f t="shared" si="107"/>
        <v>43344</v>
      </c>
      <c r="AG376" s="73">
        <f t="shared" si="107"/>
        <v>43374</v>
      </c>
      <c r="AH376" s="73">
        <f t="shared" si="107"/>
        <v>43405</v>
      </c>
      <c r="AI376" s="73">
        <f t="shared" si="107"/>
        <v>43435</v>
      </c>
      <c r="AJ376" s="73">
        <f t="shared" si="107"/>
        <v>43466</v>
      </c>
      <c r="AK376" s="73">
        <f t="shared" ref="AK376:BP376" si="108">EDATE(AJ376,1)</f>
        <v>43497</v>
      </c>
      <c r="AL376" s="73">
        <f t="shared" si="108"/>
        <v>43525</v>
      </c>
      <c r="AM376" s="73">
        <f t="shared" si="108"/>
        <v>43556</v>
      </c>
      <c r="AN376" s="73">
        <f t="shared" si="108"/>
        <v>43586</v>
      </c>
      <c r="AO376" s="73">
        <f t="shared" si="108"/>
        <v>43617</v>
      </c>
      <c r="AP376" s="73">
        <f t="shared" si="108"/>
        <v>43647</v>
      </c>
      <c r="AQ376" s="73">
        <f t="shared" si="108"/>
        <v>43678</v>
      </c>
      <c r="AR376" s="73">
        <f t="shared" si="108"/>
        <v>43709</v>
      </c>
      <c r="AS376" s="73">
        <f t="shared" si="108"/>
        <v>43739</v>
      </c>
      <c r="AT376" s="73">
        <f t="shared" si="108"/>
        <v>43770</v>
      </c>
      <c r="AU376" s="73">
        <f t="shared" si="108"/>
        <v>43800</v>
      </c>
      <c r="AV376" s="73">
        <f t="shared" si="108"/>
        <v>43831</v>
      </c>
      <c r="AW376" s="73">
        <f t="shared" si="108"/>
        <v>43862</v>
      </c>
      <c r="AX376" s="73">
        <f t="shared" si="108"/>
        <v>43891</v>
      </c>
      <c r="AY376" s="73">
        <f t="shared" si="108"/>
        <v>43922</v>
      </c>
      <c r="AZ376" s="73">
        <f t="shared" si="108"/>
        <v>43952</v>
      </c>
      <c r="BA376" s="73">
        <f t="shared" si="108"/>
        <v>43983</v>
      </c>
      <c r="BB376" s="73">
        <f t="shared" si="108"/>
        <v>44013</v>
      </c>
      <c r="BC376" s="73">
        <f t="shared" si="108"/>
        <v>44044</v>
      </c>
      <c r="BD376" s="73">
        <f t="shared" si="108"/>
        <v>44075</v>
      </c>
      <c r="BE376" s="73">
        <f t="shared" si="108"/>
        <v>44105</v>
      </c>
      <c r="BF376" s="73">
        <f t="shared" si="108"/>
        <v>44136</v>
      </c>
      <c r="BG376" s="73">
        <f t="shared" si="108"/>
        <v>44166</v>
      </c>
      <c r="BH376" s="73">
        <f t="shared" si="108"/>
        <v>44197</v>
      </c>
      <c r="BI376" s="73">
        <f t="shared" si="108"/>
        <v>44228</v>
      </c>
      <c r="BJ376" s="73">
        <f t="shared" si="108"/>
        <v>44256</v>
      </c>
      <c r="BK376" s="73">
        <f t="shared" si="108"/>
        <v>44287</v>
      </c>
      <c r="BL376" s="73">
        <f t="shared" si="108"/>
        <v>44317</v>
      </c>
      <c r="BM376" s="73">
        <f t="shared" si="108"/>
        <v>44348</v>
      </c>
      <c r="BN376" s="73">
        <f t="shared" si="108"/>
        <v>44378</v>
      </c>
      <c r="BO376" s="73">
        <f t="shared" si="108"/>
        <v>44409</v>
      </c>
      <c r="BP376" s="73">
        <f t="shared" si="108"/>
        <v>44440</v>
      </c>
      <c r="BQ376" s="73">
        <f t="shared" ref="BQ376:CO376" si="109">EDATE(BP376,1)</f>
        <v>44470</v>
      </c>
      <c r="BR376" s="73">
        <f t="shared" si="109"/>
        <v>44501</v>
      </c>
      <c r="BS376" s="73">
        <f t="shared" si="109"/>
        <v>44531</v>
      </c>
      <c r="BT376" s="73">
        <f t="shared" si="109"/>
        <v>44562</v>
      </c>
      <c r="BU376" s="73">
        <f t="shared" si="109"/>
        <v>44593</v>
      </c>
      <c r="BV376" s="73">
        <f t="shared" si="109"/>
        <v>44621</v>
      </c>
      <c r="BW376" s="73">
        <f t="shared" si="109"/>
        <v>44652</v>
      </c>
      <c r="BX376" s="73">
        <f t="shared" si="109"/>
        <v>44682</v>
      </c>
      <c r="BY376" s="73">
        <f t="shared" si="109"/>
        <v>44713</v>
      </c>
      <c r="BZ376" s="73">
        <f t="shared" si="109"/>
        <v>44743</v>
      </c>
      <c r="CA376" s="73">
        <f t="shared" si="109"/>
        <v>44774</v>
      </c>
      <c r="CB376" s="73">
        <f t="shared" si="109"/>
        <v>44805</v>
      </c>
      <c r="CC376" s="73">
        <f t="shared" si="109"/>
        <v>44835</v>
      </c>
      <c r="CD376" s="73">
        <f t="shared" si="109"/>
        <v>44866</v>
      </c>
      <c r="CE376" s="73">
        <f t="shared" si="109"/>
        <v>44896</v>
      </c>
      <c r="CF376" s="73">
        <f t="shared" si="109"/>
        <v>44927</v>
      </c>
      <c r="CG376" s="73">
        <f t="shared" si="109"/>
        <v>44958</v>
      </c>
      <c r="CH376" s="73">
        <f t="shared" si="109"/>
        <v>44986</v>
      </c>
      <c r="CI376" s="73">
        <f t="shared" si="109"/>
        <v>45017</v>
      </c>
      <c r="CJ376" s="73">
        <f t="shared" si="109"/>
        <v>45047</v>
      </c>
      <c r="CK376" s="73">
        <f t="shared" si="109"/>
        <v>45078</v>
      </c>
      <c r="CL376" s="73">
        <f t="shared" si="109"/>
        <v>45108</v>
      </c>
      <c r="CM376" s="73">
        <f t="shared" si="109"/>
        <v>45139</v>
      </c>
      <c r="CN376" s="73">
        <f t="shared" si="109"/>
        <v>45170</v>
      </c>
      <c r="CO376" s="73">
        <f t="shared" si="109"/>
        <v>45200</v>
      </c>
    </row>
    <row r="377" spans="1:93">
      <c r="C377" t="s">
        <v>162</v>
      </c>
      <c r="D377" s="81">
        <f>IF(D376&gt;EDATE($D$374,12),0,$D$369*$D$370*(1+$D$372)^ROUNDDOWN(DATEDIF($D$373,D376,"m")/12,0)*$D$371)</f>
        <v>3825</v>
      </c>
      <c r="E377" s="81">
        <f t="shared" ref="E377:M377" si="110">IF(E376&gt;EDATE($D$374,12),0,$D$369*$D$370*(1+$D$372)^ROUNDDOWN(DATEDIF($D$373,E376,"m")/12,0)*$D$371)</f>
        <v>3825</v>
      </c>
      <c r="F377" s="81">
        <f t="shared" si="110"/>
        <v>3825</v>
      </c>
      <c r="G377" s="81">
        <f t="shared" si="110"/>
        <v>3825</v>
      </c>
      <c r="H377" s="81">
        <f t="shared" si="110"/>
        <v>3825</v>
      </c>
      <c r="I377" s="81">
        <f t="shared" si="110"/>
        <v>3825</v>
      </c>
      <c r="J377" s="81">
        <f t="shared" si="110"/>
        <v>3825</v>
      </c>
      <c r="K377" s="81">
        <f t="shared" si="110"/>
        <v>3825</v>
      </c>
      <c r="L377" s="81">
        <f t="shared" si="110"/>
        <v>3825</v>
      </c>
      <c r="M377" s="81">
        <f t="shared" si="110"/>
        <v>3825</v>
      </c>
      <c r="N377" s="81">
        <f t="shared" ref="N377:AS377" si="111">IF(N376&gt;EDATE($D$374,12),0,$D$369*$D$370*(1+$D$372)^ROUNDDOWN(DATEDIF($D$373,N376,"m")/12,0)*$D$371)</f>
        <v>3825</v>
      </c>
      <c r="O377" s="81">
        <f t="shared" si="111"/>
        <v>3825</v>
      </c>
      <c r="P377" s="81">
        <f t="shared" si="111"/>
        <v>4016.25</v>
      </c>
      <c r="Q377" s="81">
        <f t="shared" si="111"/>
        <v>4016.25</v>
      </c>
      <c r="R377" s="81">
        <f t="shared" si="111"/>
        <v>4016.25</v>
      </c>
      <c r="S377" s="81">
        <f t="shared" si="111"/>
        <v>4016.25</v>
      </c>
      <c r="T377" s="81">
        <f t="shared" si="111"/>
        <v>4016.25</v>
      </c>
      <c r="U377" s="81">
        <f t="shared" si="111"/>
        <v>4016.25</v>
      </c>
      <c r="V377" s="81">
        <f t="shared" si="111"/>
        <v>4016.25</v>
      </c>
      <c r="W377" s="81">
        <f t="shared" si="111"/>
        <v>4016.25</v>
      </c>
      <c r="X377" s="81">
        <f t="shared" si="111"/>
        <v>4016.25</v>
      </c>
      <c r="Y377" s="81">
        <f t="shared" si="111"/>
        <v>4016.25</v>
      </c>
      <c r="Z377" s="81">
        <f t="shared" si="111"/>
        <v>4016.25</v>
      </c>
      <c r="AA377" s="81">
        <f t="shared" si="111"/>
        <v>4016.25</v>
      </c>
      <c r="AB377" s="81">
        <f t="shared" si="111"/>
        <v>4217.0625</v>
      </c>
      <c r="AC377" s="81">
        <f t="shared" si="111"/>
        <v>4217.0625</v>
      </c>
      <c r="AD377" s="81">
        <f t="shared" si="111"/>
        <v>4217.0625</v>
      </c>
      <c r="AE377" s="81">
        <f t="shared" si="111"/>
        <v>4217.0625</v>
      </c>
      <c r="AF377" s="81">
        <f t="shared" si="111"/>
        <v>4217.0625</v>
      </c>
      <c r="AG377" s="81">
        <f t="shared" si="111"/>
        <v>0</v>
      </c>
      <c r="AH377" s="81">
        <f t="shared" si="111"/>
        <v>0</v>
      </c>
      <c r="AI377" s="81">
        <f t="shared" si="111"/>
        <v>0</v>
      </c>
      <c r="AJ377" s="81">
        <f t="shared" si="111"/>
        <v>0</v>
      </c>
      <c r="AK377" s="81">
        <f t="shared" si="111"/>
        <v>0</v>
      </c>
      <c r="AL377" s="81">
        <f t="shared" si="111"/>
        <v>0</v>
      </c>
      <c r="AM377" s="81">
        <f t="shared" si="111"/>
        <v>0</v>
      </c>
      <c r="AN377" s="81">
        <f t="shared" si="111"/>
        <v>0</v>
      </c>
      <c r="AO377" s="81">
        <f t="shared" si="111"/>
        <v>0</v>
      </c>
      <c r="AP377" s="81">
        <f t="shared" si="111"/>
        <v>0</v>
      </c>
      <c r="AQ377" s="81">
        <f t="shared" si="111"/>
        <v>0</v>
      </c>
      <c r="AR377" s="81">
        <f t="shared" si="111"/>
        <v>0</v>
      </c>
      <c r="AS377" s="81">
        <f t="shared" si="111"/>
        <v>0</v>
      </c>
      <c r="AT377" s="81">
        <f t="shared" ref="AT377:BY377" si="112">IF(AT376&gt;EDATE($D$374,12),0,$D$369*$D$370*(1+$D$372)^ROUNDDOWN(DATEDIF($D$373,AT376,"m")/12,0)*$D$371)</f>
        <v>0</v>
      </c>
      <c r="AU377" s="81">
        <f t="shared" si="112"/>
        <v>0</v>
      </c>
      <c r="AV377" s="81">
        <f t="shared" si="112"/>
        <v>0</v>
      </c>
      <c r="AW377" s="81">
        <f t="shared" si="112"/>
        <v>0</v>
      </c>
      <c r="AX377" s="81">
        <f t="shared" si="112"/>
        <v>0</v>
      </c>
      <c r="AY377" s="81">
        <f t="shared" si="112"/>
        <v>0</v>
      </c>
      <c r="AZ377" s="81">
        <f t="shared" si="112"/>
        <v>0</v>
      </c>
      <c r="BA377" s="81">
        <f t="shared" si="112"/>
        <v>0</v>
      </c>
      <c r="BB377" s="81">
        <f t="shared" si="112"/>
        <v>0</v>
      </c>
      <c r="BC377" s="81">
        <f t="shared" si="112"/>
        <v>0</v>
      </c>
      <c r="BD377" s="81">
        <f t="shared" si="112"/>
        <v>0</v>
      </c>
      <c r="BE377" s="81">
        <f t="shared" si="112"/>
        <v>0</v>
      </c>
      <c r="BF377" s="81">
        <f t="shared" si="112"/>
        <v>0</v>
      </c>
      <c r="BG377" s="81">
        <f t="shared" si="112"/>
        <v>0</v>
      </c>
      <c r="BH377" s="81">
        <f t="shared" si="112"/>
        <v>0</v>
      </c>
      <c r="BI377" s="81">
        <f t="shared" si="112"/>
        <v>0</v>
      </c>
      <c r="BJ377" s="81">
        <f t="shared" si="112"/>
        <v>0</v>
      </c>
      <c r="BK377" s="81">
        <f t="shared" si="112"/>
        <v>0</v>
      </c>
      <c r="BL377" s="81">
        <f t="shared" si="112"/>
        <v>0</v>
      </c>
      <c r="BM377" s="81">
        <f t="shared" si="112"/>
        <v>0</v>
      </c>
      <c r="BN377" s="81">
        <f t="shared" si="112"/>
        <v>0</v>
      </c>
      <c r="BO377" s="81">
        <f t="shared" si="112"/>
        <v>0</v>
      </c>
      <c r="BP377" s="81">
        <f t="shared" si="112"/>
        <v>0</v>
      </c>
      <c r="BQ377" s="81">
        <f t="shared" si="112"/>
        <v>0</v>
      </c>
      <c r="BR377" s="81">
        <f t="shared" si="112"/>
        <v>0</v>
      </c>
      <c r="BS377" s="81">
        <f t="shared" si="112"/>
        <v>0</v>
      </c>
      <c r="BT377" s="81">
        <f t="shared" si="112"/>
        <v>0</v>
      </c>
      <c r="BU377" s="81">
        <f t="shared" si="112"/>
        <v>0</v>
      </c>
      <c r="BV377" s="81">
        <f t="shared" si="112"/>
        <v>0</v>
      </c>
      <c r="BW377" s="81">
        <f t="shared" si="112"/>
        <v>0</v>
      </c>
      <c r="BX377" s="81">
        <f t="shared" si="112"/>
        <v>0</v>
      </c>
      <c r="BY377" s="81">
        <f t="shared" si="112"/>
        <v>0</v>
      </c>
      <c r="BZ377" s="81">
        <f t="shared" ref="BZ377:CO377" si="113">IF(BZ376&gt;EDATE($D$374,12),0,$D$369*$D$370*(1+$D$372)^ROUNDDOWN(DATEDIF($D$373,BZ376,"m")/12,0)*$D$371)</f>
        <v>0</v>
      </c>
      <c r="CA377" s="81">
        <f t="shared" si="113"/>
        <v>0</v>
      </c>
      <c r="CB377" s="81">
        <f t="shared" si="113"/>
        <v>0</v>
      </c>
      <c r="CC377" s="81">
        <f t="shared" si="113"/>
        <v>0</v>
      </c>
      <c r="CD377" s="81">
        <f t="shared" si="113"/>
        <v>0</v>
      </c>
      <c r="CE377" s="81">
        <f t="shared" si="113"/>
        <v>0</v>
      </c>
      <c r="CF377" s="81">
        <f t="shared" si="113"/>
        <v>0</v>
      </c>
      <c r="CG377" s="81">
        <f t="shared" si="113"/>
        <v>0</v>
      </c>
      <c r="CH377" s="81">
        <f t="shared" si="113"/>
        <v>0</v>
      </c>
      <c r="CI377" s="81">
        <f t="shared" si="113"/>
        <v>0</v>
      </c>
      <c r="CJ377" s="81">
        <f t="shared" si="113"/>
        <v>0</v>
      </c>
      <c r="CK377" s="81">
        <f t="shared" si="113"/>
        <v>0</v>
      </c>
      <c r="CL377" s="81">
        <f t="shared" si="113"/>
        <v>0</v>
      </c>
      <c r="CM377" s="81">
        <f t="shared" si="113"/>
        <v>0</v>
      </c>
      <c r="CN377" s="81">
        <f t="shared" si="113"/>
        <v>0</v>
      </c>
      <c r="CO377" s="81">
        <f t="shared" si="113"/>
        <v>0</v>
      </c>
    </row>
    <row r="379" spans="1:93">
      <c r="A379" t="s">
        <v>308</v>
      </c>
      <c r="B379" s="2" t="s">
        <v>92</v>
      </c>
      <c r="C379" t="s">
        <v>167</v>
      </c>
      <c r="D379" s="64">
        <v>42125</v>
      </c>
    </row>
    <row r="380" spans="1:93">
      <c r="C380" t="s">
        <v>153</v>
      </c>
      <c r="D380" s="64">
        <v>42979</v>
      </c>
    </row>
    <row r="381" spans="1:93">
      <c r="C381" t="s">
        <v>168</v>
      </c>
      <c r="D381" s="66">
        <f>YEAR(D379)</f>
        <v>2015</v>
      </c>
      <c r="E381">
        <f>D381+1</f>
        <v>2016</v>
      </c>
      <c r="F381">
        <f t="shared" ref="F381:M381" si="114">E381+1</f>
        <v>2017</v>
      </c>
      <c r="G381">
        <f t="shared" si="114"/>
        <v>2018</v>
      </c>
      <c r="H381">
        <f t="shared" si="114"/>
        <v>2019</v>
      </c>
      <c r="I381">
        <f t="shared" si="114"/>
        <v>2020</v>
      </c>
      <c r="J381">
        <f t="shared" si="114"/>
        <v>2021</v>
      </c>
      <c r="K381">
        <f t="shared" si="114"/>
        <v>2022</v>
      </c>
      <c r="L381">
        <f t="shared" si="114"/>
        <v>2023</v>
      </c>
      <c r="M381">
        <f t="shared" si="114"/>
        <v>2024</v>
      </c>
    </row>
    <row r="382" spans="1:93">
      <c r="C382" t="s">
        <v>169</v>
      </c>
      <c r="D382" s="56">
        <v>12000</v>
      </c>
      <c r="E382" s="56">
        <v>12000</v>
      </c>
      <c r="F382" s="56">
        <v>12000</v>
      </c>
      <c r="G382" s="56">
        <v>12000</v>
      </c>
      <c r="H382" s="56">
        <v>12000</v>
      </c>
      <c r="I382" s="56">
        <v>12000</v>
      </c>
      <c r="J382" s="56">
        <v>12000</v>
      </c>
      <c r="K382" s="56">
        <v>12000</v>
      </c>
      <c r="L382" s="56">
        <v>12000</v>
      </c>
      <c r="M382" s="56">
        <v>12000</v>
      </c>
    </row>
    <row r="384" spans="1:93">
      <c r="B384" t="s">
        <v>91</v>
      </c>
      <c r="C384" s="2" t="s">
        <v>122</v>
      </c>
      <c r="D384" s="73">
        <f>D379</f>
        <v>42125</v>
      </c>
      <c r="E384" s="73">
        <f t="shared" ref="E384:AJ384" si="115">EDATE(D384,1)</f>
        <v>42156</v>
      </c>
      <c r="F384" s="73">
        <f t="shared" si="115"/>
        <v>42186</v>
      </c>
      <c r="G384" s="73">
        <f t="shared" si="115"/>
        <v>42217</v>
      </c>
      <c r="H384" s="73">
        <f t="shared" si="115"/>
        <v>42248</v>
      </c>
      <c r="I384" s="73">
        <f t="shared" si="115"/>
        <v>42278</v>
      </c>
      <c r="J384" s="73">
        <f t="shared" si="115"/>
        <v>42309</v>
      </c>
      <c r="K384" s="73">
        <f t="shared" si="115"/>
        <v>42339</v>
      </c>
      <c r="L384" s="73">
        <f t="shared" si="115"/>
        <v>42370</v>
      </c>
      <c r="M384" s="73">
        <f t="shared" si="115"/>
        <v>42401</v>
      </c>
      <c r="N384" s="73">
        <f t="shared" si="115"/>
        <v>42430</v>
      </c>
      <c r="O384" s="73">
        <f t="shared" si="115"/>
        <v>42461</v>
      </c>
      <c r="P384" s="73">
        <f t="shared" si="115"/>
        <v>42491</v>
      </c>
      <c r="Q384" s="73">
        <f t="shared" si="115"/>
        <v>42522</v>
      </c>
      <c r="R384" s="73">
        <f t="shared" si="115"/>
        <v>42552</v>
      </c>
      <c r="S384" s="73">
        <f t="shared" si="115"/>
        <v>42583</v>
      </c>
      <c r="T384" s="73">
        <f t="shared" si="115"/>
        <v>42614</v>
      </c>
      <c r="U384" s="73">
        <f t="shared" si="115"/>
        <v>42644</v>
      </c>
      <c r="V384" s="73">
        <f t="shared" si="115"/>
        <v>42675</v>
      </c>
      <c r="W384" s="73">
        <f t="shared" si="115"/>
        <v>42705</v>
      </c>
      <c r="X384" s="73">
        <f t="shared" si="115"/>
        <v>42736</v>
      </c>
      <c r="Y384" s="73">
        <f t="shared" si="115"/>
        <v>42767</v>
      </c>
      <c r="Z384" s="73">
        <f t="shared" si="115"/>
        <v>42795</v>
      </c>
      <c r="AA384" s="73">
        <f t="shared" si="115"/>
        <v>42826</v>
      </c>
      <c r="AB384" s="73">
        <f t="shared" si="115"/>
        <v>42856</v>
      </c>
      <c r="AC384" s="73">
        <f t="shared" si="115"/>
        <v>42887</v>
      </c>
      <c r="AD384" s="73">
        <f t="shared" si="115"/>
        <v>42917</v>
      </c>
      <c r="AE384" s="73">
        <f t="shared" si="115"/>
        <v>42948</v>
      </c>
      <c r="AF384" s="73">
        <f t="shared" si="115"/>
        <v>42979</v>
      </c>
      <c r="AG384" s="73">
        <f t="shared" si="115"/>
        <v>43009</v>
      </c>
      <c r="AH384" s="73">
        <f t="shared" si="115"/>
        <v>43040</v>
      </c>
      <c r="AI384" s="73">
        <f t="shared" si="115"/>
        <v>43070</v>
      </c>
      <c r="AJ384" s="73">
        <f t="shared" si="115"/>
        <v>43101</v>
      </c>
      <c r="AK384" s="73">
        <f t="shared" ref="AK384:BP384" si="116">EDATE(AJ384,1)</f>
        <v>43132</v>
      </c>
      <c r="AL384" s="73">
        <f t="shared" si="116"/>
        <v>43160</v>
      </c>
      <c r="AM384" s="73">
        <f t="shared" si="116"/>
        <v>43191</v>
      </c>
      <c r="AN384" s="73">
        <f t="shared" si="116"/>
        <v>43221</v>
      </c>
      <c r="AO384" s="73">
        <f t="shared" si="116"/>
        <v>43252</v>
      </c>
      <c r="AP384" s="73">
        <f t="shared" si="116"/>
        <v>43282</v>
      </c>
      <c r="AQ384" s="73">
        <f t="shared" si="116"/>
        <v>43313</v>
      </c>
      <c r="AR384" s="73">
        <f t="shared" si="116"/>
        <v>43344</v>
      </c>
      <c r="AS384" s="73">
        <f t="shared" si="116"/>
        <v>43374</v>
      </c>
      <c r="AT384" s="73">
        <f t="shared" si="116"/>
        <v>43405</v>
      </c>
      <c r="AU384" s="73">
        <f t="shared" si="116"/>
        <v>43435</v>
      </c>
      <c r="AV384" s="73">
        <f t="shared" si="116"/>
        <v>43466</v>
      </c>
      <c r="AW384" s="73">
        <f t="shared" si="116"/>
        <v>43497</v>
      </c>
      <c r="AX384" s="73">
        <f t="shared" si="116"/>
        <v>43525</v>
      </c>
      <c r="AY384" s="73">
        <f t="shared" si="116"/>
        <v>43556</v>
      </c>
      <c r="AZ384" s="73">
        <f t="shared" si="116"/>
        <v>43586</v>
      </c>
      <c r="BA384" s="73">
        <f t="shared" si="116"/>
        <v>43617</v>
      </c>
      <c r="BB384" s="73">
        <f t="shared" si="116"/>
        <v>43647</v>
      </c>
      <c r="BC384" s="73">
        <f t="shared" si="116"/>
        <v>43678</v>
      </c>
      <c r="BD384" s="73">
        <f t="shared" si="116"/>
        <v>43709</v>
      </c>
      <c r="BE384" s="73">
        <f t="shared" si="116"/>
        <v>43739</v>
      </c>
      <c r="BF384" s="73">
        <f t="shared" si="116"/>
        <v>43770</v>
      </c>
      <c r="BG384" s="73">
        <f t="shared" si="116"/>
        <v>43800</v>
      </c>
      <c r="BH384" s="73">
        <f t="shared" si="116"/>
        <v>43831</v>
      </c>
      <c r="BI384" s="73">
        <f t="shared" si="116"/>
        <v>43862</v>
      </c>
      <c r="BJ384" s="73">
        <f t="shared" si="116"/>
        <v>43891</v>
      </c>
      <c r="BK384" s="73">
        <f t="shared" si="116"/>
        <v>43922</v>
      </c>
      <c r="BL384" s="73">
        <f t="shared" si="116"/>
        <v>43952</v>
      </c>
      <c r="BM384" s="73">
        <f t="shared" si="116"/>
        <v>43983</v>
      </c>
      <c r="BN384" s="73">
        <f t="shared" si="116"/>
        <v>44013</v>
      </c>
      <c r="BO384" s="73">
        <f t="shared" si="116"/>
        <v>44044</v>
      </c>
      <c r="BP384" s="73">
        <f t="shared" si="116"/>
        <v>44075</v>
      </c>
      <c r="BQ384" s="73">
        <f t="shared" ref="BQ384:CO384" si="117">EDATE(BP384,1)</f>
        <v>44105</v>
      </c>
      <c r="BR384" s="73">
        <f t="shared" si="117"/>
        <v>44136</v>
      </c>
      <c r="BS384" s="73">
        <f t="shared" si="117"/>
        <v>44166</v>
      </c>
      <c r="BT384" s="73">
        <f t="shared" si="117"/>
        <v>44197</v>
      </c>
      <c r="BU384" s="73">
        <f t="shared" si="117"/>
        <v>44228</v>
      </c>
      <c r="BV384" s="73">
        <f t="shared" si="117"/>
        <v>44256</v>
      </c>
      <c r="BW384" s="73">
        <f t="shared" si="117"/>
        <v>44287</v>
      </c>
      <c r="BX384" s="73">
        <f t="shared" si="117"/>
        <v>44317</v>
      </c>
      <c r="BY384" s="73">
        <f t="shared" si="117"/>
        <v>44348</v>
      </c>
      <c r="BZ384" s="73">
        <f t="shared" si="117"/>
        <v>44378</v>
      </c>
      <c r="CA384" s="73">
        <f t="shared" si="117"/>
        <v>44409</v>
      </c>
      <c r="CB384" s="73">
        <f t="shared" si="117"/>
        <v>44440</v>
      </c>
      <c r="CC384" s="73">
        <f t="shared" si="117"/>
        <v>44470</v>
      </c>
      <c r="CD384" s="73">
        <f t="shared" si="117"/>
        <v>44501</v>
      </c>
      <c r="CE384" s="73">
        <f t="shared" si="117"/>
        <v>44531</v>
      </c>
      <c r="CF384" s="73">
        <f t="shared" si="117"/>
        <v>44562</v>
      </c>
      <c r="CG384" s="73">
        <f t="shared" si="117"/>
        <v>44593</v>
      </c>
      <c r="CH384" s="73">
        <f t="shared" si="117"/>
        <v>44621</v>
      </c>
      <c r="CI384" s="73">
        <f t="shared" si="117"/>
        <v>44652</v>
      </c>
      <c r="CJ384" s="73">
        <f t="shared" si="117"/>
        <v>44682</v>
      </c>
      <c r="CK384" s="73">
        <f t="shared" si="117"/>
        <v>44713</v>
      </c>
      <c r="CL384" s="73">
        <f t="shared" si="117"/>
        <v>44743</v>
      </c>
      <c r="CM384" s="73">
        <f t="shared" si="117"/>
        <v>44774</v>
      </c>
      <c r="CN384" s="73">
        <f t="shared" si="117"/>
        <v>44805</v>
      </c>
      <c r="CO384" s="73">
        <f t="shared" si="117"/>
        <v>44835</v>
      </c>
    </row>
    <row r="385" spans="1:93">
      <c r="C385" t="s">
        <v>162</v>
      </c>
      <c r="D385" s="81">
        <f ca="1">IF(D384&gt;EDATE($D$380,12),0,IF(YEAR(D384)=$D$381,$D$382/(13-MONTH($D$379)),OFFSET($D$382,0,YEAR(D384)-$D$381)/12))</f>
        <v>1500</v>
      </c>
      <c r="E385" s="81">
        <f t="shared" ref="E385:BP385" ca="1" si="118">IF(E384&gt;EDATE($D$380,12),0,IF(YEAR(E384)=$D$381,$D$382/(13-MONTH($D$379)),OFFSET($D$382,0,YEAR(E384)-$D$381)/12))</f>
        <v>1500</v>
      </c>
      <c r="F385" s="81">
        <f t="shared" ca="1" si="118"/>
        <v>1500</v>
      </c>
      <c r="G385" s="81">
        <f t="shared" ca="1" si="118"/>
        <v>1500</v>
      </c>
      <c r="H385" s="81">
        <f t="shared" ca="1" si="118"/>
        <v>1500</v>
      </c>
      <c r="I385" s="81">
        <f t="shared" ca="1" si="118"/>
        <v>1500</v>
      </c>
      <c r="J385" s="81">
        <f t="shared" ca="1" si="118"/>
        <v>1500</v>
      </c>
      <c r="K385" s="81">
        <f t="shared" ca="1" si="118"/>
        <v>1500</v>
      </c>
      <c r="L385" s="81">
        <f t="shared" ca="1" si="118"/>
        <v>1000</v>
      </c>
      <c r="M385" s="81">
        <f t="shared" ca="1" si="118"/>
        <v>1000</v>
      </c>
      <c r="N385" s="81">
        <f t="shared" ca="1" si="118"/>
        <v>1000</v>
      </c>
      <c r="O385" s="81">
        <f t="shared" ca="1" si="118"/>
        <v>1000</v>
      </c>
      <c r="P385" s="81">
        <f t="shared" ca="1" si="118"/>
        <v>1000</v>
      </c>
      <c r="Q385" s="81">
        <f t="shared" ca="1" si="118"/>
        <v>1000</v>
      </c>
      <c r="R385" s="81">
        <f t="shared" ca="1" si="118"/>
        <v>1000</v>
      </c>
      <c r="S385" s="81">
        <f t="shared" ca="1" si="118"/>
        <v>1000</v>
      </c>
      <c r="T385" s="81">
        <f t="shared" ca="1" si="118"/>
        <v>1000</v>
      </c>
      <c r="U385" s="81">
        <f t="shared" ca="1" si="118"/>
        <v>1000</v>
      </c>
      <c r="V385" s="81">
        <f t="shared" ca="1" si="118"/>
        <v>1000</v>
      </c>
      <c r="W385" s="81">
        <f t="shared" ca="1" si="118"/>
        <v>1000</v>
      </c>
      <c r="X385" s="81">
        <f t="shared" ca="1" si="118"/>
        <v>1000</v>
      </c>
      <c r="Y385" s="81">
        <f t="shared" ca="1" si="118"/>
        <v>1000</v>
      </c>
      <c r="Z385" s="81">
        <f t="shared" ca="1" si="118"/>
        <v>1000</v>
      </c>
      <c r="AA385" s="81">
        <f t="shared" ca="1" si="118"/>
        <v>1000</v>
      </c>
      <c r="AB385" s="81">
        <f t="shared" ca="1" si="118"/>
        <v>1000</v>
      </c>
      <c r="AC385" s="81">
        <f t="shared" ca="1" si="118"/>
        <v>1000</v>
      </c>
      <c r="AD385" s="81">
        <f t="shared" ca="1" si="118"/>
        <v>1000</v>
      </c>
      <c r="AE385" s="81">
        <f t="shared" ca="1" si="118"/>
        <v>1000</v>
      </c>
      <c r="AF385" s="81">
        <f t="shared" ca="1" si="118"/>
        <v>1000</v>
      </c>
      <c r="AG385" s="81">
        <f t="shared" ca="1" si="118"/>
        <v>1000</v>
      </c>
      <c r="AH385" s="81">
        <f t="shared" ca="1" si="118"/>
        <v>1000</v>
      </c>
      <c r="AI385" s="81">
        <f t="shared" ca="1" si="118"/>
        <v>1000</v>
      </c>
      <c r="AJ385" s="81">
        <f t="shared" ca="1" si="118"/>
        <v>1000</v>
      </c>
      <c r="AK385" s="81">
        <f t="shared" ca="1" si="118"/>
        <v>1000</v>
      </c>
      <c r="AL385" s="81">
        <f t="shared" ca="1" si="118"/>
        <v>1000</v>
      </c>
      <c r="AM385" s="81">
        <f t="shared" ca="1" si="118"/>
        <v>1000</v>
      </c>
      <c r="AN385" s="81">
        <f t="shared" ca="1" si="118"/>
        <v>1000</v>
      </c>
      <c r="AO385" s="81">
        <f t="shared" ca="1" si="118"/>
        <v>1000</v>
      </c>
      <c r="AP385" s="81">
        <f t="shared" ca="1" si="118"/>
        <v>1000</v>
      </c>
      <c r="AQ385" s="81">
        <f t="shared" ca="1" si="118"/>
        <v>1000</v>
      </c>
      <c r="AR385" s="81">
        <f t="shared" ca="1" si="118"/>
        <v>1000</v>
      </c>
      <c r="AS385" s="81">
        <f t="shared" ca="1" si="118"/>
        <v>0</v>
      </c>
      <c r="AT385" s="81">
        <f t="shared" ca="1" si="118"/>
        <v>0</v>
      </c>
      <c r="AU385" s="81">
        <f t="shared" ca="1" si="118"/>
        <v>0</v>
      </c>
      <c r="AV385" s="81">
        <f t="shared" ca="1" si="118"/>
        <v>0</v>
      </c>
      <c r="AW385" s="81">
        <f t="shared" ca="1" si="118"/>
        <v>0</v>
      </c>
      <c r="AX385" s="81">
        <f t="shared" ca="1" si="118"/>
        <v>0</v>
      </c>
      <c r="AY385" s="81">
        <f t="shared" ca="1" si="118"/>
        <v>0</v>
      </c>
      <c r="AZ385" s="81">
        <f t="shared" ca="1" si="118"/>
        <v>0</v>
      </c>
      <c r="BA385" s="81">
        <f t="shared" ca="1" si="118"/>
        <v>0</v>
      </c>
      <c r="BB385" s="81">
        <f t="shared" ca="1" si="118"/>
        <v>0</v>
      </c>
      <c r="BC385" s="81">
        <f t="shared" ca="1" si="118"/>
        <v>0</v>
      </c>
      <c r="BD385" s="81">
        <f t="shared" ca="1" si="118"/>
        <v>0</v>
      </c>
      <c r="BE385" s="81">
        <f t="shared" ca="1" si="118"/>
        <v>0</v>
      </c>
      <c r="BF385" s="81">
        <f t="shared" ca="1" si="118"/>
        <v>0</v>
      </c>
      <c r="BG385" s="81">
        <f t="shared" ca="1" si="118"/>
        <v>0</v>
      </c>
      <c r="BH385" s="81">
        <f t="shared" ca="1" si="118"/>
        <v>0</v>
      </c>
      <c r="BI385" s="81">
        <f t="shared" ca="1" si="118"/>
        <v>0</v>
      </c>
      <c r="BJ385" s="81">
        <f t="shared" ca="1" si="118"/>
        <v>0</v>
      </c>
      <c r="BK385" s="81">
        <f t="shared" ca="1" si="118"/>
        <v>0</v>
      </c>
      <c r="BL385" s="81">
        <f t="shared" ca="1" si="118"/>
        <v>0</v>
      </c>
      <c r="BM385" s="81">
        <f t="shared" ca="1" si="118"/>
        <v>0</v>
      </c>
      <c r="BN385" s="81">
        <f t="shared" ca="1" si="118"/>
        <v>0</v>
      </c>
      <c r="BO385" s="81">
        <f t="shared" ca="1" si="118"/>
        <v>0</v>
      </c>
      <c r="BP385" s="81">
        <f t="shared" ca="1" si="118"/>
        <v>0</v>
      </c>
      <c r="BQ385" s="81">
        <f t="shared" ref="BQ385:CO385" ca="1" si="119">IF(BQ384&gt;EDATE($D$380,12),0,IF(YEAR(BQ384)=$D$381,$D$382/(13-MONTH($D$379)),OFFSET($D$382,0,YEAR(BQ384)-$D$381)/12))</f>
        <v>0</v>
      </c>
      <c r="BR385" s="81">
        <f t="shared" ca="1" si="119"/>
        <v>0</v>
      </c>
      <c r="BS385" s="81">
        <f t="shared" ca="1" si="119"/>
        <v>0</v>
      </c>
      <c r="BT385" s="81">
        <f t="shared" ca="1" si="119"/>
        <v>0</v>
      </c>
      <c r="BU385" s="81">
        <f t="shared" ca="1" si="119"/>
        <v>0</v>
      </c>
      <c r="BV385" s="81">
        <f t="shared" ca="1" si="119"/>
        <v>0</v>
      </c>
      <c r="BW385" s="81">
        <f t="shared" ca="1" si="119"/>
        <v>0</v>
      </c>
      <c r="BX385" s="81">
        <f t="shared" ca="1" si="119"/>
        <v>0</v>
      </c>
      <c r="BY385" s="81">
        <f t="shared" ca="1" si="119"/>
        <v>0</v>
      </c>
      <c r="BZ385" s="81">
        <f t="shared" ca="1" si="119"/>
        <v>0</v>
      </c>
      <c r="CA385" s="81">
        <f t="shared" ca="1" si="119"/>
        <v>0</v>
      </c>
      <c r="CB385" s="81">
        <f t="shared" ca="1" si="119"/>
        <v>0</v>
      </c>
      <c r="CC385" s="81">
        <f t="shared" ca="1" si="119"/>
        <v>0</v>
      </c>
      <c r="CD385" s="81">
        <f t="shared" ca="1" si="119"/>
        <v>0</v>
      </c>
      <c r="CE385" s="81">
        <f t="shared" ca="1" si="119"/>
        <v>0</v>
      </c>
      <c r="CF385" s="81">
        <f t="shared" ca="1" si="119"/>
        <v>0</v>
      </c>
      <c r="CG385" s="81">
        <f t="shared" ca="1" si="119"/>
        <v>0</v>
      </c>
      <c r="CH385" s="81">
        <f t="shared" ca="1" si="119"/>
        <v>0</v>
      </c>
      <c r="CI385" s="81">
        <f t="shared" ca="1" si="119"/>
        <v>0</v>
      </c>
      <c r="CJ385" s="81">
        <f t="shared" ca="1" si="119"/>
        <v>0</v>
      </c>
      <c r="CK385" s="81">
        <f t="shared" ca="1" si="119"/>
        <v>0</v>
      </c>
      <c r="CL385" s="81">
        <f t="shared" ca="1" si="119"/>
        <v>0</v>
      </c>
      <c r="CM385" s="81">
        <f t="shared" ca="1" si="119"/>
        <v>0</v>
      </c>
      <c r="CN385" s="81">
        <f t="shared" ca="1" si="119"/>
        <v>0</v>
      </c>
      <c r="CO385" s="81">
        <f t="shared" ca="1" si="119"/>
        <v>0</v>
      </c>
    </row>
    <row r="387" spans="1:93" s="38" customFormat="1">
      <c r="A387" s="38" t="s">
        <v>171</v>
      </c>
      <c r="D387" s="49"/>
    </row>
    <row r="388" spans="1:93">
      <c r="A388" t="s">
        <v>309</v>
      </c>
      <c r="B388" s="2" t="s">
        <v>92</v>
      </c>
      <c r="C388" t="s">
        <v>55</v>
      </c>
      <c r="D388" s="64">
        <v>42491</v>
      </c>
    </row>
    <row r="389" spans="1:93">
      <c r="C389" t="s">
        <v>153</v>
      </c>
      <c r="D389" s="64">
        <v>42979</v>
      </c>
    </row>
    <row r="390" spans="1:93">
      <c r="C390" t="s">
        <v>170</v>
      </c>
      <c r="D390" s="83">
        <v>100000</v>
      </c>
    </row>
    <row r="391" spans="1:93">
      <c r="C391" t="s">
        <v>16</v>
      </c>
      <c r="D391" s="57">
        <v>0.05</v>
      </c>
    </row>
    <row r="393" spans="1:93">
      <c r="B393" t="s">
        <v>91</v>
      </c>
      <c r="C393" s="2" t="s">
        <v>122</v>
      </c>
      <c r="D393" s="73">
        <f>D388</f>
        <v>42491</v>
      </c>
      <c r="E393" s="73">
        <f t="shared" ref="E393:AJ393" si="120">EDATE(D393,1)</f>
        <v>42522</v>
      </c>
      <c r="F393" s="73">
        <f t="shared" si="120"/>
        <v>42552</v>
      </c>
      <c r="G393" s="73">
        <f t="shared" si="120"/>
        <v>42583</v>
      </c>
      <c r="H393" s="73">
        <f t="shared" si="120"/>
        <v>42614</v>
      </c>
      <c r="I393" s="73">
        <f t="shared" si="120"/>
        <v>42644</v>
      </c>
      <c r="J393" s="73">
        <f t="shared" si="120"/>
        <v>42675</v>
      </c>
      <c r="K393" s="73">
        <f t="shared" si="120"/>
        <v>42705</v>
      </c>
      <c r="L393" s="73">
        <f t="shared" si="120"/>
        <v>42736</v>
      </c>
      <c r="M393" s="73">
        <f t="shared" si="120"/>
        <v>42767</v>
      </c>
      <c r="N393" s="73">
        <f t="shared" si="120"/>
        <v>42795</v>
      </c>
      <c r="O393" s="73">
        <f t="shared" si="120"/>
        <v>42826</v>
      </c>
      <c r="P393" s="73">
        <f t="shared" si="120"/>
        <v>42856</v>
      </c>
      <c r="Q393" s="73">
        <f t="shared" si="120"/>
        <v>42887</v>
      </c>
      <c r="R393" s="73">
        <f t="shared" si="120"/>
        <v>42917</v>
      </c>
      <c r="S393" s="73">
        <f t="shared" si="120"/>
        <v>42948</v>
      </c>
      <c r="T393" s="73">
        <f t="shared" si="120"/>
        <v>42979</v>
      </c>
      <c r="U393" s="73">
        <f t="shared" si="120"/>
        <v>43009</v>
      </c>
      <c r="V393" s="73">
        <f t="shared" si="120"/>
        <v>43040</v>
      </c>
      <c r="W393" s="73">
        <f t="shared" si="120"/>
        <v>43070</v>
      </c>
      <c r="X393" s="73">
        <f t="shared" si="120"/>
        <v>43101</v>
      </c>
      <c r="Y393" s="73">
        <f t="shared" si="120"/>
        <v>43132</v>
      </c>
      <c r="Z393" s="73">
        <f t="shared" si="120"/>
        <v>43160</v>
      </c>
      <c r="AA393" s="73">
        <f t="shared" si="120"/>
        <v>43191</v>
      </c>
      <c r="AB393" s="73">
        <f t="shared" si="120"/>
        <v>43221</v>
      </c>
      <c r="AC393" s="73">
        <f t="shared" si="120"/>
        <v>43252</v>
      </c>
      <c r="AD393" s="73">
        <f t="shared" si="120"/>
        <v>43282</v>
      </c>
      <c r="AE393" s="73">
        <f t="shared" si="120"/>
        <v>43313</v>
      </c>
      <c r="AF393" s="73">
        <f t="shared" si="120"/>
        <v>43344</v>
      </c>
      <c r="AG393" s="73">
        <f t="shared" si="120"/>
        <v>43374</v>
      </c>
      <c r="AH393" s="73">
        <f t="shared" si="120"/>
        <v>43405</v>
      </c>
      <c r="AI393" s="73">
        <f t="shared" si="120"/>
        <v>43435</v>
      </c>
      <c r="AJ393" s="73">
        <f t="shared" si="120"/>
        <v>43466</v>
      </c>
      <c r="AK393" s="73">
        <f t="shared" ref="AK393:BP393" si="121">EDATE(AJ393,1)</f>
        <v>43497</v>
      </c>
      <c r="AL393" s="73">
        <f t="shared" si="121"/>
        <v>43525</v>
      </c>
      <c r="AM393" s="73">
        <f t="shared" si="121"/>
        <v>43556</v>
      </c>
      <c r="AN393" s="73">
        <f t="shared" si="121"/>
        <v>43586</v>
      </c>
      <c r="AO393" s="73">
        <f t="shared" si="121"/>
        <v>43617</v>
      </c>
      <c r="AP393" s="73">
        <f t="shared" si="121"/>
        <v>43647</v>
      </c>
      <c r="AQ393" s="73">
        <f t="shared" si="121"/>
        <v>43678</v>
      </c>
      <c r="AR393" s="73">
        <f t="shared" si="121"/>
        <v>43709</v>
      </c>
      <c r="AS393" s="73">
        <f t="shared" si="121"/>
        <v>43739</v>
      </c>
      <c r="AT393" s="73">
        <f t="shared" si="121"/>
        <v>43770</v>
      </c>
      <c r="AU393" s="73">
        <f t="shared" si="121"/>
        <v>43800</v>
      </c>
      <c r="AV393" s="73">
        <f t="shared" si="121"/>
        <v>43831</v>
      </c>
      <c r="AW393" s="73">
        <f t="shared" si="121"/>
        <v>43862</v>
      </c>
      <c r="AX393" s="73">
        <f t="shared" si="121"/>
        <v>43891</v>
      </c>
      <c r="AY393" s="73">
        <f t="shared" si="121"/>
        <v>43922</v>
      </c>
      <c r="AZ393" s="73">
        <f t="shared" si="121"/>
        <v>43952</v>
      </c>
      <c r="BA393" s="73">
        <f t="shared" si="121"/>
        <v>43983</v>
      </c>
      <c r="BB393" s="73">
        <f t="shared" si="121"/>
        <v>44013</v>
      </c>
      <c r="BC393" s="73">
        <f t="shared" si="121"/>
        <v>44044</v>
      </c>
      <c r="BD393" s="73">
        <f t="shared" si="121"/>
        <v>44075</v>
      </c>
      <c r="BE393" s="73">
        <f t="shared" si="121"/>
        <v>44105</v>
      </c>
      <c r="BF393" s="73">
        <f t="shared" si="121"/>
        <v>44136</v>
      </c>
      <c r="BG393" s="73">
        <f t="shared" si="121"/>
        <v>44166</v>
      </c>
      <c r="BH393" s="73">
        <f t="shared" si="121"/>
        <v>44197</v>
      </c>
      <c r="BI393" s="73">
        <f t="shared" si="121"/>
        <v>44228</v>
      </c>
      <c r="BJ393" s="73">
        <f t="shared" si="121"/>
        <v>44256</v>
      </c>
      <c r="BK393" s="73">
        <f t="shared" si="121"/>
        <v>44287</v>
      </c>
      <c r="BL393" s="73">
        <f t="shared" si="121"/>
        <v>44317</v>
      </c>
      <c r="BM393" s="73">
        <f t="shared" si="121"/>
        <v>44348</v>
      </c>
      <c r="BN393" s="73">
        <f t="shared" si="121"/>
        <v>44378</v>
      </c>
      <c r="BO393" s="73">
        <f t="shared" si="121"/>
        <v>44409</v>
      </c>
      <c r="BP393" s="73">
        <f t="shared" si="121"/>
        <v>44440</v>
      </c>
      <c r="BQ393" s="73">
        <f t="shared" ref="BQ393:CO393" si="122">EDATE(BP393,1)</f>
        <v>44470</v>
      </c>
      <c r="BR393" s="73">
        <f t="shared" si="122"/>
        <v>44501</v>
      </c>
      <c r="BS393" s="73">
        <f t="shared" si="122"/>
        <v>44531</v>
      </c>
      <c r="BT393" s="73">
        <f t="shared" si="122"/>
        <v>44562</v>
      </c>
      <c r="BU393" s="73">
        <f t="shared" si="122"/>
        <v>44593</v>
      </c>
      <c r="BV393" s="73">
        <f t="shared" si="122"/>
        <v>44621</v>
      </c>
      <c r="BW393" s="73">
        <f t="shared" si="122"/>
        <v>44652</v>
      </c>
      <c r="BX393" s="73">
        <f t="shared" si="122"/>
        <v>44682</v>
      </c>
      <c r="BY393" s="73">
        <f t="shared" si="122"/>
        <v>44713</v>
      </c>
      <c r="BZ393" s="73">
        <f t="shared" si="122"/>
        <v>44743</v>
      </c>
      <c r="CA393" s="73">
        <f t="shared" si="122"/>
        <v>44774</v>
      </c>
      <c r="CB393" s="73">
        <f t="shared" si="122"/>
        <v>44805</v>
      </c>
      <c r="CC393" s="73">
        <f t="shared" si="122"/>
        <v>44835</v>
      </c>
      <c r="CD393" s="73">
        <f t="shared" si="122"/>
        <v>44866</v>
      </c>
      <c r="CE393" s="73">
        <f t="shared" si="122"/>
        <v>44896</v>
      </c>
      <c r="CF393" s="73">
        <f t="shared" si="122"/>
        <v>44927</v>
      </c>
      <c r="CG393" s="73">
        <f t="shared" si="122"/>
        <v>44958</v>
      </c>
      <c r="CH393" s="73">
        <f t="shared" si="122"/>
        <v>44986</v>
      </c>
      <c r="CI393" s="73">
        <f t="shared" si="122"/>
        <v>45017</v>
      </c>
      <c r="CJ393" s="73">
        <f t="shared" si="122"/>
        <v>45047</v>
      </c>
      <c r="CK393" s="73">
        <f t="shared" si="122"/>
        <v>45078</v>
      </c>
      <c r="CL393" s="73">
        <f t="shared" si="122"/>
        <v>45108</v>
      </c>
      <c r="CM393" s="73">
        <f t="shared" si="122"/>
        <v>45139</v>
      </c>
      <c r="CN393" s="73">
        <f t="shared" si="122"/>
        <v>45170</v>
      </c>
      <c r="CO393" s="73">
        <f t="shared" si="122"/>
        <v>45200</v>
      </c>
    </row>
    <row r="394" spans="1:93">
      <c r="C394" t="s">
        <v>173</v>
      </c>
      <c r="D394" s="82">
        <f t="shared" ref="D394:AI394" si="123">IF(D393&gt;EDATE($D$389,12),0,$D$390*(1+$D$391)^ROUNDDOWN(DATEDIF($D$388,D393,"m")/12,0)/12)</f>
        <v>8333.3333333333339</v>
      </c>
      <c r="E394" s="82">
        <f t="shared" si="123"/>
        <v>8333.3333333333339</v>
      </c>
      <c r="F394" s="82">
        <f t="shared" si="123"/>
        <v>8333.3333333333339</v>
      </c>
      <c r="G394" s="82">
        <f t="shared" si="123"/>
        <v>8333.3333333333339</v>
      </c>
      <c r="H394" s="82">
        <f t="shared" si="123"/>
        <v>8333.3333333333339</v>
      </c>
      <c r="I394" s="82">
        <f t="shared" si="123"/>
        <v>8333.3333333333339</v>
      </c>
      <c r="J394" s="82">
        <f t="shared" si="123"/>
        <v>8333.3333333333339</v>
      </c>
      <c r="K394" s="82">
        <f t="shared" si="123"/>
        <v>8333.3333333333339</v>
      </c>
      <c r="L394" s="82">
        <f t="shared" si="123"/>
        <v>8333.3333333333339</v>
      </c>
      <c r="M394" s="82">
        <f t="shared" si="123"/>
        <v>8333.3333333333339</v>
      </c>
      <c r="N394" s="82">
        <f t="shared" si="123"/>
        <v>8333.3333333333339</v>
      </c>
      <c r="O394" s="82">
        <f t="shared" si="123"/>
        <v>8333.3333333333339</v>
      </c>
      <c r="P394" s="82">
        <f t="shared" si="123"/>
        <v>8750</v>
      </c>
      <c r="Q394" s="82">
        <f t="shared" si="123"/>
        <v>8750</v>
      </c>
      <c r="R394" s="82">
        <f t="shared" si="123"/>
        <v>8750</v>
      </c>
      <c r="S394" s="82">
        <f t="shared" si="123"/>
        <v>8750</v>
      </c>
      <c r="T394" s="82">
        <f t="shared" si="123"/>
        <v>8750</v>
      </c>
      <c r="U394" s="82">
        <f t="shared" si="123"/>
        <v>8750</v>
      </c>
      <c r="V394" s="82">
        <f t="shared" si="123"/>
        <v>8750</v>
      </c>
      <c r="W394" s="82">
        <f t="shared" si="123"/>
        <v>8750</v>
      </c>
      <c r="X394" s="82">
        <f t="shared" si="123"/>
        <v>8750</v>
      </c>
      <c r="Y394" s="82">
        <f t="shared" si="123"/>
        <v>8750</v>
      </c>
      <c r="Z394" s="82">
        <f t="shared" si="123"/>
        <v>8750</v>
      </c>
      <c r="AA394" s="82">
        <f t="shared" si="123"/>
        <v>8750</v>
      </c>
      <c r="AB394" s="82">
        <f t="shared" si="123"/>
        <v>9187.5</v>
      </c>
      <c r="AC394" s="82">
        <f t="shared" si="123"/>
        <v>9187.5</v>
      </c>
      <c r="AD394" s="82">
        <f t="shared" si="123"/>
        <v>9187.5</v>
      </c>
      <c r="AE394" s="82">
        <f t="shared" si="123"/>
        <v>9187.5</v>
      </c>
      <c r="AF394" s="82">
        <f t="shared" si="123"/>
        <v>9187.5</v>
      </c>
      <c r="AG394" s="82">
        <f t="shared" si="123"/>
        <v>0</v>
      </c>
      <c r="AH394" s="82">
        <f t="shared" si="123"/>
        <v>0</v>
      </c>
      <c r="AI394" s="82">
        <f t="shared" si="123"/>
        <v>0</v>
      </c>
      <c r="AJ394" s="82">
        <f t="shared" ref="AJ394:BO394" si="124">IF(AJ393&gt;EDATE($D$389,12),0,$D$390*(1+$D$391)^ROUNDDOWN(DATEDIF($D$388,AJ393,"m")/12,0)/12)</f>
        <v>0</v>
      </c>
      <c r="AK394" s="82">
        <f t="shared" si="124"/>
        <v>0</v>
      </c>
      <c r="AL394" s="82">
        <f t="shared" si="124"/>
        <v>0</v>
      </c>
      <c r="AM394" s="82">
        <f t="shared" si="124"/>
        <v>0</v>
      </c>
      <c r="AN394" s="82">
        <f t="shared" si="124"/>
        <v>0</v>
      </c>
      <c r="AO394" s="82">
        <f t="shared" si="124"/>
        <v>0</v>
      </c>
      <c r="AP394" s="82">
        <f t="shared" si="124"/>
        <v>0</v>
      </c>
      <c r="AQ394" s="82">
        <f t="shared" si="124"/>
        <v>0</v>
      </c>
      <c r="AR394" s="82">
        <f t="shared" si="124"/>
        <v>0</v>
      </c>
      <c r="AS394" s="82">
        <f t="shared" si="124"/>
        <v>0</v>
      </c>
      <c r="AT394" s="82">
        <f t="shared" si="124"/>
        <v>0</v>
      </c>
      <c r="AU394" s="82">
        <f t="shared" si="124"/>
        <v>0</v>
      </c>
      <c r="AV394" s="82">
        <f t="shared" si="124"/>
        <v>0</v>
      </c>
      <c r="AW394" s="82">
        <f t="shared" si="124"/>
        <v>0</v>
      </c>
      <c r="AX394" s="82">
        <f t="shared" si="124"/>
        <v>0</v>
      </c>
      <c r="AY394" s="82">
        <f t="shared" si="124"/>
        <v>0</v>
      </c>
      <c r="AZ394" s="82">
        <f t="shared" si="124"/>
        <v>0</v>
      </c>
      <c r="BA394" s="82">
        <f t="shared" si="124"/>
        <v>0</v>
      </c>
      <c r="BB394" s="82">
        <f t="shared" si="124"/>
        <v>0</v>
      </c>
      <c r="BC394" s="82">
        <f t="shared" si="124"/>
        <v>0</v>
      </c>
      <c r="BD394" s="82">
        <f t="shared" si="124"/>
        <v>0</v>
      </c>
      <c r="BE394" s="82">
        <f t="shared" si="124"/>
        <v>0</v>
      </c>
      <c r="BF394" s="82">
        <f t="shared" si="124"/>
        <v>0</v>
      </c>
      <c r="BG394" s="82">
        <f t="shared" si="124"/>
        <v>0</v>
      </c>
      <c r="BH394" s="82">
        <f t="shared" si="124"/>
        <v>0</v>
      </c>
      <c r="BI394" s="82">
        <f t="shared" si="124"/>
        <v>0</v>
      </c>
      <c r="BJ394" s="82">
        <f t="shared" si="124"/>
        <v>0</v>
      </c>
      <c r="BK394" s="82">
        <f t="shared" si="124"/>
        <v>0</v>
      </c>
      <c r="BL394" s="82">
        <f t="shared" si="124"/>
        <v>0</v>
      </c>
      <c r="BM394" s="82">
        <f t="shared" si="124"/>
        <v>0</v>
      </c>
      <c r="BN394" s="82">
        <f t="shared" si="124"/>
        <v>0</v>
      </c>
      <c r="BO394" s="82">
        <f t="shared" si="124"/>
        <v>0</v>
      </c>
      <c r="BP394" s="82">
        <f t="shared" ref="BP394:CO394" si="125">IF(BP393&gt;EDATE($D$389,12),0,$D$390*(1+$D$391)^ROUNDDOWN(DATEDIF($D$388,BP393,"m")/12,0)/12)</f>
        <v>0</v>
      </c>
      <c r="BQ394" s="82">
        <f t="shared" si="125"/>
        <v>0</v>
      </c>
      <c r="BR394" s="82">
        <f t="shared" si="125"/>
        <v>0</v>
      </c>
      <c r="BS394" s="82">
        <f t="shared" si="125"/>
        <v>0</v>
      </c>
      <c r="BT394" s="82">
        <f t="shared" si="125"/>
        <v>0</v>
      </c>
      <c r="BU394" s="82">
        <f t="shared" si="125"/>
        <v>0</v>
      </c>
      <c r="BV394" s="82">
        <f t="shared" si="125"/>
        <v>0</v>
      </c>
      <c r="BW394" s="82">
        <f t="shared" si="125"/>
        <v>0</v>
      </c>
      <c r="BX394" s="82">
        <f t="shared" si="125"/>
        <v>0</v>
      </c>
      <c r="BY394" s="82">
        <f t="shared" si="125"/>
        <v>0</v>
      </c>
      <c r="BZ394" s="82">
        <f t="shared" si="125"/>
        <v>0</v>
      </c>
      <c r="CA394" s="82">
        <f t="shared" si="125"/>
        <v>0</v>
      </c>
      <c r="CB394" s="82">
        <f t="shared" si="125"/>
        <v>0</v>
      </c>
      <c r="CC394" s="82">
        <f t="shared" si="125"/>
        <v>0</v>
      </c>
      <c r="CD394" s="82">
        <f t="shared" si="125"/>
        <v>0</v>
      </c>
      <c r="CE394" s="82">
        <f t="shared" si="125"/>
        <v>0</v>
      </c>
      <c r="CF394" s="82">
        <f t="shared" si="125"/>
        <v>0</v>
      </c>
      <c r="CG394" s="82">
        <f t="shared" si="125"/>
        <v>0</v>
      </c>
      <c r="CH394" s="82">
        <f t="shared" si="125"/>
        <v>0</v>
      </c>
      <c r="CI394" s="82">
        <f t="shared" si="125"/>
        <v>0</v>
      </c>
      <c r="CJ394" s="82">
        <f t="shared" si="125"/>
        <v>0</v>
      </c>
      <c r="CK394" s="82">
        <f t="shared" si="125"/>
        <v>0</v>
      </c>
      <c r="CL394" s="82">
        <f t="shared" si="125"/>
        <v>0</v>
      </c>
      <c r="CM394" s="82">
        <f t="shared" si="125"/>
        <v>0</v>
      </c>
      <c r="CN394" s="82">
        <f t="shared" si="125"/>
        <v>0</v>
      </c>
      <c r="CO394" s="82">
        <f t="shared" si="125"/>
        <v>0</v>
      </c>
    </row>
    <row r="396" spans="1:93">
      <c r="A396" t="s">
        <v>310</v>
      </c>
      <c r="B396" s="2" t="s">
        <v>92</v>
      </c>
      <c r="C396" t="s">
        <v>167</v>
      </c>
      <c r="D396" s="64">
        <v>42125</v>
      </c>
    </row>
    <row r="397" spans="1:93">
      <c r="C397" t="s">
        <v>153</v>
      </c>
      <c r="D397" s="64">
        <v>42979</v>
      </c>
    </row>
    <row r="398" spans="1:93">
      <c r="C398" t="s">
        <v>168</v>
      </c>
      <c r="D398" s="66">
        <f>YEAR(D396)</f>
        <v>2015</v>
      </c>
      <c r="E398">
        <f>D398+1</f>
        <v>2016</v>
      </c>
      <c r="F398">
        <f t="shared" ref="F398:M398" si="126">E398+1</f>
        <v>2017</v>
      </c>
      <c r="G398">
        <f t="shared" si="126"/>
        <v>2018</v>
      </c>
      <c r="H398">
        <f t="shared" si="126"/>
        <v>2019</v>
      </c>
      <c r="I398">
        <f t="shared" si="126"/>
        <v>2020</v>
      </c>
      <c r="J398">
        <f t="shared" si="126"/>
        <v>2021</v>
      </c>
      <c r="K398">
        <f t="shared" si="126"/>
        <v>2022</v>
      </c>
      <c r="L398">
        <f t="shared" si="126"/>
        <v>2023</v>
      </c>
      <c r="M398">
        <f t="shared" si="126"/>
        <v>2024</v>
      </c>
    </row>
    <row r="399" spans="1:93">
      <c r="C399" t="s">
        <v>18</v>
      </c>
      <c r="D399" s="56">
        <v>12000</v>
      </c>
      <c r="E399" s="56">
        <v>12000</v>
      </c>
      <c r="F399" s="56">
        <v>12000</v>
      </c>
      <c r="G399" s="56">
        <v>12000</v>
      </c>
      <c r="H399" s="56">
        <v>12000</v>
      </c>
      <c r="I399" s="56">
        <v>12000</v>
      </c>
      <c r="J399" s="56">
        <v>12000</v>
      </c>
      <c r="K399" s="56">
        <v>12000</v>
      </c>
      <c r="L399" s="56">
        <v>12000</v>
      </c>
      <c r="M399" s="56">
        <v>12000</v>
      </c>
    </row>
    <row r="401" spans="2:93">
      <c r="B401" t="s">
        <v>91</v>
      </c>
      <c r="C401" s="2" t="s">
        <v>122</v>
      </c>
      <c r="D401" s="73">
        <f>D396</f>
        <v>42125</v>
      </c>
      <c r="E401" s="73">
        <f t="shared" ref="E401:AJ401" si="127">EDATE(D401,1)</f>
        <v>42156</v>
      </c>
      <c r="F401" s="73">
        <f t="shared" si="127"/>
        <v>42186</v>
      </c>
      <c r="G401" s="73">
        <f t="shared" si="127"/>
        <v>42217</v>
      </c>
      <c r="H401" s="73">
        <f t="shared" si="127"/>
        <v>42248</v>
      </c>
      <c r="I401" s="73">
        <f t="shared" si="127"/>
        <v>42278</v>
      </c>
      <c r="J401" s="73">
        <f t="shared" si="127"/>
        <v>42309</v>
      </c>
      <c r="K401" s="73">
        <f t="shared" si="127"/>
        <v>42339</v>
      </c>
      <c r="L401" s="73">
        <f t="shared" si="127"/>
        <v>42370</v>
      </c>
      <c r="M401" s="73">
        <f t="shared" si="127"/>
        <v>42401</v>
      </c>
      <c r="N401" s="73">
        <f t="shared" si="127"/>
        <v>42430</v>
      </c>
      <c r="O401" s="73">
        <f t="shared" si="127"/>
        <v>42461</v>
      </c>
      <c r="P401" s="73">
        <f t="shared" si="127"/>
        <v>42491</v>
      </c>
      <c r="Q401" s="73">
        <f t="shared" si="127"/>
        <v>42522</v>
      </c>
      <c r="R401" s="73">
        <f t="shared" si="127"/>
        <v>42552</v>
      </c>
      <c r="S401" s="73">
        <f t="shared" si="127"/>
        <v>42583</v>
      </c>
      <c r="T401" s="73">
        <f t="shared" si="127"/>
        <v>42614</v>
      </c>
      <c r="U401" s="73">
        <f t="shared" si="127"/>
        <v>42644</v>
      </c>
      <c r="V401" s="73">
        <f t="shared" si="127"/>
        <v>42675</v>
      </c>
      <c r="W401" s="73">
        <f t="shared" si="127"/>
        <v>42705</v>
      </c>
      <c r="X401" s="73">
        <f t="shared" si="127"/>
        <v>42736</v>
      </c>
      <c r="Y401" s="73">
        <f t="shared" si="127"/>
        <v>42767</v>
      </c>
      <c r="Z401" s="73">
        <f t="shared" si="127"/>
        <v>42795</v>
      </c>
      <c r="AA401" s="73">
        <f t="shared" si="127"/>
        <v>42826</v>
      </c>
      <c r="AB401" s="73">
        <f t="shared" si="127"/>
        <v>42856</v>
      </c>
      <c r="AC401" s="73">
        <f t="shared" si="127"/>
        <v>42887</v>
      </c>
      <c r="AD401" s="73">
        <f t="shared" si="127"/>
        <v>42917</v>
      </c>
      <c r="AE401" s="73">
        <f t="shared" si="127"/>
        <v>42948</v>
      </c>
      <c r="AF401" s="73">
        <f t="shared" si="127"/>
        <v>42979</v>
      </c>
      <c r="AG401" s="73">
        <f t="shared" si="127"/>
        <v>43009</v>
      </c>
      <c r="AH401" s="73">
        <f t="shared" si="127"/>
        <v>43040</v>
      </c>
      <c r="AI401" s="73">
        <f t="shared" si="127"/>
        <v>43070</v>
      </c>
      <c r="AJ401" s="73">
        <f t="shared" si="127"/>
        <v>43101</v>
      </c>
      <c r="AK401" s="73">
        <f t="shared" ref="AK401:BP401" si="128">EDATE(AJ401,1)</f>
        <v>43132</v>
      </c>
      <c r="AL401" s="73">
        <f t="shared" si="128"/>
        <v>43160</v>
      </c>
      <c r="AM401" s="73">
        <f t="shared" si="128"/>
        <v>43191</v>
      </c>
      <c r="AN401" s="73">
        <f t="shared" si="128"/>
        <v>43221</v>
      </c>
      <c r="AO401" s="73">
        <f t="shared" si="128"/>
        <v>43252</v>
      </c>
      <c r="AP401" s="73">
        <f t="shared" si="128"/>
        <v>43282</v>
      </c>
      <c r="AQ401" s="73">
        <f t="shared" si="128"/>
        <v>43313</v>
      </c>
      <c r="AR401" s="73">
        <f t="shared" si="128"/>
        <v>43344</v>
      </c>
      <c r="AS401" s="73">
        <f t="shared" si="128"/>
        <v>43374</v>
      </c>
      <c r="AT401" s="73">
        <f t="shared" si="128"/>
        <v>43405</v>
      </c>
      <c r="AU401" s="73">
        <f t="shared" si="128"/>
        <v>43435</v>
      </c>
      <c r="AV401" s="73">
        <f t="shared" si="128"/>
        <v>43466</v>
      </c>
      <c r="AW401" s="73">
        <f t="shared" si="128"/>
        <v>43497</v>
      </c>
      <c r="AX401" s="73">
        <f t="shared" si="128"/>
        <v>43525</v>
      </c>
      <c r="AY401" s="73">
        <f t="shared" si="128"/>
        <v>43556</v>
      </c>
      <c r="AZ401" s="73">
        <f t="shared" si="128"/>
        <v>43586</v>
      </c>
      <c r="BA401" s="73">
        <f t="shared" si="128"/>
        <v>43617</v>
      </c>
      <c r="BB401" s="73">
        <f t="shared" si="128"/>
        <v>43647</v>
      </c>
      <c r="BC401" s="73">
        <f t="shared" si="128"/>
        <v>43678</v>
      </c>
      <c r="BD401" s="73">
        <f t="shared" si="128"/>
        <v>43709</v>
      </c>
      <c r="BE401" s="73">
        <f t="shared" si="128"/>
        <v>43739</v>
      </c>
      <c r="BF401" s="73">
        <f t="shared" si="128"/>
        <v>43770</v>
      </c>
      <c r="BG401" s="73">
        <f t="shared" si="128"/>
        <v>43800</v>
      </c>
      <c r="BH401" s="73">
        <f t="shared" si="128"/>
        <v>43831</v>
      </c>
      <c r="BI401" s="73">
        <f t="shared" si="128"/>
        <v>43862</v>
      </c>
      <c r="BJ401" s="73">
        <f t="shared" si="128"/>
        <v>43891</v>
      </c>
      <c r="BK401" s="73">
        <f t="shared" si="128"/>
        <v>43922</v>
      </c>
      <c r="BL401" s="73">
        <f t="shared" si="128"/>
        <v>43952</v>
      </c>
      <c r="BM401" s="73">
        <f t="shared" si="128"/>
        <v>43983</v>
      </c>
      <c r="BN401" s="73">
        <f t="shared" si="128"/>
        <v>44013</v>
      </c>
      <c r="BO401" s="73">
        <f t="shared" si="128"/>
        <v>44044</v>
      </c>
      <c r="BP401" s="73">
        <f t="shared" si="128"/>
        <v>44075</v>
      </c>
      <c r="BQ401" s="73">
        <f t="shared" ref="BQ401:CO401" si="129">EDATE(BP401,1)</f>
        <v>44105</v>
      </c>
      <c r="BR401" s="73">
        <f t="shared" si="129"/>
        <v>44136</v>
      </c>
      <c r="BS401" s="73">
        <f t="shared" si="129"/>
        <v>44166</v>
      </c>
      <c r="BT401" s="73">
        <f t="shared" si="129"/>
        <v>44197</v>
      </c>
      <c r="BU401" s="73">
        <f t="shared" si="129"/>
        <v>44228</v>
      </c>
      <c r="BV401" s="73">
        <f t="shared" si="129"/>
        <v>44256</v>
      </c>
      <c r="BW401" s="73">
        <f t="shared" si="129"/>
        <v>44287</v>
      </c>
      <c r="BX401" s="73">
        <f t="shared" si="129"/>
        <v>44317</v>
      </c>
      <c r="BY401" s="73">
        <f t="shared" si="129"/>
        <v>44348</v>
      </c>
      <c r="BZ401" s="73">
        <f t="shared" si="129"/>
        <v>44378</v>
      </c>
      <c r="CA401" s="73">
        <f t="shared" si="129"/>
        <v>44409</v>
      </c>
      <c r="CB401" s="73">
        <f t="shared" si="129"/>
        <v>44440</v>
      </c>
      <c r="CC401" s="73">
        <f t="shared" si="129"/>
        <v>44470</v>
      </c>
      <c r="CD401" s="73">
        <f t="shared" si="129"/>
        <v>44501</v>
      </c>
      <c r="CE401" s="73">
        <f t="shared" si="129"/>
        <v>44531</v>
      </c>
      <c r="CF401" s="73">
        <f t="shared" si="129"/>
        <v>44562</v>
      </c>
      <c r="CG401" s="73">
        <f t="shared" si="129"/>
        <v>44593</v>
      </c>
      <c r="CH401" s="73">
        <f t="shared" si="129"/>
        <v>44621</v>
      </c>
      <c r="CI401" s="73">
        <f t="shared" si="129"/>
        <v>44652</v>
      </c>
      <c r="CJ401" s="73">
        <f t="shared" si="129"/>
        <v>44682</v>
      </c>
      <c r="CK401" s="73">
        <f t="shared" si="129"/>
        <v>44713</v>
      </c>
      <c r="CL401" s="73">
        <f t="shared" si="129"/>
        <v>44743</v>
      </c>
      <c r="CM401" s="73">
        <f t="shared" si="129"/>
        <v>44774</v>
      </c>
      <c r="CN401" s="73">
        <f t="shared" si="129"/>
        <v>44805</v>
      </c>
      <c r="CO401" s="73">
        <f t="shared" si="129"/>
        <v>44835</v>
      </c>
    </row>
    <row r="402" spans="2:93">
      <c r="C402" t="s">
        <v>172</v>
      </c>
      <c r="D402" s="81">
        <f ca="1">IF(D401&gt;EDATE($D$397,12),0,IF(YEAR(D401)=$D$398,$D$399/(13-MONTH($D$396)),OFFSET($D$399,0,YEAR(D401)-$D$398)/12))</f>
        <v>1500</v>
      </c>
      <c r="E402" s="81">
        <f t="shared" ref="E402:P402" ca="1" si="130">IF(E401&gt;EDATE($D$397,12),0,IF(YEAR(E401)=$D$398,$D$399/(13-MONTH($D$396)),OFFSET($D$399,0,YEAR(E401)-$D$398)/12))</f>
        <v>1500</v>
      </c>
      <c r="F402" s="81">
        <f t="shared" ca="1" si="130"/>
        <v>1500</v>
      </c>
      <c r="G402" s="81">
        <f t="shared" ca="1" si="130"/>
        <v>1500</v>
      </c>
      <c r="H402" s="81">
        <f t="shared" ca="1" si="130"/>
        <v>1500</v>
      </c>
      <c r="I402" s="81">
        <f t="shared" ca="1" si="130"/>
        <v>1500</v>
      </c>
      <c r="J402" s="81">
        <f t="shared" ca="1" si="130"/>
        <v>1500</v>
      </c>
      <c r="K402" s="81">
        <f t="shared" ca="1" si="130"/>
        <v>1500</v>
      </c>
      <c r="L402" s="81">
        <f t="shared" ca="1" si="130"/>
        <v>1000</v>
      </c>
      <c r="M402" s="81">
        <f t="shared" ca="1" si="130"/>
        <v>1000</v>
      </c>
      <c r="N402" s="81">
        <f t="shared" ca="1" si="130"/>
        <v>1000</v>
      </c>
      <c r="O402" s="81">
        <f t="shared" ca="1" si="130"/>
        <v>1000</v>
      </c>
      <c r="P402" s="81">
        <f t="shared" ca="1" si="130"/>
        <v>1000</v>
      </c>
      <c r="Q402" s="81">
        <f t="shared" ref="Q402:AV402" ca="1" si="131">IF(Q401&gt;EDATE($D$397,12),0,IF(YEAR(Q401)=$D$398,$D$399/(13-MONTH($D$396)),OFFSET($D$399,0,YEAR(Q401)-$D$398)/12))</f>
        <v>1000</v>
      </c>
      <c r="R402" s="81">
        <f t="shared" ca="1" si="131"/>
        <v>1000</v>
      </c>
      <c r="S402" s="81">
        <f t="shared" ca="1" si="131"/>
        <v>1000</v>
      </c>
      <c r="T402" s="81">
        <f t="shared" ca="1" si="131"/>
        <v>1000</v>
      </c>
      <c r="U402" s="81">
        <f t="shared" ca="1" si="131"/>
        <v>1000</v>
      </c>
      <c r="V402" s="81">
        <f t="shared" ca="1" si="131"/>
        <v>1000</v>
      </c>
      <c r="W402" s="81">
        <f t="shared" ca="1" si="131"/>
        <v>1000</v>
      </c>
      <c r="X402" s="81">
        <f t="shared" ca="1" si="131"/>
        <v>1000</v>
      </c>
      <c r="Y402" s="81">
        <f t="shared" ca="1" si="131"/>
        <v>1000</v>
      </c>
      <c r="Z402" s="81">
        <f t="shared" ca="1" si="131"/>
        <v>1000</v>
      </c>
      <c r="AA402" s="81">
        <f t="shared" ca="1" si="131"/>
        <v>1000</v>
      </c>
      <c r="AB402" s="81">
        <f t="shared" ca="1" si="131"/>
        <v>1000</v>
      </c>
      <c r="AC402" s="81">
        <f t="shared" ca="1" si="131"/>
        <v>1000</v>
      </c>
      <c r="AD402" s="81">
        <f t="shared" ca="1" si="131"/>
        <v>1000</v>
      </c>
      <c r="AE402" s="81">
        <f t="shared" ca="1" si="131"/>
        <v>1000</v>
      </c>
      <c r="AF402" s="81">
        <f t="shared" ca="1" si="131"/>
        <v>1000</v>
      </c>
      <c r="AG402" s="81">
        <f t="shared" ca="1" si="131"/>
        <v>1000</v>
      </c>
      <c r="AH402" s="81">
        <f t="shared" ca="1" si="131"/>
        <v>1000</v>
      </c>
      <c r="AI402" s="81">
        <f t="shared" ca="1" si="131"/>
        <v>1000</v>
      </c>
      <c r="AJ402" s="81">
        <f t="shared" ca="1" si="131"/>
        <v>1000</v>
      </c>
      <c r="AK402" s="81">
        <f t="shared" ca="1" si="131"/>
        <v>1000</v>
      </c>
      <c r="AL402" s="81">
        <f t="shared" ca="1" si="131"/>
        <v>1000</v>
      </c>
      <c r="AM402" s="81">
        <f t="shared" ca="1" si="131"/>
        <v>1000</v>
      </c>
      <c r="AN402" s="81">
        <f t="shared" ca="1" si="131"/>
        <v>1000</v>
      </c>
      <c r="AO402" s="81">
        <f t="shared" ca="1" si="131"/>
        <v>1000</v>
      </c>
      <c r="AP402" s="81">
        <f t="shared" ca="1" si="131"/>
        <v>1000</v>
      </c>
      <c r="AQ402" s="81">
        <f t="shared" ca="1" si="131"/>
        <v>1000</v>
      </c>
      <c r="AR402" s="81">
        <f t="shared" ca="1" si="131"/>
        <v>1000</v>
      </c>
      <c r="AS402" s="81">
        <f t="shared" ca="1" si="131"/>
        <v>0</v>
      </c>
      <c r="AT402" s="81">
        <f t="shared" ca="1" si="131"/>
        <v>0</v>
      </c>
      <c r="AU402" s="81">
        <f t="shared" ca="1" si="131"/>
        <v>0</v>
      </c>
      <c r="AV402" s="81">
        <f t="shared" ca="1" si="131"/>
        <v>0</v>
      </c>
      <c r="AW402" s="81">
        <f t="shared" ref="AW402:CB402" ca="1" si="132">IF(AW401&gt;EDATE($D$397,12),0,IF(YEAR(AW401)=$D$398,$D$399/(13-MONTH($D$396)),OFFSET($D$399,0,YEAR(AW401)-$D$398)/12))</f>
        <v>0</v>
      </c>
      <c r="AX402" s="81">
        <f t="shared" ca="1" si="132"/>
        <v>0</v>
      </c>
      <c r="AY402" s="81">
        <f t="shared" ca="1" si="132"/>
        <v>0</v>
      </c>
      <c r="AZ402" s="81">
        <f t="shared" ca="1" si="132"/>
        <v>0</v>
      </c>
      <c r="BA402" s="81">
        <f t="shared" ca="1" si="132"/>
        <v>0</v>
      </c>
      <c r="BB402" s="81">
        <f t="shared" ca="1" si="132"/>
        <v>0</v>
      </c>
      <c r="BC402" s="81">
        <f t="shared" ca="1" si="132"/>
        <v>0</v>
      </c>
      <c r="BD402" s="81">
        <f t="shared" ca="1" si="132"/>
        <v>0</v>
      </c>
      <c r="BE402" s="81">
        <f t="shared" ca="1" si="132"/>
        <v>0</v>
      </c>
      <c r="BF402" s="81">
        <f t="shared" ca="1" si="132"/>
        <v>0</v>
      </c>
      <c r="BG402" s="81">
        <f t="shared" ca="1" si="132"/>
        <v>0</v>
      </c>
      <c r="BH402" s="81">
        <f t="shared" ca="1" si="132"/>
        <v>0</v>
      </c>
      <c r="BI402" s="81">
        <f t="shared" ca="1" si="132"/>
        <v>0</v>
      </c>
      <c r="BJ402" s="81">
        <f t="shared" ca="1" si="132"/>
        <v>0</v>
      </c>
      <c r="BK402" s="81">
        <f t="shared" ca="1" si="132"/>
        <v>0</v>
      </c>
      <c r="BL402" s="81">
        <f t="shared" ca="1" si="132"/>
        <v>0</v>
      </c>
      <c r="BM402" s="81">
        <f t="shared" ca="1" si="132"/>
        <v>0</v>
      </c>
      <c r="BN402" s="81">
        <f t="shared" ca="1" si="132"/>
        <v>0</v>
      </c>
      <c r="BO402" s="81">
        <f t="shared" ca="1" si="132"/>
        <v>0</v>
      </c>
      <c r="BP402" s="81">
        <f t="shared" ca="1" si="132"/>
        <v>0</v>
      </c>
      <c r="BQ402" s="81">
        <f t="shared" ca="1" si="132"/>
        <v>0</v>
      </c>
      <c r="BR402" s="81">
        <f t="shared" ca="1" si="132"/>
        <v>0</v>
      </c>
      <c r="BS402" s="81">
        <f t="shared" ca="1" si="132"/>
        <v>0</v>
      </c>
      <c r="BT402" s="81">
        <f t="shared" ca="1" si="132"/>
        <v>0</v>
      </c>
      <c r="BU402" s="81">
        <f t="shared" ca="1" si="132"/>
        <v>0</v>
      </c>
      <c r="BV402" s="81">
        <f t="shared" ca="1" si="132"/>
        <v>0</v>
      </c>
      <c r="BW402" s="81">
        <f t="shared" ca="1" si="132"/>
        <v>0</v>
      </c>
      <c r="BX402" s="81">
        <f t="shared" ca="1" si="132"/>
        <v>0</v>
      </c>
      <c r="BY402" s="81">
        <f t="shared" ca="1" si="132"/>
        <v>0</v>
      </c>
      <c r="BZ402" s="81">
        <f t="shared" ca="1" si="132"/>
        <v>0</v>
      </c>
      <c r="CA402" s="81">
        <f t="shared" ca="1" si="132"/>
        <v>0</v>
      </c>
      <c r="CB402" s="81">
        <f t="shared" ca="1" si="132"/>
        <v>0</v>
      </c>
      <c r="CC402" s="81">
        <f t="shared" ref="CC402:CO402" ca="1" si="133">IF(CC401&gt;EDATE($D$397,12),0,IF(YEAR(CC401)=$D$398,$D$399/(13-MONTH($D$396)),OFFSET($D$399,0,YEAR(CC401)-$D$398)/12))</f>
        <v>0</v>
      </c>
      <c r="CD402" s="81">
        <f t="shared" ca="1" si="133"/>
        <v>0</v>
      </c>
      <c r="CE402" s="81">
        <f t="shared" ca="1" si="133"/>
        <v>0</v>
      </c>
      <c r="CF402" s="81">
        <f t="shared" ca="1" si="133"/>
        <v>0</v>
      </c>
      <c r="CG402" s="81">
        <f t="shared" ca="1" si="133"/>
        <v>0</v>
      </c>
      <c r="CH402" s="81">
        <f t="shared" ca="1" si="133"/>
        <v>0</v>
      </c>
      <c r="CI402" s="81">
        <f t="shared" ca="1" si="133"/>
        <v>0</v>
      </c>
      <c r="CJ402" s="81">
        <f t="shared" ca="1" si="133"/>
        <v>0</v>
      </c>
      <c r="CK402" s="81">
        <f t="shared" ca="1" si="133"/>
        <v>0</v>
      </c>
      <c r="CL402" s="81">
        <f t="shared" ca="1" si="133"/>
        <v>0</v>
      </c>
      <c r="CM402" s="81">
        <f t="shared" ca="1" si="133"/>
        <v>0</v>
      </c>
      <c r="CN402" s="81">
        <f t="shared" ca="1" si="133"/>
        <v>0</v>
      </c>
      <c r="CO402" s="81">
        <f t="shared" ca="1" si="133"/>
        <v>0</v>
      </c>
    </row>
  </sheetData>
  <phoneticPr fontId="1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4F9EA-D77C-C146-B15F-588E126B6464}">
  <dimension ref="A1:CO294"/>
  <sheetViews>
    <sheetView showGridLines="0" tabSelected="1" topLeftCell="X113" workbookViewId="0">
      <selection activeCell="C121" sqref="A121:XFD121"/>
    </sheetView>
  </sheetViews>
  <sheetFormatPr defaultColWidth="11" defaultRowHeight="15.75"/>
  <cols>
    <col min="1" max="1" width="36.5" customWidth="1"/>
    <col min="3" max="3" width="25.5" customWidth="1"/>
    <col min="4" max="4" width="16.875" bestFit="1" customWidth="1"/>
    <col min="5" max="93" width="16.625" bestFit="1" customWidth="1"/>
  </cols>
  <sheetData>
    <row r="1" spans="1:93" s="38" customFormat="1">
      <c r="A1" s="38" t="s">
        <v>171</v>
      </c>
      <c r="D1" s="49"/>
    </row>
    <row r="2" spans="1:93">
      <c r="A2" t="s">
        <v>16</v>
      </c>
      <c r="B2" s="2" t="s">
        <v>92</v>
      </c>
      <c r="C2" t="s">
        <v>55</v>
      </c>
      <c r="D2" s="64">
        <v>42491</v>
      </c>
    </row>
    <row r="3" spans="1:93">
      <c r="C3" t="s">
        <v>153</v>
      </c>
      <c r="D3" s="64">
        <v>42979</v>
      </c>
    </row>
    <row r="4" spans="1:93">
      <c r="C4" t="s">
        <v>170</v>
      </c>
      <c r="D4" s="83">
        <v>100000</v>
      </c>
    </row>
    <row r="5" spans="1:93">
      <c r="C5" t="s">
        <v>16</v>
      </c>
      <c r="D5" s="57">
        <v>0.05</v>
      </c>
    </row>
    <row r="6" spans="1:93">
      <c r="D6" s="58"/>
    </row>
    <row r="7" spans="1:93">
      <c r="B7" t="s">
        <v>91</v>
      </c>
      <c r="C7" s="2" t="s">
        <v>122</v>
      </c>
      <c r="D7" s="73">
        <f>D2</f>
        <v>42491</v>
      </c>
      <c r="E7" s="73">
        <f>EDATE(D7,1)</f>
        <v>42522</v>
      </c>
      <c r="F7" s="73">
        <f t="shared" ref="F7:BQ7" si="0">EDATE(E7,1)</f>
        <v>42552</v>
      </c>
      <c r="G7" s="73">
        <f t="shared" si="0"/>
        <v>42583</v>
      </c>
      <c r="H7" s="73">
        <f t="shared" si="0"/>
        <v>42614</v>
      </c>
      <c r="I7" s="73">
        <f t="shared" si="0"/>
        <v>42644</v>
      </c>
      <c r="J7" s="73">
        <f t="shared" si="0"/>
        <v>42675</v>
      </c>
      <c r="K7" s="73">
        <f t="shared" si="0"/>
        <v>42705</v>
      </c>
      <c r="L7" s="73">
        <f t="shared" si="0"/>
        <v>42736</v>
      </c>
      <c r="M7" s="73">
        <f t="shared" si="0"/>
        <v>42767</v>
      </c>
      <c r="N7" s="73">
        <f t="shared" si="0"/>
        <v>42795</v>
      </c>
      <c r="O7" s="73">
        <f t="shared" si="0"/>
        <v>42826</v>
      </c>
      <c r="P7" s="73">
        <f t="shared" si="0"/>
        <v>42856</v>
      </c>
      <c r="Q7" s="73">
        <f t="shared" si="0"/>
        <v>42887</v>
      </c>
      <c r="R7" s="73">
        <f t="shared" si="0"/>
        <v>42917</v>
      </c>
      <c r="S7" s="73">
        <f t="shared" si="0"/>
        <v>42948</v>
      </c>
      <c r="T7" s="73">
        <f t="shared" si="0"/>
        <v>42979</v>
      </c>
      <c r="U7" s="73">
        <f t="shared" si="0"/>
        <v>43009</v>
      </c>
      <c r="V7" s="73">
        <f t="shared" si="0"/>
        <v>43040</v>
      </c>
      <c r="W7" s="73">
        <f t="shared" si="0"/>
        <v>43070</v>
      </c>
      <c r="X7" s="73">
        <f t="shared" si="0"/>
        <v>43101</v>
      </c>
      <c r="Y7" s="73">
        <f t="shared" si="0"/>
        <v>43132</v>
      </c>
      <c r="Z7" s="73">
        <f t="shared" si="0"/>
        <v>43160</v>
      </c>
      <c r="AA7" s="73">
        <f t="shared" si="0"/>
        <v>43191</v>
      </c>
      <c r="AB7" s="73">
        <f t="shared" si="0"/>
        <v>43221</v>
      </c>
      <c r="AC7" s="73">
        <f t="shared" si="0"/>
        <v>43252</v>
      </c>
      <c r="AD7" s="73">
        <f t="shared" si="0"/>
        <v>43282</v>
      </c>
      <c r="AE7" s="73">
        <f t="shared" si="0"/>
        <v>43313</v>
      </c>
      <c r="AF7" s="73">
        <f t="shared" si="0"/>
        <v>43344</v>
      </c>
      <c r="AG7" s="73">
        <f t="shared" si="0"/>
        <v>43374</v>
      </c>
      <c r="AH7" s="73">
        <f t="shared" si="0"/>
        <v>43405</v>
      </c>
      <c r="AI7" s="73">
        <f t="shared" si="0"/>
        <v>43435</v>
      </c>
      <c r="AJ7" s="73">
        <f t="shared" si="0"/>
        <v>43466</v>
      </c>
      <c r="AK7" s="73">
        <f t="shared" si="0"/>
        <v>43497</v>
      </c>
      <c r="AL7" s="73">
        <f t="shared" si="0"/>
        <v>43525</v>
      </c>
      <c r="AM7" s="73">
        <f t="shared" si="0"/>
        <v>43556</v>
      </c>
      <c r="AN7" s="73">
        <f t="shared" si="0"/>
        <v>43586</v>
      </c>
      <c r="AO7" s="73">
        <f t="shared" si="0"/>
        <v>43617</v>
      </c>
      <c r="AP7" s="73">
        <f t="shared" si="0"/>
        <v>43647</v>
      </c>
      <c r="AQ7" s="73">
        <f t="shared" si="0"/>
        <v>43678</v>
      </c>
      <c r="AR7" s="73">
        <f t="shared" si="0"/>
        <v>43709</v>
      </c>
      <c r="AS7" s="73">
        <f t="shared" si="0"/>
        <v>43739</v>
      </c>
      <c r="AT7" s="73">
        <f t="shared" si="0"/>
        <v>43770</v>
      </c>
      <c r="AU7" s="73">
        <f t="shared" si="0"/>
        <v>43800</v>
      </c>
      <c r="AV7" s="73">
        <f t="shared" si="0"/>
        <v>43831</v>
      </c>
      <c r="AW7" s="73">
        <f t="shared" si="0"/>
        <v>43862</v>
      </c>
      <c r="AX7" s="73">
        <f t="shared" si="0"/>
        <v>43891</v>
      </c>
      <c r="AY7" s="73">
        <f t="shared" si="0"/>
        <v>43922</v>
      </c>
      <c r="AZ7" s="73">
        <f t="shared" si="0"/>
        <v>43952</v>
      </c>
      <c r="BA7" s="73">
        <f t="shared" si="0"/>
        <v>43983</v>
      </c>
      <c r="BB7" s="73">
        <f t="shared" si="0"/>
        <v>44013</v>
      </c>
      <c r="BC7" s="73">
        <f t="shared" si="0"/>
        <v>44044</v>
      </c>
      <c r="BD7" s="73">
        <f t="shared" si="0"/>
        <v>44075</v>
      </c>
      <c r="BE7" s="73">
        <f t="shared" si="0"/>
        <v>44105</v>
      </c>
      <c r="BF7" s="73">
        <f t="shared" si="0"/>
        <v>44136</v>
      </c>
      <c r="BG7" s="73">
        <f t="shared" si="0"/>
        <v>44166</v>
      </c>
      <c r="BH7" s="73">
        <f t="shared" si="0"/>
        <v>44197</v>
      </c>
      <c r="BI7" s="73">
        <f t="shared" si="0"/>
        <v>44228</v>
      </c>
      <c r="BJ7" s="73">
        <f t="shared" si="0"/>
        <v>44256</v>
      </c>
      <c r="BK7" s="73">
        <f t="shared" si="0"/>
        <v>44287</v>
      </c>
      <c r="BL7" s="73">
        <f t="shared" si="0"/>
        <v>44317</v>
      </c>
      <c r="BM7" s="73">
        <f t="shared" si="0"/>
        <v>44348</v>
      </c>
      <c r="BN7" s="73">
        <f t="shared" si="0"/>
        <v>44378</v>
      </c>
      <c r="BO7" s="73">
        <f t="shared" si="0"/>
        <v>44409</v>
      </c>
      <c r="BP7" s="73">
        <f t="shared" si="0"/>
        <v>44440</v>
      </c>
      <c r="BQ7" s="73">
        <f t="shared" si="0"/>
        <v>44470</v>
      </c>
      <c r="BR7" s="73">
        <f t="shared" ref="BR7:CO7" si="1">EDATE(BQ7,1)</f>
        <v>44501</v>
      </c>
      <c r="BS7" s="73">
        <f t="shared" si="1"/>
        <v>44531</v>
      </c>
      <c r="BT7" s="73">
        <f t="shared" si="1"/>
        <v>44562</v>
      </c>
      <c r="BU7" s="73">
        <f t="shared" si="1"/>
        <v>44593</v>
      </c>
      <c r="BV7" s="73">
        <f t="shared" si="1"/>
        <v>44621</v>
      </c>
      <c r="BW7" s="73">
        <f t="shared" si="1"/>
        <v>44652</v>
      </c>
      <c r="BX7" s="73">
        <f t="shared" si="1"/>
        <v>44682</v>
      </c>
      <c r="BY7" s="73">
        <f t="shared" si="1"/>
        <v>44713</v>
      </c>
      <c r="BZ7" s="73">
        <f t="shared" si="1"/>
        <v>44743</v>
      </c>
      <c r="CA7" s="73">
        <f t="shared" si="1"/>
        <v>44774</v>
      </c>
      <c r="CB7" s="73">
        <f t="shared" si="1"/>
        <v>44805</v>
      </c>
      <c r="CC7" s="73">
        <f t="shared" si="1"/>
        <v>44835</v>
      </c>
      <c r="CD7" s="73">
        <f t="shared" si="1"/>
        <v>44866</v>
      </c>
      <c r="CE7" s="73">
        <f t="shared" si="1"/>
        <v>44896</v>
      </c>
      <c r="CF7" s="73">
        <f t="shared" si="1"/>
        <v>44927</v>
      </c>
      <c r="CG7" s="73">
        <f t="shared" si="1"/>
        <v>44958</v>
      </c>
      <c r="CH7" s="73">
        <f t="shared" si="1"/>
        <v>44986</v>
      </c>
      <c r="CI7" s="73">
        <f t="shared" si="1"/>
        <v>45017</v>
      </c>
      <c r="CJ7" s="73">
        <f t="shared" si="1"/>
        <v>45047</v>
      </c>
      <c r="CK7" s="73">
        <f t="shared" si="1"/>
        <v>45078</v>
      </c>
      <c r="CL7" s="73">
        <f t="shared" si="1"/>
        <v>45108</v>
      </c>
      <c r="CM7" s="73">
        <f t="shared" si="1"/>
        <v>45139</v>
      </c>
      <c r="CN7" s="73">
        <f t="shared" si="1"/>
        <v>45170</v>
      </c>
      <c r="CO7" s="73">
        <f t="shared" si="1"/>
        <v>45200</v>
      </c>
    </row>
    <row r="8" spans="1:93">
      <c r="C8" t="s">
        <v>173</v>
      </c>
      <c r="D8" s="83">
        <f>IF(D7&gt;EDATE($D3,12),0,$D4*(1+$D5)^ROUNDDOWN(DATEDIF($D7,D7,"m")/12,0)/12)</f>
        <v>8333.3333333333339</v>
      </c>
      <c r="E8" s="83">
        <f t="shared" ref="E8:J8" si="2">IF(E7&gt;EDATE($D3,12),0,$D4*(1+$D5)^ROUNDDOWN(DATEDIF($D7,E7,"m")/12,0)/12)</f>
        <v>8333.3333333333339</v>
      </c>
      <c r="F8" s="83">
        <f t="shared" si="2"/>
        <v>8333.3333333333339</v>
      </c>
      <c r="G8" s="83">
        <f t="shared" si="2"/>
        <v>8333.3333333333339</v>
      </c>
      <c r="H8" s="83">
        <f t="shared" si="2"/>
        <v>8333.3333333333339</v>
      </c>
      <c r="I8" s="83">
        <f t="shared" si="2"/>
        <v>8333.3333333333339</v>
      </c>
      <c r="J8" s="83">
        <f t="shared" si="2"/>
        <v>8333.3333333333339</v>
      </c>
      <c r="K8" s="83">
        <f t="shared" ref="K8:AP8" si="3">IF(K7&gt;EDATE($D3,12),0,$D4*(1+$D5)^ROUNDDOWN(DATEDIF($D7,K7,"m")/12,0)/12)</f>
        <v>8333.3333333333339</v>
      </c>
      <c r="L8" s="83">
        <f t="shared" si="3"/>
        <v>8333.3333333333339</v>
      </c>
      <c r="M8" s="83">
        <f t="shared" si="3"/>
        <v>8333.3333333333339</v>
      </c>
      <c r="N8" s="83">
        <f t="shared" si="3"/>
        <v>8333.3333333333339</v>
      </c>
      <c r="O8" s="83">
        <f t="shared" si="3"/>
        <v>8333.3333333333339</v>
      </c>
      <c r="P8" s="83">
        <f t="shared" si="3"/>
        <v>8750</v>
      </c>
      <c r="Q8" s="83">
        <f t="shared" si="3"/>
        <v>8750</v>
      </c>
      <c r="R8" s="83">
        <f t="shared" si="3"/>
        <v>8750</v>
      </c>
      <c r="S8" s="83">
        <f t="shared" si="3"/>
        <v>8750</v>
      </c>
      <c r="T8" s="83">
        <f t="shared" si="3"/>
        <v>8750</v>
      </c>
      <c r="U8" s="83">
        <f t="shared" si="3"/>
        <v>8750</v>
      </c>
      <c r="V8" s="83">
        <f t="shared" si="3"/>
        <v>8750</v>
      </c>
      <c r="W8" s="83">
        <f t="shared" si="3"/>
        <v>8750</v>
      </c>
      <c r="X8" s="83">
        <f t="shared" si="3"/>
        <v>8750</v>
      </c>
      <c r="Y8" s="83">
        <f t="shared" si="3"/>
        <v>8750</v>
      </c>
      <c r="Z8" s="83">
        <f t="shared" si="3"/>
        <v>8750</v>
      </c>
      <c r="AA8" s="83">
        <f t="shared" si="3"/>
        <v>8750</v>
      </c>
      <c r="AB8" s="83">
        <f t="shared" si="3"/>
        <v>9187.5</v>
      </c>
      <c r="AC8" s="83">
        <f t="shared" si="3"/>
        <v>9187.5</v>
      </c>
      <c r="AD8" s="83">
        <f t="shared" si="3"/>
        <v>9187.5</v>
      </c>
      <c r="AE8" s="83">
        <f t="shared" si="3"/>
        <v>9187.5</v>
      </c>
      <c r="AF8" s="83">
        <f t="shared" si="3"/>
        <v>9187.5</v>
      </c>
      <c r="AG8" s="83">
        <f t="shared" si="3"/>
        <v>0</v>
      </c>
      <c r="AH8" s="83">
        <f t="shared" si="3"/>
        <v>0</v>
      </c>
      <c r="AI8" s="83">
        <f t="shared" si="3"/>
        <v>0</v>
      </c>
      <c r="AJ8" s="83">
        <f t="shared" si="3"/>
        <v>0</v>
      </c>
      <c r="AK8" s="83">
        <f t="shared" si="3"/>
        <v>0</v>
      </c>
      <c r="AL8" s="83">
        <f t="shared" si="3"/>
        <v>0</v>
      </c>
      <c r="AM8" s="83">
        <f t="shared" si="3"/>
        <v>0</v>
      </c>
      <c r="AN8" s="83">
        <f t="shared" si="3"/>
        <v>0</v>
      </c>
      <c r="AO8" s="83">
        <f t="shared" si="3"/>
        <v>0</v>
      </c>
      <c r="AP8" s="83">
        <f t="shared" si="3"/>
        <v>0</v>
      </c>
      <c r="AQ8" s="83">
        <f t="shared" ref="AQ8:BV8" si="4">IF(AQ7&gt;EDATE($D3,12),0,$D4*(1+$D5)^ROUNDDOWN(DATEDIF($D7,AQ7,"m")/12,0)/12)</f>
        <v>0</v>
      </c>
      <c r="AR8" s="83">
        <f t="shared" si="4"/>
        <v>0</v>
      </c>
      <c r="AS8" s="83">
        <f t="shared" si="4"/>
        <v>0</v>
      </c>
      <c r="AT8" s="83">
        <f t="shared" si="4"/>
        <v>0</v>
      </c>
      <c r="AU8" s="83">
        <f t="shared" si="4"/>
        <v>0</v>
      </c>
      <c r="AV8" s="83">
        <f t="shared" si="4"/>
        <v>0</v>
      </c>
      <c r="AW8" s="83">
        <f t="shared" si="4"/>
        <v>0</v>
      </c>
      <c r="AX8" s="83">
        <f t="shared" si="4"/>
        <v>0</v>
      </c>
      <c r="AY8" s="83">
        <f t="shared" si="4"/>
        <v>0</v>
      </c>
      <c r="AZ8" s="83">
        <f t="shared" si="4"/>
        <v>0</v>
      </c>
      <c r="BA8" s="83">
        <f t="shared" si="4"/>
        <v>0</v>
      </c>
      <c r="BB8" s="83">
        <f t="shared" si="4"/>
        <v>0</v>
      </c>
      <c r="BC8" s="83">
        <f t="shared" si="4"/>
        <v>0</v>
      </c>
      <c r="BD8" s="83">
        <f t="shared" si="4"/>
        <v>0</v>
      </c>
      <c r="BE8" s="83">
        <f t="shared" si="4"/>
        <v>0</v>
      </c>
      <c r="BF8" s="83">
        <f t="shared" si="4"/>
        <v>0</v>
      </c>
      <c r="BG8" s="83">
        <f t="shared" si="4"/>
        <v>0</v>
      </c>
      <c r="BH8" s="83">
        <f t="shared" si="4"/>
        <v>0</v>
      </c>
      <c r="BI8" s="83">
        <f t="shared" si="4"/>
        <v>0</v>
      </c>
      <c r="BJ8" s="83">
        <f t="shared" si="4"/>
        <v>0</v>
      </c>
      <c r="BK8" s="83">
        <f t="shared" si="4"/>
        <v>0</v>
      </c>
      <c r="BL8" s="83">
        <f t="shared" si="4"/>
        <v>0</v>
      </c>
      <c r="BM8" s="83">
        <f t="shared" si="4"/>
        <v>0</v>
      </c>
      <c r="BN8" s="83">
        <f t="shared" si="4"/>
        <v>0</v>
      </c>
      <c r="BO8" s="83">
        <f t="shared" si="4"/>
        <v>0</v>
      </c>
      <c r="BP8" s="83">
        <f t="shared" si="4"/>
        <v>0</v>
      </c>
      <c r="BQ8" s="83">
        <f t="shared" si="4"/>
        <v>0</v>
      </c>
      <c r="BR8" s="83">
        <f t="shared" si="4"/>
        <v>0</v>
      </c>
      <c r="BS8" s="83">
        <f t="shared" si="4"/>
        <v>0</v>
      </c>
      <c r="BT8" s="83">
        <f t="shared" si="4"/>
        <v>0</v>
      </c>
      <c r="BU8" s="83">
        <f t="shared" si="4"/>
        <v>0</v>
      </c>
      <c r="BV8" s="83">
        <f t="shared" si="4"/>
        <v>0</v>
      </c>
      <c r="BW8" s="83">
        <f t="shared" ref="BW8:CO8" si="5">IF(BW7&gt;EDATE($D3,12),0,$D4*(1+$D5)^ROUNDDOWN(DATEDIF($D7,BW7,"m")/12,0)/12)</f>
        <v>0</v>
      </c>
      <c r="BX8" s="83">
        <f t="shared" si="5"/>
        <v>0</v>
      </c>
      <c r="BY8" s="83">
        <f t="shared" si="5"/>
        <v>0</v>
      </c>
      <c r="BZ8" s="83">
        <f t="shared" si="5"/>
        <v>0</v>
      </c>
      <c r="CA8" s="83">
        <f t="shared" si="5"/>
        <v>0</v>
      </c>
      <c r="CB8" s="83">
        <f t="shared" si="5"/>
        <v>0</v>
      </c>
      <c r="CC8" s="83">
        <f t="shared" si="5"/>
        <v>0</v>
      </c>
      <c r="CD8" s="83">
        <f t="shared" si="5"/>
        <v>0</v>
      </c>
      <c r="CE8" s="83">
        <f t="shared" si="5"/>
        <v>0</v>
      </c>
      <c r="CF8" s="83">
        <f t="shared" si="5"/>
        <v>0</v>
      </c>
      <c r="CG8" s="83">
        <f t="shared" si="5"/>
        <v>0</v>
      </c>
      <c r="CH8" s="83">
        <f t="shared" si="5"/>
        <v>0</v>
      </c>
      <c r="CI8" s="83">
        <f t="shared" si="5"/>
        <v>0</v>
      </c>
      <c r="CJ8" s="83">
        <f t="shared" si="5"/>
        <v>0</v>
      </c>
      <c r="CK8" s="83">
        <f t="shared" si="5"/>
        <v>0</v>
      </c>
      <c r="CL8" s="83">
        <f t="shared" si="5"/>
        <v>0</v>
      </c>
      <c r="CM8" s="83">
        <f t="shared" si="5"/>
        <v>0</v>
      </c>
      <c r="CN8" s="83">
        <f t="shared" si="5"/>
        <v>0</v>
      </c>
      <c r="CO8" s="83">
        <f t="shared" si="5"/>
        <v>0</v>
      </c>
    </row>
    <row r="9" spans="1:93">
      <c r="D9" s="58"/>
    </row>
    <row r="10" spans="1:93">
      <c r="A10" t="s">
        <v>308</v>
      </c>
      <c r="B10" s="2" t="s">
        <v>92</v>
      </c>
      <c r="C10" t="s">
        <v>167</v>
      </c>
      <c r="D10" s="64">
        <v>42125</v>
      </c>
    </row>
    <row r="11" spans="1:93">
      <c r="C11" t="s">
        <v>153</v>
      </c>
      <c r="D11" s="64">
        <v>42979</v>
      </c>
    </row>
    <row r="12" spans="1:93">
      <c r="C12" t="s">
        <v>168</v>
      </c>
      <c r="D12" s="66">
        <f>YEAR(D10)</f>
        <v>2015</v>
      </c>
      <c r="E12">
        <f>D12+1</f>
        <v>2016</v>
      </c>
      <c r="F12">
        <f t="shared" ref="F12:M12" si="6">E12+1</f>
        <v>2017</v>
      </c>
      <c r="G12">
        <f t="shared" si="6"/>
        <v>2018</v>
      </c>
      <c r="H12">
        <f t="shared" si="6"/>
        <v>2019</v>
      </c>
      <c r="I12">
        <f t="shared" si="6"/>
        <v>2020</v>
      </c>
      <c r="J12">
        <f t="shared" si="6"/>
        <v>2021</v>
      </c>
      <c r="K12">
        <f t="shared" si="6"/>
        <v>2022</v>
      </c>
      <c r="L12">
        <f t="shared" si="6"/>
        <v>2023</v>
      </c>
      <c r="M12">
        <f t="shared" si="6"/>
        <v>2024</v>
      </c>
    </row>
    <row r="13" spans="1:93">
      <c r="C13" t="s">
        <v>18</v>
      </c>
      <c r="D13" s="56">
        <v>12000</v>
      </c>
      <c r="E13" s="56">
        <v>12000</v>
      </c>
      <c r="F13" s="56">
        <v>12000</v>
      </c>
      <c r="G13" s="56">
        <v>12000</v>
      </c>
      <c r="H13" s="56">
        <v>12000</v>
      </c>
      <c r="I13" s="56">
        <v>12000</v>
      </c>
      <c r="J13" s="56">
        <v>12000</v>
      </c>
      <c r="K13" s="56">
        <v>12000</v>
      </c>
      <c r="L13" s="56">
        <v>12000</v>
      </c>
      <c r="M13" s="56">
        <v>12000</v>
      </c>
    </row>
    <row r="14" spans="1:93">
      <c r="D14" s="58"/>
    </row>
    <row r="15" spans="1:93">
      <c r="B15" t="s">
        <v>91</v>
      </c>
      <c r="C15" s="2" t="s">
        <v>122</v>
      </c>
      <c r="D15" s="73">
        <f>D10</f>
        <v>42125</v>
      </c>
      <c r="E15" s="73">
        <f>EDATE(D15,1)</f>
        <v>42156</v>
      </c>
      <c r="F15" s="73">
        <f t="shared" ref="F15:BQ15" si="7">EDATE(E15,1)</f>
        <v>42186</v>
      </c>
      <c r="G15" s="73">
        <f t="shared" si="7"/>
        <v>42217</v>
      </c>
      <c r="H15" s="73">
        <f t="shared" si="7"/>
        <v>42248</v>
      </c>
      <c r="I15" s="73">
        <f t="shared" si="7"/>
        <v>42278</v>
      </c>
      <c r="J15" s="73">
        <f t="shared" si="7"/>
        <v>42309</v>
      </c>
      <c r="K15" s="73">
        <f t="shared" si="7"/>
        <v>42339</v>
      </c>
      <c r="L15" s="73">
        <f t="shared" si="7"/>
        <v>42370</v>
      </c>
      <c r="M15" s="73">
        <f t="shared" si="7"/>
        <v>42401</v>
      </c>
      <c r="N15" s="73">
        <f t="shared" si="7"/>
        <v>42430</v>
      </c>
      <c r="O15" s="73">
        <f t="shared" si="7"/>
        <v>42461</v>
      </c>
      <c r="P15" s="73">
        <f t="shared" si="7"/>
        <v>42491</v>
      </c>
      <c r="Q15" s="73">
        <f t="shared" si="7"/>
        <v>42522</v>
      </c>
      <c r="R15" s="73">
        <f t="shared" si="7"/>
        <v>42552</v>
      </c>
      <c r="S15" s="73">
        <f t="shared" si="7"/>
        <v>42583</v>
      </c>
      <c r="T15" s="73">
        <f t="shared" si="7"/>
        <v>42614</v>
      </c>
      <c r="U15" s="73">
        <f t="shared" si="7"/>
        <v>42644</v>
      </c>
      <c r="V15" s="73">
        <f t="shared" si="7"/>
        <v>42675</v>
      </c>
      <c r="W15" s="73">
        <f t="shared" si="7"/>
        <v>42705</v>
      </c>
      <c r="X15" s="73">
        <f t="shared" si="7"/>
        <v>42736</v>
      </c>
      <c r="Y15" s="73">
        <f t="shared" si="7"/>
        <v>42767</v>
      </c>
      <c r="Z15" s="73">
        <f t="shared" si="7"/>
        <v>42795</v>
      </c>
      <c r="AA15" s="73">
        <f t="shared" si="7"/>
        <v>42826</v>
      </c>
      <c r="AB15" s="73">
        <f t="shared" si="7"/>
        <v>42856</v>
      </c>
      <c r="AC15" s="73">
        <f t="shared" si="7"/>
        <v>42887</v>
      </c>
      <c r="AD15" s="73">
        <f t="shared" si="7"/>
        <v>42917</v>
      </c>
      <c r="AE15" s="73">
        <f t="shared" si="7"/>
        <v>42948</v>
      </c>
      <c r="AF15" s="73">
        <f t="shared" si="7"/>
        <v>42979</v>
      </c>
      <c r="AG15" s="73">
        <f t="shared" si="7"/>
        <v>43009</v>
      </c>
      <c r="AH15" s="73">
        <f t="shared" si="7"/>
        <v>43040</v>
      </c>
      <c r="AI15" s="73">
        <f t="shared" si="7"/>
        <v>43070</v>
      </c>
      <c r="AJ15" s="73">
        <f t="shared" si="7"/>
        <v>43101</v>
      </c>
      <c r="AK15" s="73">
        <f t="shared" si="7"/>
        <v>43132</v>
      </c>
      <c r="AL15" s="73">
        <f t="shared" si="7"/>
        <v>43160</v>
      </c>
      <c r="AM15" s="73">
        <f t="shared" si="7"/>
        <v>43191</v>
      </c>
      <c r="AN15" s="73">
        <f t="shared" si="7"/>
        <v>43221</v>
      </c>
      <c r="AO15" s="73">
        <f t="shared" si="7"/>
        <v>43252</v>
      </c>
      <c r="AP15" s="73">
        <f t="shared" si="7"/>
        <v>43282</v>
      </c>
      <c r="AQ15" s="73">
        <f t="shared" si="7"/>
        <v>43313</v>
      </c>
      <c r="AR15" s="73">
        <f t="shared" si="7"/>
        <v>43344</v>
      </c>
      <c r="AS15" s="73">
        <f t="shared" si="7"/>
        <v>43374</v>
      </c>
      <c r="AT15" s="73">
        <f t="shared" si="7"/>
        <v>43405</v>
      </c>
      <c r="AU15" s="73">
        <f t="shared" si="7"/>
        <v>43435</v>
      </c>
      <c r="AV15" s="73">
        <f t="shared" si="7"/>
        <v>43466</v>
      </c>
      <c r="AW15" s="73">
        <f t="shared" si="7"/>
        <v>43497</v>
      </c>
      <c r="AX15" s="73">
        <f t="shared" si="7"/>
        <v>43525</v>
      </c>
      <c r="AY15" s="73">
        <f t="shared" si="7"/>
        <v>43556</v>
      </c>
      <c r="AZ15" s="73">
        <f t="shared" si="7"/>
        <v>43586</v>
      </c>
      <c r="BA15" s="73">
        <f t="shared" si="7"/>
        <v>43617</v>
      </c>
      <c r="BB15" s="73">
        <f t="shared" si="7"/>
        <v>43647</v>
      </c>
      <c r="BC15" s="73">
        <f t="shared" si="7"/>
        <v>43678</v>
      </c>
      <c r="BD15" s="73">
        <f t="shared" si="7"/>
        <v>43709</v>
      </c>
      <c r="BE15" s="73">
        <f t="shared" si="7"/>
        <v>43739</v>
      </c>
      <c r="BF15" s="73">
        <f t="shared" si="7"/>
        <v>43770</v>
      </c>
      <c r="BG15" s="73">
        <f t="shared" si="7"/>
        <v>43800</v>
      </c>
      <c r="BH15" s="73">
        <f t="shared" si="7"/>
        <v>43831</v>
      </c>
      <c r="BI15" s="73">
        <f t="shared" si="7"/>
        <v>43862</v>
      </c>
      <c r="BJ15" s="73">
        <f t="shared" si="7"/>
        <v>43891</v>
      </c>
      <c r="BK15" s="73">
        <f t="shared" si="7"/>
        <v>43922</v>
      </c>
      <c r="BL15" s="73">
        <f t="shared" si="7"/>
        <v>43952</v>
      </c>
      <c r="BM15" s="73">
        <f t="shared" si="7"/>
        <v>43983</v>
      </c>
      <c r="BN15" s="73">
        <f t="shared" si="7"/>
        <v>44013</v>
      </c>
      <c r="BO15" s="73">
        <f t="shared" si="7"/>
        <v>44044</v>
      </c>
      <c r="BP15" s="73">
        <f t="shared" si="7"/>
        <v>44075</v>
      </c>
      <c r="BQ15" s="73">
        <f t="shared" si="7"/>
        <v>44105</v>
      </c>
      <c r="BR15" s="73">
        <f t="shared" ref="BR15:CO15" si="8">EDATE(BQ15,1)</f>
        <v>44136</v>
      </c>
      <c r="BS15" s="73">
        <f t="shared" si="8"/>
        <v>44166</v>
      </c>
      <c r="BT15" s="73">
        <f t="shared" si="8"/>
        <v>44197</v>
      </c>
      <c r="BU15" s="73">
        <f t="shared" si="8"/>
        <v>44228</v>
      </c>
      <c r="BV15" s="73">
        <f t="shared" si="8"/>
        <v>44256</v>
      </c>
      <c r="BW15" s="73">
        <f t="shared" si="8"/>
        <v>44287</v>
      </c>
      <c r="BX15" s="73">
        <f t="shared" si="8"/>
        <v>44317</v>
      </c>
      <c r="BY15" s="73">
        <f t="shared" si="8"/>
        <v>44348</v>
      </c>
      <c r="BZ15" s="73">
        <f t="shared" si="8"/>
        <v>44378</v>
      </c>
      <c r="CA15" s="73">
        <f t="shared" si="8"/>
        <v>44409</v>
      </c>
      <c r="CB15" s="73">
        <f t="shared" si="8"/>
        <v>44440</v>
      </c>
      <c r="CC15" s="73">
        <f t="shared" si="8"/>
        <v>44470</v>
      </c>
      <c r="CD15" s="73">
        <f t="shared" si="8"/>
        <v>44501</v>
      </c>
      <c r="CE15" s="73">
        <f t="shared" si="8"/>
        <v>44531</v>
      </c>
      <c r="CF15" s="73">
        <f t="shared" si="8"/>
        <v>44562</v>
      </c>
      <c r="CG15" s="73">
        <f t="shared" si="8"/>
        <v>44593</v>
      </c>
      <c r="CH15" s="73">
        <f t="shared" si="8"/>
        <v>44621</v>
      </c>
      <c r="CI15" s="73">
        <f t="shared" si="8"/>
        <v>44652</v>
      </c>
      <c r="CJ15" s="73">
        <f t="shared" si="8"/>
        <v>44682</v>
      </c>
      <c r="CK15" s="73">
        <f t="shared" si="8"/>
        <v>44713</v>
      </c>
      <c r="CL15" s="73">
        <f t="shared" si="8"/>
        <v>44743</v>
      </c>
      <c r="CM15" s="73">
        <f t="shared" si="8"/>
        <v>44774</v>
      </c>
      <c r="CN15" s="73">
        <f t="shared" si="8"/>
        <v>44805</v>
      </c>
      <c r="CO15" s="73">
        <f t="shared" si="8"/>
        <v>44835</v>
      </c>
    </row>
    <row r="16" spans="1:93">
      <c r="C16" t="s">
        <v>172</v>
      </c>
      <c r="D16" s="81">
        <f ca="1">IF(D15&gt;EDATE($D$11,12),0,IF(YEAR(D15)=$D$12,$D$13/(13-MONTH($D$10)),OFFSET($D$13,0,YEAR(D15)-$D$12)/12))</f>
        <v>1500</v>
      </c>
      <c r="E16" s="81">
        <f t="shared" ref="E16:BP16" ca="1" si="9">IF(E15&gt;EDATE($D$11,12),0,IF(YEAR(E15)=$D$12,$D$13/(13-MONTH($D$10)),OFFSET($D$13,0,YEAR(E15)-$D$12)/12))</f>
        <v>1500</v>
      </c>
      <c r="F16" s="81">
        <f t="shared" ca="1" si="9"/>
        <v>1500</v>
      </c>
      <c r="G16" s="81">
        <f t="shared" ca="1" si="9"/>
        <v>1500</v>
      </c>
      <c r="H16" s="81">
        <f t="shared" ca="1" si="9"/>
        <v>1500</v>
      </c>
      <c r="I16" s="81">
        <f t="shared" ca="1" si="9"/>
        <v>1500</v>
      </c>
      <c r="J16" s="81">
        <f t="shared" ca="1" si="9"/>
        <v>1500</v>
      </c>
      <c r="K16" s="81">
        <f t="shared" ca="1" si="9"/>
        <v>1500</v>
      </c>
      <c r="L16" s="81">
        <f t="shared" ca="1" si="9"/>
        <v>1000</v>
      </c>
      <c r="M16" s="81">
        <f t="shared" ca="1" si="9"/>
        <v>1000</v>
      </c>
      <c r="N16" s="81">
        <f t="shared" ca="1" si="9"/>
        <v>1000</v>
      </c>
      <c r="O16" s="81">
        <f t="shared" ca="1" si="9"/>
        <v>1000</v>
      </c>
      <c r="P16" s="81">
        <f t="shared" ca="1" si="9"/>
        <v>1000</v>
      </c>
      <c r="Q16" s="81">
        <f t="shared" ca="1" si="9"/>
        <v>1000</v>
      </c>
      <c r="R16" s="81">
        <f t="shared" ca="1" si="9"/>
        <v>1000</v>
      </c>
      <c r="S16" s="81">
        <f t="shared" ca="1" si="9"/>
        <v>1000</v>
      </c>
      <c r="T16" s="81">
        <f t="shared" ca="1" si="9"/>
        <v>1000</v>
      </c>
      <c r="U16" s="81">
        <f t="shared" ca="1" si="9"/>
        <v>1000</v>
      </c>
      <c r="V16" s="81">
        <f t="shared" ca="1" si="9"/>
        <v>1000</v>
      </c>
      <c r="W16" s="81">
        <f t="shared" ca="1" si="9"/>
        <v>1000</v>
      </c>
      <c r="X16" s="81">
        <f t="shared" ca="1" si="9"/>
        <v>1000</v>
      </c>
      <c r="Y16" s="81">
        <f t="shared" ca="1" si="9"/>
        <v>1000</v>
      </c>
      <c r="Z16" s="81">
        <f t="shared" ca="1" si="9"/>
        <v>1000</v>
      </c>
      <c r="AA16" s="81">
        <f t="shared" ca="1" si="9"/>
        <v>1000</v>
      </c>
      <c r="AB16" s="81">
        <f t="shared" ca="1" si="9"/>
        <v>1000</v>
      </c>
      <c r="AC16" s="81">
        <f t="shared" ca="1" si="9"/>
        <v>1000</v>
      </c>
      <c r="AD16" s="81">
        <f t="shared" ca="1" si="9"/>
        <v>1000</v>
      </c>
      <c r="AE16" s="81">
        <f t="shared" ca="1" si="9"/>
        <v>1000</v>
      </c>
      <c r="AF16" s="81">
        <f t="shared" ca="1" si="9"/>
        <v>1000</v>
      </c>
      <c r="AG16" s="81">
        <f t="shared" ca="1" si="9"/>
        <v>1000</v>
      </c>
      <c r="AH16" s="81">
        <f t="shared" ca="1" si="9"/>
        <v>1000</v>
      </c>
      <c r="AI16" s="81">
        <f t="shared" ca="1" si="9"/>
        <v>1000</v>
      </c>
      <c r="AJ16" s="81">
        <f t="shared" ca="1" si="9"/>
        <v>1000</v>
      </c>
      <c r="AK16" s="81">
        <f t="shared" ca="1" si="9"/>
        <v>1000</v>
      </c>
      <c r="AL16" s="81">
        <f t="shared" ca="1" si="9"/>
        <v>1000</v>
      </c>
      <c r="AM16" s="81">
        <f t="shared" ca="1" si="9"/>
        <v>1000</v>
      </c>
      <c r="AN16" s="81">
        <f t="shared" ca="1" si="9"/>
        <v>1000</v>
      </c>
      <c r="AO16" s="81">
        <f t="shared" ca="1" si="9"/>
        <v>1000</v>
      </c>
      <c r="AP16" s="81">
        <f t="shared" ca="1" si="9"/>
        <v>1000</v>
      </c>
      <c r="AQ16" s="81">
        <f t="shared" ca="1" si="9"/>
        <v>1000</v>
      </c>
      <c r="AR16" s="81">
        <f t="shared" ca="1" si="9"/>
        <v>1000</v>
      </c>
      <c r="AS16" s="81">
        <f t="shared" ca="1" si="9"/>
        <v>0</v>
      </c>
      <c r="AT16" s="81">
        <f t="shared" ca="1" si="9"/>
        <v>0</v>
      </c>
      <c r="AU16" s="81">
        <f t="shared" ca="1" si="9"/>
        <v>0</v>
      </c>
      <c r="AV16" s="81">
        <f t="shared" ca="1" si="9"/>
        <v>0</v>
      </c>
      <c r="AW16" s="81">
        <f t="shared" ca="1" si="9"/>
        <v>0</v>
      </c>
      <c r="AX16" s="81">
        <f t="shared" ca="1" si="9"/>
        <v>0</v>
      </c>
      <c r="AY16" s="81">
        <f t="shared" ca="1" si="9"/>
        <v>0</v>
      </c>
      <c r="AZ16" s="81">
        <f t="shared" ca="1" si="9"/>
        <v>0</v>
      </c>
      <c r="BA16" s="81">
        <f t="shared" ca="1" si="9"/>
        <v>0</v>
      </c>
      <c r="BB16" s="81">
        <f t="shared" ca="1" si="9"/>
        <v>0</v>
      </c>
      <c r="BC16" s="81">
        <f t="shared" ca="1" si="9"/>
        <v>0</v>
      </c>
      <c r="BD16" s="81">
        <f t="shared" ca="1" si="9"/>
        <v>0</v>
      </c>
      <c r="BE16" s="81">
        <f t="shared" ca="1" si="9"/>
        <v>0</v>
      </c>
      <c r="BF16" s="81">
        <f t="shared" ca="1" si="9"/>
        <v>0</v>
      </c>
      <c r="BG16" s="81">
        <f t="shared" ca="1" si="9"/>
        <v>0</v>
      </c>
      <c r="BH16" s="81">
        <f t="shared" ca="1" si="9"/>
        <v>0</v>
      </c>
      <c r="BI16" s="81">
        <f t="shared" ca="1" si="9"/>
        <v>0</v>
      </c>
      <c r="BJ16" s="81">
        <f t="shared" ca="1" si="9"/>
        <v>0</v>
      </c>
      <c r="BK16" s="81">
        <f t="shared" ca="1" si="9"/>
        <v>0</v>
      </c>
      <c r="BL16" s="81">
        <f t="shared" ca="1" si="9"/>
        <v>0</v>
      </c>
      <c r="BM16" s="81">
        <f t="shared" ca="1" si="9"/>
        <v>0</v>
      </c>
      <c r="BN16" s="81">
        <f t="shared" ca="1" si="9"/>
        <v>0</v>
      </c>
      <c r="BO16" s="81">
        <f t="shared" ca="1" si="9"/>
        <v>0</v>
      </c>
      <c r="BP16" s="81">
        <f t="shared" ca="1" si="9"/>
        <v>0</v>
      </c>
      <c r="BQ16" s="81">
        <f t="shared" ref="BQ16:CO16" ca="1" si="10">IF(BQ15&gt;EDATE($D$11,12),0,IF(YEAR(BQ15)=$D$12,$D$13/(13-MONTH($D$10)),OFFSET($D$13,0,YEAR(BQ15)-$D$12)/12))</f>
        <v>0</v>
      </c>
      <c r="BR16" s="81">
        <f t="shared" ca="1" si="10"/>
        <v>0</v>
      </c>
      <c r="BS16" s="81">
        <f t="shared" ca="1" si="10"/>
        <v>0</v>
      </c>
      <c r="BT16" s="81">
        <f t="shared" ca="1" si="10"/>
        <v>0</v>
      </c>
      <c r="BU16" s="81">
        <f t="shared" ca="1" si="10"/>
        <v>0</v>
      </c>
      <c r="BV16" s="81">
        <f t="shared" ca="1" si="10"/>
        <v>0</v>
      </c>
      <c r="BW16" s="81">
        <f t="shared" ca="1" si="10"/>
        <v>0</v>
      </c>
      <c r="BX16" s="81">
        <f t="shared" ca="1" si="10"/>
        <v>0</v>
      </c>
      <c r="BY16" s="81">
        <f t="shared" ca="1" si="10"/>
        <v>0</v>
      </c>
      <c r="BZ16" s="81">
        <f t="shared" ca="1" si="10"/>
        <v>0</v>
      </c>
      <c r="CA16" s="81">
        <f t="shared" ca="1" si="10"/>
        <v>0</v>
      </c>
      <c r="CB16" s="81">
        <f t="shared" ca="1" si="10"/>
        <v>0</v>
      </c>
      <c r="CC16" s="81">
        <f t="shared" ca="1" si="10"/>
        <v>0</v>
      </c>
      <c r="CD16" s="81">
        <f t="shared" ca="1" si="10"/>
        <v>0</v>
      </c>
      <c r="CE16" s="81">
        <f t="shared" ca="1" si="10"/>
        <v>0</v>
      </c>
      <c r="CF16" s="81">
        <f t="shared" ca="1" si="10"/>
        <v>0</v>
      </c>
      <c r="CG16" s="81">
        <f t="shared" ca="1" si="10"/>
        <v>0</v>
      </c>
      <c r="CH16" s="81">
        <f t="shared" ca="1" si="10"/>
        <v>0</v>
      </c>
      <c r="CI16" s="81">
        <f t="shared" ca="1" si="10"/>
        <v>0</v>
      </c>
      <c r="CJ16" s="81">
        <f t="shared" ca="1" si="10"/>
        <v>0</v>
      </c>
      <c r="CK16" s="81">
        <f t="shared" ca="1" si="10"/>
        <v>0</v>
      </c>
      <c r="CL16" s="81">
        <f t="shared" ca="1" si="10"/>
        <v>0</v>
      </c>
      <c r="CM16" s="81">
        <f t="shared" ca="1" si="10"/>
        <v>0</v>
      </c>
      <c r="CN16" s="81">
        <f t="shared" ca="1" si="10"/>
        <v>0</v>
      </c>
      <c r="CO16" s="81">
        <f t="shared" ca="1" si="10"/>
        <v>0</v>
      </c>
    </row>
    <row r="17" spans="1:93">
      <c r="D17" s="58"/>
    </row>
    <row r="18" spans="1:93" s="38" customFormat="1">
      <c r="A18" s="38" t="s">
        <v>174</v>
      </c>
      <c r="D18" s="49"/>
    </row>
    <row r="19" spans="1:93">
      <c r="B19" s="2" t="s">
        <v>92</v>
      </c>
      <c r="C19" t="s">
        <v>55</v>
      </c>
      <c r="D19" s="64">
        <v>42491</v>
      </c>
    </row>
    <row r="20" spans="1:93">
      <c r="B20" s="2"/>
      <c r="C20" t="s">
        <v>176</v>
      </c>
      <c r="D20" s="64">
        <v>42979</v>
      </c>
    </row>
    <row r="21" spans="1:93">
      <c r="B21" s="2"/>
      <c r="C21" t="s">
        <v>175</v>
      </c>
      <c r="D21" s="57">
        <v>1.2</v>
      </c>
    </row>
    <row r="22" spans="1:93">
      <c r="C22" s="2" t="s">
        <v>122</v>
      </c>
      <c r="D22" s="73">
        <f>D19</f>
        <v>42491</v>
      </c>
      <c r="E22" s="73">
        <f>EDATE(D22,1)</f>
        <v>42522</v>
      </c>
      <c r="F22" s="73">
        <f t="shared" ref="F22:BQ22" si="11">EDATE(E22,1)</f>
        <v>42552</v>
      </c>
      <c r="G22" s="73">
        <f t="shared" si="11"/>
        <v>42583</v>
      </c>
      <c r="H22" s="73">
        <f t="shared" si="11"/>
        <v>42614</v>
      </c>
      <c r="I22" s="73">
        <f t="shared" si="11"/>
        <v>42644</v>
      </c>
      <c r="J22" s="73">
        <f t="shared" si="11"/>
        <v>42675</v>
      </c>
      <c r="K22" s="73">
        <f t="shared" si="11"/>
        <v>42705</v>
      </c>
      <c r="L22" s="73">
        <f t="shared" si="11"/>
        <v>42736</v>
      </c>
      <c r="M22" s="73">
        <f t="shared" si="11"/>
        <v>42767</v>
      </c>
      <c r="N22" s="73">
        <f t="shared" si="11"/>
        <v>42795</v>
      </c>
      <c r="O22" s="73">
        <f t="shared" si="11"/>
        <v>42826</v>
      </c>
      <c r="P22" s="73">
        <f t="shared" si="11"/>
        <v>42856</v>
      </c>
      <c r="Q22" s="73">
        <f t="shared" si="11"/>
        <v>42887</v>
      </c>
      <c r="R22" s="73">
        <f t="shared" si="11"/>
        <v>42917</v>
      </c>
      <c r="S22" s="73">
        <f t="shared" si="11"/>
        <v>42948</v>
      </c>
      <c r="T22" s="73">
        <f t="shared" si="11"/>
        <v>42979</v>
      </c>
      <c r="U22" s="73">
        <f t="shared" si="11"/>
        <v>43009</v>
      </c>
      <c r="V22" s="73">
        <f t="shared" si="11"/>
        <v>43040</v>
      </c>
      <c r="W22" s="73">
        <f t="shared" si="11"/>
        <v>43070</v>
      </c>
      <c r="X22" s="73">
        <f t="shared" si="11"/>
        <v>43101</v>
      </c>
      <c r="Y22" s="73">
        <f t="shared" si="11"/>
        <v>43132</v>
      </c>
      <c r="Z22" s="73">
        <f t="shared" si="11"/>
        <v>43160</v>
      </c>
      <c r="AA22" s="73">
        <f t="shared" si="11"/>
        <v>43191</v>
      </c>
      <c r="AB22" s="73">
        <f t="shared" si="11"/>
        <v>43221</v>
      </c>
      <c r="AC22" s="73">
        <f t="shared" si="11"/>
        <v>43252</v>
      </c>
      <c r="AD22" s="73">
        <f t="shared" si="11"/>
        <v>43282</v>
      </c>
      <c r="AE22" s="73">
        <f t="shared" si="11"/>
        <v>43313</v>
      </c>
      <c r="AF22" s="73">
        <f t="shared" si="11"/>
        <v>43344</v>
      </c>
      <c r="AG22" s="73">
        <f t="shared" si="11"/>
        <v>43374</v>
      </c>
      <c r="AH22" s="73">
        <f t="shared" si="11"/>
        <v>43405</v>
      </c>
      <c r="AI22" s="73">
        <f t="shared" si="11"/>
        <v>43435</v>
      </c>
      <c r="AJ22" s="73">
        <f t="shared" si="11"/>
        <v>43466</v>
      </c>
      <c r="AK22" s="73">
        <f t="shared" si="11"/>
        <v>43497</v>
      </c>
      <c r="AL22" s="73">
        <f t="shared" si="11"/>
        <v>43525</v>
      </c>
      <c r="AM22" s="73">
        <f t="shared" si="11"/>
        <v>43556</v>
      </c>
      <c r="AN22" s="73">
        <f t="shared" si="11"/>
        <v>43586</v>
      </c>
      <c r="AO22" s="73">
        <f t="shared" si="11"/>
        <v>43617</v>
      </c>
      <c r="AP22" s="73">
        <f t="shared" si="11"/>
        <v>43647</v>
      </c>
      <c r="AQ22" s="73">
        <f t="shared" si="11"/>
        <v>43678</v>
      </c>
      <c r="AR22" s="73">
        <f t="shared" si="11"/>
        <v>43709</v>
      </c>
      <c r="AS22" s="73">
        <f t="shared" si="11"/>
        <v>43739</v>
      </c>
      <c r="AT22" s="73">
        <f t="shared" si="11"/>
        <v>43770</v>
      </c>
      <c r="AU22" s="73">
        <f t="shared" si="11"/>
        <v>43800</v>
      </c>
      <c r="AV22" s="73">
        <f t="shared" si="11"/>
        <v>43831</v>
      </c>
      <c r="AW22" s="73">
        <f t="shared" si="11"/>
        <v>43862</v>
      </c>
      <c r="AX22" s="73">
        <f t="shared" si="11"/>
        <v>43891</v>
      </c>
      <c r="AY22" s="73">
        <f t="shared" si="11"/>
        <v>43922</v>
      </c>
      <c r="AZ22" s="73">
        <f t="shared" si="11"/>
        <v>43952</v>
      </c>
      <c r="BA22" s="73">
        <f t="shared" si="11"/>
        <v>43983</v>
      </c>
      <c r="BB22" s="73">
        <f t="shared" si="11"/>
        <v>44013</v>
      </c>
      <c r="BC22" s="73">
        <f t="shared" si="11"/>
        <v>44044</v>
      </c>
      <c r="BD22" s="73">
        <f t="shared" si="11"/>
        <v>44075</v>
      </c>
      <c r="BE22" s="73">
        <f t="shared" si="11"/>
        <v>44105</v>
      </c>
      <c r="BF22" s="73">
        <f t="shared" si="11"/>
        <v>44136</v>
      </c>
      <c r="BG22" s="73">
        <f t="shared" si="11"/>
        <v>44166</v>
      </c>
      <c r="BH22" s="73">
        <f t="shared" si="11"/>
        <v>44197</v>
      </c>
      <c r="BI22" s="73">
        <f t="shared" si="11"/>
        <v>44228</v>
      </c>
      <c r="BJ22" s="73">
        <f t="shared" si="11"/>
        <v>44256</v>
      </c>
      <c r="BK22" s="73">
        <f t="shared" si="11"/>
        <v>44287</v>
      </c>
      <c r="BL22" s="73">
        <f t="shared" si="11"/>
        <v>44317</v>
      </c>
      <c r="BM22" s="73">
        <f t="shared" si="11"/>
        <v>44348</v>
      </c>
      <c r="BN22" s="73">
        <f t="shared" si="11"/>
        <v>44378</v>
      </c>
      <c r="BO22" s="73">
        <f t="shared" si="11"/>
        <v>44409</v>
      </c>
      <c r="BP22" s="73">
        <f t="shared" si="11"/>
        <v>44440</v>
      </c>
      <c r="BQ22" s="73">
        <f t="shared" si="11"/>
        <v>44470</v>
      </c>
      <c r="BR22" s="73">
        <f t="shared" ref="BR22:CO22" si="12">EDATE(BQ22,1)</f>
        <v>44501</v>
      </c>
      <c r="BS22" s="73">
        <f t="shared" si="12"/>
        <v>44531</v>
      </c>
      <c r="BT22" s="73">
        <f t="shared" si="12"/>
        <v>44562</v>
      </c>
      <c r="BU22" s="73">
        <f t="shared" si="12"/>
        <v>44593</v>
      </c>
      <c r="BV22" s="73">
        <f t="shared" si="12"/>
        <v>44621</v>
      </c>
      <c r="BW22" s="73">
        <f t="shared" si="12"/>
        <v>44652</v>
      </c>
      <c r="BX22" s="73">
        <f t="shared" si="12"/>
        <v>44682</v>
      </c>
      <c r="BY22" s="73">
        <f t="shared" si="12"/>
        <v>44713</v>
      </c>
      <c r="BZ22" s="73">
        <f t="shared" si="12"/>
        <v>44743</v>
      </c>
      <c r="CA22" s="73">
        <f t="shared" si="12"/>
        <v>44774</v>
      </c>
      <c r="CB22" s="73">
        <f t="shared" si="12"/>
        <v>44805</v>
      </c>
      <c r="CC22" s="73">
        <f t="shared" si="12"/>
        <v>44835</v>
      </c>
      <c r="CD22" s="73">
        <f t="shared" si="12"/>
        <v>44866</v>
      </c>
      <c r="CE22" s="73">
        <f t="shared" si="12"/>
        <v>44896</v>
      </c>
      <c r="CF22" s="73">
        <f t="shared" si="12"/>
        <v>44927</v>
      </c>
      <c r="CG22" s="73">
        <f t="shared" si="12"/>
        <v>44958</v>
      </c>
      <c r="CH22" s="73">
        <f t="shared" si="12"/>
        <v>44986</v>
      </c>
      <c r="CI22" s="73">
        <f t="shared" si="12"/>
        <v>45017</v>
      </c>
      <c r="CJ22" s="73">
        <f t="shared" si="12"/>
        <v>45047</v>
      </c>
      <c r="CK22" s="73">
        <f t="shared" si="12"/>
        <v>45078</v>
      </c>
      <c r="CL22" s="73">
        <f t="shared" si="12"/>
        <v>45108</v>
      </c>
      <c r="CM22" s="73">
        <f t="shared" si="12"/>
        <v>45139</v>
      </c>
      <c r="CN22" s="73">
        <f t="shared" si="12"/>
        <v>45170</v>
      </c>
      <c r="CO22" s="73">
        <f t="shared" si="12"/>
        <v>45200</v>
      </c>
    </row>
    <row r="23" spans="1:93">
      <c r="C23" t="s">
        <v>164</v>
      </c>
      <c r="D23" s="48">
        <v>1711.125</v>
      </c>
      <c r="E23" s="3">
        <v>1711.125</v>
      </c>
      <c r="F23" s="3">
        <v>1711.125</v>
      </c>
      <c r="G23" s="3">
        <v>1711.125</v>
      </c>
      <c r="H23" s="3">
        <v>1711.125</v>
      </c>
      <c r="I23" s="3">
        <v>1711.125</v>
      </c>
      <c r="J23" s="3">
        <v>1711.125</v>
      </c>
      <c r="K23" s="3">
        <v>1711.125</v>
      </c>
      <c r="L23" s="3">
        <v>1711.125</v>
      </c>
      <c r="M23" s="3">
        <v>1711.125</v>
      </c>
      <c r="N23" s="3">
        <v>1711.125</v>
      </c>
      <c r="O23" s="3">
        <v>1711.125</v>
      </c>
      <c r="P23" s="3">
        <v>1762.45875</v>
      </c>
      <c r="Q23" s="3">
        <v>1762.45875</v>
      </c>
      <c r="R23" s="3">
        <v>1762.45875</v>
      </c>
      <c r="S23" s="3">
        <v>1762.45875</v>
      </c>
      <c r="T23" s="3">
        <v>1762.45875</v>
      </c>
      <c r="U23" s="3">
        <v>1762.45875</v>
      </c>
      <c r="V23" s="3">
        <v>1762.45875</v>
      </c>
      <c r="W23" s="3">
        <v>1762.45875</v>
      </c>
      <c r="X23" s="3">
        <v>1762.45875</v>
      </c>
      <c r="Y23" s="3">
        <v>1762.45875</v>
      </c>
      <c r="Z23" s="3">
        <v>1762.45875</v>
      </c>
      <c r="AA23" s="3">
        <v>1762.45875</v>
      </c>
      <c r="AB23" s="3">
        <v>1815.3325124999999</v>
      </c>
      <c r="AC23" s="3">
        <v>1815.3325124999999</v>
      </c>
      <c r="AD23" s="3">
        <v>1815.3325124999999</v>
      </c>
      <c r="AE23" s="3">
        <v>1815.3325124999999</v>
      </c>
      <c r="AF23" s="3">
        <v>1815.3325124999999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  <c r="CD23" s="3">
        <v>0</v>
      </c>
      <c r="CE23" s="3">
        <v>0</v>
      </c>
      <c r="CF23" s="3">
        <v>0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</row>
    <row r="24" spans="1:93">
      <c r="D24" s="58"/>
    </row>
    <row r="25" spans="1:93">
      <c r="B25" t="s">
        <v>91</v>
      </c>
      <c r="C25" s="2" t="s">
        <v>122</v>
      </c>
      <c r="D25" s="73">
        <f>D22</f>
        <v>42491</v>
      </c>
      <c r="E25" s="73">
        <f>EDATE(D25,1)</f>
        <v>42522</v>
      </c>
      <c r="F25" s="73">
        <f t="shared" ref="F25:BQ25" si="13">EDATE(E25,1)</f>
        <v>42552</v>
      </c>
      <c r="G25" s="73">
        <f t="shared" si="13"/>
        <v>42583</v>
      </c>
      <c r="H25" s="73">
        <f t="shared" si="13"/>
        <v>42614</v>
      </c>
      <c r="I25" s="73">
        <f t="shared" si="13"/>
        <v>42644</v>
      </c>
      <c r="J25" s="73">
        <f t="shared" si="13"/>
        <v>42675</v>
      </c>
      <c r="K25" s="73">
        <f t="shared" si="13"/>
        <v>42705</v>
      </c>
      <c r="L25" s="73">
        <f t="shared" si="13"/>
        <v>42736</v>
      </c>
      <c r="M25" s="73">
        <f t="shared" si="13"/>
        <v>42767</v>
      </c>
      <c r="N25" s="73">
        <f t="shared" si="13"/>
        <v>42795</v>
      </c>
      <c r="O25" s="73">
        <f t="shared" si="13"/>
        <v>42826</v>
      </c>
      <c r="P25" s="73">
        <f t="shared" si="13"/>
        <v>42856</v>
      </c>
      <c r="Q25" s="73">
        <f t="shared" si="13"/>
        <v>42887</v>
      </c>
      <c r="R25" s="73">
        <f t="shared" si="13"/>
        <v>42917</v>
      </c>
      <c r="S25" s="73">
        <f t="shared" si="13"/>
        <v>42948</v>
      </c>
      <c r="T25" s="73">
        <f t="shared" si="13"/>
        <v>42979</v>
      </c>
      <c r="U25" s="73">
        <f t="shared" si="13"/>
        <v>43009</v>
      </c>
      <c r="V25" s="73">
        <f t="shared" si="13"/>
        <v>43040</v>
      </c>
      <c r="W25" s="73">
        <f t="shared" si="13"/>
        <v>43070</v>
      </c>
      <c r="X25" s="73">
        <f t="shared" si="13"/>
        <v>43101</v>
      </c>
      <c r="Y25" s="73">
        <f t="shared" si="13"/>
        <v>43132</v>
      </c>
      <c r="Z25" s="73">
        <f t="shared" si="13"/>
        <v>43160</v>
      </c>
      <c r="AA25" s="73">
        <f t="shared" si="13"/>
        <v>43191</v>
      </c>
      <c r="AB25" s="73">
        <f t="shared" si="13"/>
        <v>43221</v>
      </c>
      <c r="AC25" s="73">
        <f t="shared" si="13"/>
        <v>43252</v>
      </c>
      <c r="AD25" s="73">
        <f t="shared" si="13"/>
        <v>43282</v>
      </c>
      <c r="AE25" s="73">
        <f t="shared" si="13"/>
        <v>43313</v>
      </c>
      <c r="AF25" s="73">
        <f t="shared" si="13"/>
        <v>43344</v>
      </c>
      <c r="AG25" s="73">
        <f t="shared" si="13"/>
        <v>43374</v>
      </c>
      <c r="AH25" s="73">
        <f t="shared" si="13"/>
        <v>43405</v>
      </c>
      <c r="AI25" s="73">
        <f t="shared" si="13"/>
        <v>43435</v>
      </c>
      <c r="AJ25" s="73">
        <f t="shared" si="13"/>
        <v>43466</v>
      </c>
      <c r="AK25" s="73">
        <f t="shared" si="13"/>
        <v>43497</v>
      </c>
      <c r="AL25" s="73">
        <f t="shared" si="13"/>
        <v>43525</v>
      </c>
      <c r="AM25" s="73">
        <f t="shared" si="13"/>
        <v>43556</v>
      </c>
      <c r="AN25" s="73">
        <f t="shared" si="13"/>
        <v>43586</v>
      </c>
      <c r="AO25" s="73">
        <f t="shared" si="13"/>
        <v>43617</v>
      </c>
      <c r="AP25" s="73">
        <f t="shared" si="13"/>
        <v>43647</v>
      </c>
      <c r="AQ25" s="73">
        <f t="shared" si="13"/>
        <v>43678</v>
      </c>
      <c r="AR25" s="73">
        <f t="shared" si="13"/>
        <v>43709</v>
      </c>
      <c r="AS25" s="73">
        <f t="shared" si="13"/>
        <v>43739</v>
      </c>
      <c r="AT25" s="73">
        <f t="shared" si="13"/>
        <v>43770</v>
      </c>
      <c r="AU25" s="73">
        <f t="shared" si="13"/>
        <v>43800</v>
      </c>
      <c r="AV25" s="73">
        <f t="shared" si="13"/>
        <v>43831</v>
      </c>
      <c r="AW25" s="73">
        <f t="shared" si="13"/>
        <v>43862</v>
      </c>
      <c r="AX25" s="73">
        <f t="shared" si="13"/>
        <v>43891</v>
      </c>
      <c r="AY25" s="73">
        <f t="shared" si="13"/>
        <v>43922</v>
      </c>
      <c r="AZ25" s="73">
        <f t="shared" si="13"/>
        <v>43952</v>
      </c>
      <c r="BA25" s="73">
        <f t="shared" si="13"/>
        <v>43983</v>
      </c>
      <c r="BB25" s="73">
        <f t="shared" si="13"/>
        <v>44013</v>
      </c>
      <c r="BC25" s="73">
        <f t="shared" si="13"/>
        <v>44044</v>
      </c>
      <c r="BD25" s="73">
        <f t="shared" si="13"/>
        <v>44075</v>
      </c>
      <c r="BE25" s="73">
        <f t="shared" si="13"/>
        <v>44105</v>
      </c>
      <c r="BF25" s="73">
        <f t="shared" si="13"/>
        <v>44136</v>
      </c>
      <c r="BG25" s="73">
        <f t="shared" si="13"/>
        <v>44166</v>
      </c>
      <c r="BH25" s="73">
        <f t="shared" si="13"/>
        <v>44197</v>
      </c>
      <c r="BI25" s="73">
        <f t="shared" si="13"/>
        <v>44228</v>
      </c>
      <c r="BJ25" s="73">
        <f t="shared" si="13"/>
        <v>44256</v>
      </c>
      <c r="BK25" s="73">
        <f t="shared" si="13"/>
        <v>44287</v>
      </c>
      <c r="BL25" s="73">
        <f t="shared" si="13"/>
        <v>44317</v>
      </c>
      <c r="BM25" s="73">
        <f t="shared" si="13"/>
        <v>44348</v>
      </c>
      <c r="BN25" s="73">
        <f t="shared" si="13"/>
        <v>44378</v>
      </c>
      <c r="BO25" s="73">
        <f t="shared" si="13"/>
        <v>44409</v>
      </c>
      <c r="BP25" s="73">
        <f t="shared" si="13"/>
        <v>44440</v>
      </c>
      <c r="BQ25" s="73">
        <f t="shared" si="13"/>
        <v>44470</v>
      </c>
      <c r="BR25" s="73">
        <f t="shared" ref="BR25:CO25" si="14">EDATE(BQ25,1)</f>
        <v>44501</v>
      </c>
      <c r="BS25" s="73">
        <f t="shared" si="14"/>
        <v>44531</v>
      </c>
      <c r="BT25" s="73">
        <f t="shared" si="14"/>
        <v>44562</v>
      </c>
      <c r="BU25" s="73">
        <f t="shared" si="14"/>
        <v>44593</v>
      </c>
      <c r="BV25" s="73">
        <f t="shared" si="14"/>
        <v>44621</v>
      </c>
      <c r="BW25" s="73">
        <f t="shared" si="14"/>
        <v>44652</v>
      </c>
      <c r="BX25" s="73">
        <f t="shared" si="14"/>
        <v>44682</v>
      </c>
      <c r="BY25" s="73">
        <f t="shared" si="14"/>
        <v>44713</v>
      </c>
      <c r="BZ25" s="73">
        <f t="shared" si="14"/>
        <v>44743</v>
      </c>
      <c r="CA25" s="73">
        <f t="shared" si="14"/>
        <v>44774</v>
      </c>
      <c r="CB25" s="73">
        <f t="shared" si="14"/>
        <v>44805</v>
      </c>
      <c r="CC25" s="73">
        <f t="shared" si="14"/>
        <v>44835</v>
      </c>
      <c r="CD25" s="73">
        <f t="shared" si="14"/>
        <v>44866</v>
      </c>
      <c r="CE25" s="73">
        <f t="shared" si="14"/>
        <v>44896</v>
      </c>
      <c r="CF25" s="73">
        <f t="shared" si="14"/>
        <v>44927</v>
      </c>
      <c r="CG25" s="73">
        <f t="shared" si="14"/>
        <v>44958</v>
      </c>
      <c r="CH25" s="73">
        <f t="shared" si="14"/>
        <v>44986</v>
      </c>
      <c r="CI25" s="73">
        <f t="shared" si="14"/>
        <v>45017</v>
      </c>
      <c r="CJ25" s="73">
        <f t="shared" si="14"/>
        <v>45047</v>
      </c>
      <c r="CK25" s="73">
        <f t="shared" si="14"/>
        <v>45078</v>
      </c>
      <c r="CL25" s="73">
        <f t="shared" si="14"/>
        <v>45108</v>
      </c>
      <c r="CM25" s="73">
        <f t="shared" si="14"/>
        <v>45139</v>
      </c>
      <c r="CN25" s="73">
        <f t="shared" si="14"/>
        <v>45170</v>
      </c>
      <c r="CO25" s="73">
        <f t="shared" si="14"/>
        <v>45200</v>
      </c>
    </row>
    <row r="26" spans="1:93">
      <c r="C26" t="s">
        <v>19</v>
      </c>
      <c r="D26" s="58">
        <f t="shared" ref="D26:AI26" si="15">D23*$D$370</f>
        <v>0</v>
      </c>
      <c r="E26" s="58">
        <f t="shared" si="15"/>
        <v>0</v>
      </c>
      <c r="F26" s="58">
        <f t="shared" si="15"/>
        <v>0</v>
      </c>
      <c r="G26" s="58">
        <f t="shared" si="15"/>
        <v>0</v>
      </c>
      <c r="H26" s="58">
        <f t="shared" si="15"/>
        <v>0</v>
      </c>
      <c r="I26" s="58">
        <f t="shared" si="15"/>
        <v>0</v>
      </c>
      <c r="J26" s="58">
        <f t="shared" si="15"/>
        <v>0</v>
      </c>
      <c r="K26" s="58">
        <f t="shared" si="15"/>
        <v>0</v>
      </c>
      <c r="L26" s="58">
        <f t="shared" si="15"/>
        <v>0</v>
      </c>
      <c r="M26" s="58">
        <f t="shared" si="15"/>
        <v>0</v>
      </c>
      <c r="N26" s="58">
        <f t="shared" si="15"/>
        <v>0</v>
      </c>
      <c r="O26" s="58">
        <f t="shared" si="15"/>
        <v>0</v>
      </c>
      <c r="P26" s="58">
        <f t="shared" si="15"/>
        <v>0</v>
      </c>
      <c r="Q26" s="58">
        <f t="shared" si="15"/>
        <v>0</v>
      </c>
      <c r="R26" s="58">
        <f t="shared" si="15"/>
        <v>0</v>
      </c>
      <c r="S26" s="58">
        <f t="shared" si="15"/>
        <v>0</v>
      </c>
      <c r="T26" s="58">
        <f t="shared" si="15"/>
        <v>0</v>
      </c>
      <c r="U26" s="58">
        <f t="shared" si="15"/>
        <v>0</v>
      </c>
      <c r="V26" s="58">
        <f t="shared" si="15"/>
        <v>0</v>
      </c>
      <c r="W26" s="58">
        <f t="shared" si="15"/>
        <v>0</v>
      </c>
      <c r="X26" s="58">
        <f t="shared" si="15"/>
        <v>0</v>
      </c>
      <c r="Y26" s="58">
        <f t="shared" si="15"/>
        <v>0</v>
      </c>
      <c r="Z26" s="58">
        <f t="shared" si="15"/>
        <v>0</v>
      </c>
      <c r="AA26" s="58">
        <f t="shared" si="15"/>
        <v>0</v>
      </c>
      <c r="AB26" s="58">
        <f t="shared" si="15"/>
        <v>0</v>
      </c>
      <c r="AC26" s="58">
        <f t="shared" si="15"/>
        <v>0</v>
      </c>
      <c r="AD26" s="58">
        <f t="shared" si="15"/>
        <v>0</v>
      </c>
      <c r="AE26" s="58">
        <f t="shared" si="15"/>
        <v>0</v>
      </c>
      <c r="AF26" s="58">
        <f t="shared" si="15"/>
        <v>0</v>
      </c>
      <c r="AG26" s="58">
        <f t="shared" si="15"/>
        <v>0</v>
      </c>
      <c r="AH26" s="58">
        <f t="shared" si="15"/>
        <v>0</v>
      </c>
      <c r="AI26" s="58">
        <f t="shared" si="15"/>
        <v>0</v>
      </c>
      <c r="AJ26" s="58">
        <f t="shared" ref="AJ26:BO26" si="16">AJ23*$D$370</f>
        <v>0</v>
      </c>
      <c r="AK26" s="58">
        <f t="shared" si="16"/>
        <v>0</v>
      </c>
      <c r="AL26" s="58">
        <f t="shared" si="16"/>
        <v>0</v>
      </c>
      <c r="AM26" s="58">
        <f t="shared" si="16"/>
        <v>0</v>
      </c>
      <c r="AN26" s="58">
        <f t="shared" si="16"/>
        <v>0</v>
      </c>
      <c r="AO26" s="58">
        <f t="shared" si="16"/>
        <v>0</v>
      </c>
      <c r="AP26" s="58">
        <f t="shared" si="16"/>
        <v>0</v>
      </c>
      <c r="AQ26" s="58">
        <f t="shared" si="16"/>
        <v>0</v>
      </c>
      <c r="AR26" s="58">
        <f t="shared" si="16"/>
        <v>0</v>
      </c>
      <c r="AS26" s="58">
        <f t="shared" si="16"/>
        <v>0</v>
      </c>
      <c r="AT26" s="58">
        <f t="shared" si="16"/>
        <v>0</v>
      </c>
      <c r="AU26" s="58">
        <f t="shared" si="16"/>
        <v>0</v>
      </c>
      <c r="AV26" s="58">
        <f t="shared" si="16"/>
        <v>0</v>
      </c>
      <c r="AW26" s="58">
        <f t="shared" si="16"/>
        <v>0</v>
      </c>
      <c r="AX26" s="58">
        <f t="shared" si="16"/>
        <v>0</v>
      </c>
      <c r="AY26" s="58">
        <f t="shared" si="16"/>
        <v>0</v>
      </c>
      <c r="AZ26" s="58">
        <f t="shared" si="16"/>
        <v>0</v>
      </c>
      <c r="BA26" s="58">
        <f t="shared" si="16"/>
        <v>0</v>
      </c>
      <c r="BB26" s="58">
        <f t="shared" si="16"/>
        <v>0</v>
      </c>
      <c r="BC26" s="58">
        <f t="shared" si="16"/>
        <v>0</v>
      </c>
      <c r="BD26" s="58">
        <f t="shared" si="16"/>
        <v>0</v>
      </c>
      <c r="BE26" s="58">
        <f t="shared" si="16"/>
        <v>0</v>
      </c>
      <c r="BF26" s="58">
        <f t="shared" si="16"/>
        <v>0</v>
      </c>
      <c r="BG26" s="58">
        <f t="shared" si="16"/>
        <v>0</v>
      </c>
      <c r="BH26" s="58">
        <f t="shared" si="16"/>
        <v>0</v>
      </c>
      <c r="BI26" s="58">
        <f t="shared" si="16"/>
        <v>0</v>
      </c>
      <c r="BJ26" s="58">
        <f t="shared" si="16"/>
        <v>0</v>
      </c>
      <c r="BK26" s="58">
        <f t="shared" si="16"/>
        <v>0</v>
      </c>
      <c r="BL26" s="58">
        <f t="shared" si="16"/>
        <v>0</v>
      </c>
      <c r="BM26" s="58">
        <f t="shared" si="16"/>
        <v>0</v>
      </c>
      <c r="BN26" s="58">
        <f t="shared" si="16"/>
        <v>0</v>
      </c>
      <c r="BO26" s="58">
        <f t="shared" si="16"/>
        <v>0</v>
      </c>
      <c r="BP26" s="58">
        <f t="shared" ref="BP26:CO26" si="17">BP23*$D$370</f>
        <v>0</v>
      </c>
      <c r="BQ26" s="58">
        <f t="shared" si="17"/>
        <v>0</v>
      </c>
      <c r="BR26" s="58">
        <f t="shared" si="17"/>
        <v>0</v>
      </c>
      <c r="BS26" s="58">
        <f t="shared" si="17"/>
        <v>0</v>
      </c>
      <c r="BT26" s="58">
        <f t="shared" si="17"/>
        <v>0</v>
      </c>
      <c r="BU26" s="58">
        <f t="shared" si="17"/>
        <v>0</v>
      </c>
      <c r="BV26" s="58">
        <f t="shared" si="17"/>
        <v>0</v>
      </c>
      <c r="BW26" s="58">
        <f t="shared" si="17"/>
        <v>0</v>
      </c>
      <c r="BX26" s="58">
        <f t="shared" si="17"/>
        <v>0</v>
      </c>
      <c r="BY26" s="58">
        <f t="shared" si="17"/>
        <v>0</v>
      </c>
      <c r="BZ26" s="58">
        <f t="shared" si="17"/>
        <v>0</v>
      </c>
      <c r="CA26" s="58">
        <f t="shared" si="17"/>
        <v>0</v>
      </c>
      <c r="CB26" s="58">
        <f t="shared" si="17"/>
        <v>0</v>
      </c>
      <c r="CC26" s="58">
        <f t="shared" si="17"/>
        <v>0</v>
      </c>
      <c r="CD26" s="58">
        <f t="shared" si="17"/>
        <v>0</v>
      </c>
      <c r="CE26" s="58">
        <f t="shared" si="17"/>
        <v>0</v>
      </c>
      <c r="CF26" s="58">
        <f t="shared" si="17"/>
        <v>0</v>
      </c>
      <c r="CG26" s="58">
        <f t="shared" si="17"/>
        <v>0</v>
      </c>
      <c r="CH26" s="58">
        <f t="shared" si="17"/>
        <v>0</v>
      </c>
      <c r="CI26" s="58">
        <f t="shared" si="17"/>
        <v>0</v>
      </c>
      <c r="CJ26" s="58">
        <f t="shared" si="17"/>
        <v>0</v>
      </c>
      <c r="CK26" s="58">
        <f t="shared" si="17"/>
        <v>0</v>
      </c>
      <c r="CL26" s="58">
        <f t="shared" si="17"/>
        <v>0</v>
      </c>
      <c r="CM26" s="58">
        <f t="shared" si="17"/>
        <v>0</v>
      </c>
      <c r="CN26" s="58">
        <f t="shared" si="17"/>
        <v>0</v>
      </c>
      <c r="CO26" s="58">
        <f t="shared" si="17"/>
        <v>0</v>
      </c>
    </row>
    <row r="27" spans="1:93">
      <c r="D27" s="58"/>
    </row>
    <row r="28" spans="1:93" s="38" customFormat="1">
      <c r="A28" s="38" t="s">
        <v>85</v>
      </c>
      <c r="D28" s="49"/>
    </row>
    <row r="29" spans="1:93">
      <c r="B29" t="s">
        <v>92</v>
      </c>
      <c r="C29" t="s">
        <v>55</v>
      </c>
      <c r="D29" s="64">
        <v>42125</v>
      </c>
    </row>
    <row r="30" spans="1:93">
      <c r="C30" t="s">
        <v>176</v>
      </c>
      <c r="D30" s="64">
        <v>42979</v>
      </c>
      <c r="E30" s="73"/>
      <c r="F30" s="73"/>
      <c r="G30" s="73"/>
      <c r="H30" s="73"/>
      <c r="I30" s="73"/>
      <c r="J30" s="73"/>
      <c r="K30" s="73"/>
      <c r="L30" s="73"/>
      <c r="M30" s="73"/>
      <c r="N30" s="73"/>
      <c r="O30" s="73"/>
      <c r="P30" s="73"/>
      <c r="Q30" s="73"/>
      <c r="R30" s="73"/>
      <c r="S30" s="73"/>
      <c r="T30" s="73"/>
      <c r="U30" s="73"/>
      <c r="V30" s="73"/>
      <c r="W30" s="73"/>
      <c r="X30" s="73"/>
      <c r="Y30" s="73"/>
      <c r="Z30" s="73"/>
      <c r="AA30" s="73"/>
      <c r="AB30" s="73"/>
      <c r="AC30" s="73"/>
      <c r="AD30" s="73"/>
      <c r="AE30" s="73"/>
      <c r="AF30" s="73"/>
      <c r="AG30" s="73"/>
      <c r="AH30" s="73"/>
      <c r="AI30" s="73"/>
      <c r="AJ30" s="73"/>
      <c r="AK30" s="73"/>
      <c r="AL30" s="73"/>
      <c r="AM30" s="73"/>
      <c r="AN30" s="73"/>
      <c r="AO30" s="73"/>
      <c r="AP30" s="73"/>
      <c r="AQ30" s="73"/>
      <c r="AR30" s="73"/>
      <c r="AS30" s="73"/>
      <c r="AT30" s="73"/>
      <c r="AU30" s="73"/>
      <c r="AV30" s="73"/>
      <c r="AW30" s="73"/>
      <c r="AX30" s="73"/>
      <c r="AY30" s="73"/>
      <c r="AZ30" s="73"/>
      <c r="BA30" s="73"/>
      <c r="BB30" s="73"/>
      <c r="BC30" s="73"/>
      <c r="BD30" s="73"/>
      <c r="BE30" s="73"/>
      <c r="BF30" s="73"/>
      <c r="BG30" s="73"/>
      <c r="BH30" s="73"/>
      <c r="BI30" s="73"/>
      <c r="BJ30" s="73"/>
      <c r="BK30" s="73"/>
      <c r="BL30" s="73"/>
      <c r="BM30" s="73"/>
      <c r="BN30" s="73"/>
      <c r="BO30" s="73"/>
      <c r="BP30" s="73"/>
      <c r="BQ30" s="73"/>
      <c r="BR30" s="73"/>
      <c r="BS30" s="73"/>
      <c r="BT30" s="73"/>
      <c r="BU30" s="73"/>
      <c r="BV30" s="73"/>
      <c r="BW30" s="73"/>
      <c r="BX30" s="73"/>
      <c r="BY30" s="73"/>
      <c r="BZ30" s="73"/>
      <c r="CA30" s="73"/>
      <c r="CB30" s="73"/>
      <c r="CC30" s="73"/>
      <c r="CD30" s="73"/>
      <c r="CE30" s="73"/>
      <c r="CF30" s="73"/>
      <c r="CG30" s="73"/>
      <c r="CH30" s="73"/>
      <c r="CI30" s="73"/>
      <c r="CJ30" s="73"/>
      <c r="CK30" s="73"/>
      <c r="CL30" s="73"/>
      <c r="CM30" s="73"/>
      <c r="CN30" s="73"/>
      <c r="CO30" s="73"/>
    </row>
    <row r="31" spans="1:93">
      <c r="C31" t="s">
        <v>178</v>
      </c>
      <c r="D31" s="4">
        <v>0.02</v>
      </c>
      <c r="E31" s="73"/>
      <c r="F31" s="73"/>
      <c r="G31" s="73"/>
      <c r="H31" s="73"/>
      <c r="I31" s="73"/>
      <c r="J31" s="73"/>
      <c r="K31" s="73"/>
      <c r="L31" s="73"/>
      <c r="M31" s="73"/>
      <c r="N31" s="73"/>
      <c r="O31" s="73"/>
      <c r="P31" s="73"/>
      <c r="Q31" s="73"/>
      <c r="R31" s="73"/>
      <c r="S31" s="73"/>
      <c r="T31" s="73"/>
      <c r="U31" s="73"/>
      <c r="V31" s="73"/>
      <c r="W31" s="73"/>
      <c r="X31" s="73"/>
      <c r="Y31" s="73"/>
      <c r="Z31" s="73"/>
      <c r="AA31" s="73"/>
      <c r="AB31" s="73"/>
      <c r="AC31" s="73"/>
      <c r="AD31" s="73"/>
      <c r="AE31" s="73"/>
      <c r="AF31" s="73"/>
      <c r="AG31" s="73"/>
      <c r="AH31" s="73"/>
      <c r="AI31" s="73"/>
      <c r="AJ31" s="73"/>
      <c r="AK31" s="73"/>
      <c r="AL31" s="73"/>
      <c r="AM31" s="73"/>
      <c r="AN31" s="73"/>
      <c r="AO31" s="73"/>
      <c r="AP31" s="73"/>
      <c r="AQ31" s="73"/>
      <c r="AR31" s="73"/>
      <c r="AS31" s="73"/>
      <c r="AT31" s="73"/>
      <c r="AU31" s="73"/>
      <c r="AV31" s="73"/>
      <c r="AW31" s="73"/>
      <c r="AX31" s="73"/>
      <c r="AY31" s="73"/>
      <c r="AZ31" s="73"/>
      <c r="BA31" s="73"/>
      <c r="BB31" s="73"/>
      <c r="BC31" s="73"/>
      <c r="BD31" s="73"/>
      <c r="BE31" s="73"/>
      <c r="BF31" s="73"/>
      <c r="BG31" s="73"/>
      <c r="BH31" s="73"/>
      <c r="BI31" s="73"/>
      <c r="BJ31" s="73"/>
      <c r="BK31" s="73"/>
      <c r="BL31" s="73"/>
      <c r="BM31" s="73"/>
      <c r="BN31" s="73"/>
      <c r="BO31" s="73"/>
      <c r="BP31" s="73"/>
      <c r="BQ31" s="73"/>
      <c r="BR31" s="73"/>
      <c r="BS31" s="73"/>
      <c r="BT31" s="73"/>
      <c r="BU31" s="73"/>
      <c r="BV31" s="73"/>
      <c r="BW31" s="73"/>
      <c r="BX31" s="73"/>
      <c r="BY31" s="73"/>
      <c r="BZ31" s="73"/>
      <c r="CA31" s="73"/>
      <c r="CB31" s="73"/>
      <c r="CC31" s="73"/>
      <c r="CD31" s="73"/>
      <c r="CE31" s="73"/>
      <c r="CF31" s="73"/>
      <c r="CG31" s="73"/>
      <c r="CH31" s="73"/>
      <c r="CI31" s="73"/>
      <c r="CJ31" s="73"/>
      <c r="CK31" s="73"/>
      <c r="CL31" s="73"/>
      <c r="CM31" s="73"/>
      <c r="CN31" s="73"/>
      <c r="CO31" s="73"/>
    </row>
    <row r="32" spans="1:93">
      <c r="C32" t="s">
        <v>179</v>
      </c>
      <c r="D32" s="4">
        <v>0.02</v>
      </c>
    </row>
    <row r="33" spans="1:93">
      <c r="D33" s="18">
        <f>YEAR(D34)</f>
        <v>2015</v>
      </c>
      <c r="E33" s="18">
        <f t="shared" ref="E33:U33" si="18">YEAR(E34)</f>
        <v>2015</v>
      </c>
      <c r="F33" s="18">
        <f t="shared" si="18"/>
        <v>2015</v>
      </c>
      <c r="G33" s="18">
        <f t="shared" si="18"/>
        <v>2015</v>
      </c>
      <c r="H33" s="18">
        <f t="shared" si="18"/>
        <v>2015</v>
      </c>
      <c r="I33" s="18">
        <f t="shared" si="18"/>
        <v>2015</v>
      </c>
      <c r="J33" s="18">
        <f t="shared" si="18"/>
        <v>2015</v>
      </c>
      <c r="K33" s="18">
        <f t="shared" si="18"/>
        <v>2015</v>
      </c>
      <c r="L33" s="18">
        <f t="shared" si="18"/>
        <v>2016</v>
      </c>
      <c r="M33" s="18">
        <f t="shared" si="18"/>
        <v>2016</v>
      </c>
      <c r="N33" s="18">
        <f t="shared" si="18"/>
        <v>2016</v>
      </c>
      <c r="O33" s="18">
        <f t="shared" si="18"/>
        <v>2016</v>
      </c>
      <c r="P33" s="18">
        <f t="shared" si="18"/>
        <v>2016</v>
      </c>
      <c r="Q33" s="18">
        <f t="shared" si="18"/>
        <v>2016</v>
      </c>
      <c r="R33" s="18">
        <f t="shared" si="18"/>
        <v>2016</v>
      </c>
      <c r="S33" s="18">
        <f t="shared" si="18"/>
        <v>2016</v>
      </c>
      <c r="T33" s="18">
        <f t="shared" si="18"/>
        <v>2016</v>
      </c>
      <c r="U33" s="18">
        <f t="shared" si="18"/>
        <v>2016</v>
      </c>
      <c r="V33" s="18">
        <f t="shared" ref="V33:BA33" si="19">YEAR(V34)</f>
        <v>2016</v>
      </c>
      <c r="W33" s="18">
        <f t="shared" si="19"/>
        <v>2016</v>
      </c>
      <c r="X33" s="18">
        <f t="shared" si="19"/>
        <v>2017</v>
      </c>
      <c r="Y33" s="18">
        <f t="shared" si="19"/>
        <v>2017</v>
      </c>
      <c r="Z33" s="18">
        <f t="shared" si="19"/>
        <v>2017</v>
      </c>
      <c r="AA33" s="18">
        <f t="shared" si="19"/>
        <v>2017</v>
      </c>
      <c r="AB33" s="18">
        <f t="shared" si="19"/>
        <v>2017</v>
      </c>
      <c r="AC33" s="18">
        <f t="shared" si="19"/>
        <v>2017</v>
      </c>
      <c r="AD33" s="18">
        <f t="shared" si="19"/>
        <v>2017</v>
      </c>
      <c r="AE33" s="18">
        <f t="shared" si="19"/>
        <v>2017</v>
      </c>
      <c r="AF33" s="18">
        <f t="shared" si="19"/>
        <v>2017</v>
      </c>
      <c r="AG33" s="18">
        <f t="shared" si="19"/>
        <v>2017</v>
      </c>
      <c r="AH33" s="18">
        <f t="shared" si="19"/>
        <v>2017</v>
      </c>
      <c r="AI33" s="18">
        <f t="shared" si="19"/>
        <v>2017</v>
      </c>
      <c r="AJ33" s="18">
        <f t="shared" si="19"/>
        <v>2018</v>
      </c>
      <c r="AK33" s="18">
        <f t="shared" si="19"/>
        <v>2018</v>
      </c>
      <c r="AL33" s="18">
        <f t="shared" si="19"/>
        <v>2018</v>
      </c>
      <c r="AM33" s="18">
        <f t="shared" si="19"/>
        <v>2018</v>
      </c>
      <c r="AN33" s="18">
        <f t="shared" si="19"/>
        <v>2018</v>
      </c>
      <c r="AO33" s="18">
        <f t="shared" si="19"/>
        <v>2018</v>
      </c>
      <c r="AP33" s="18">
        <f t="shared" si="19"/>
        <v>2018</v>
      </c>
      <c r="AQ33" s="18">
        <f t="shared" si="19"/>
        <v>2018</v>
      </c>
      <c r="AR33" s="18">
        <f t="shared" si="19"/>
        <v>2018</v>
      </c>
      <c r="AS33" s="18">
        <f t="shared" si="19"/>
        <v>2018</v>
      </c>
      <c r="AT33" s="18">
        <f t="shared" si="19"/>
        <v>2018</v>
      </c>
      <c r="AU33" s="18">
        <f t="shared" si="19"/>
        <v>2018</v>
      </c>
      <c r="AV33" s="18">
        <f t="shared" si="19"/>
        <v>2019</v>
      </c>
      <c r="AW33" s="18">
        <f t="shared" si="19"/>
        <v>2019</v>
      </c>
      <c r="AX33" s="18">
        <f t="shared" si="19"/>
        <v>2019</v>
      </c>
      <c r="AY33" s="18">
        <f t="shared" si="19"/>
        <v>2019</v>
      </c>
      <c r="AZ33" s="18">
        <f t="shared" si="19"/>
        <v>2019</v>
      </c>
      <c r="BA33" s="18">
        <f t="shared" si="19"/>
        <v>2019</v>
      </c>
      <c r="BB33" s="18">
        <f t="shared" ref="BB33:CG33" si="20">YEAR(BB34)</f>
        <v>2019</v>
      </c>
      <c r="BC33" s="18">
        <f t="shared" si="20"/>
        <v>2019</v>
      </c>
      <c r="BD33" s="18">
        <f t="shared" si="20"/>
        <v>2019</v>
      </c>
      <c r="BE33" s="18">
        <f t="shared" si="20"/>
        <v>2019</v>
      </c>
      <c r="BF33" s="18">
        <f t="shared" si="20"/>
        <v>2019</v>
      </c>
      <c r="BG33" s="18">
        <f t="shared" si="20"/>
        <v>2019</v>
      </c>
      <c r="BH33" s="18">
        <f t="shared" si="20"/>
        <v>2020</v>
      </c>
      <c r="BI33" s="18">
        <f t="shared" si="20"/>
        <v>2020</v>
      </c>
      <c r="BJ33" s="18">
        <f t="shared" si="20"/>
        <v>2020</v>
      </c>
      <c r="BK33" s="18">
        <f t="shared" si="20"/>
        <v>2020</v>
      </c>
      <c r="BL33" s="18">
        <f t="shared" si="20"/>
        <v>2020</v>
      </c>
      <c r="BM33" s="18">
        <f t="shared" si="20"/>
        <v>2020</v>
      </c>
      <c r="BN33" s="18">
        <f t="shared" si="20"/>
        <v>2020</v>
      </c>
      <c r="BO33" s="18">
        <f t="shared" si="20"/>
        <v>2020</v>
      </c>
      <c r="BP33" s="18">
        <f t="shared" si="20"/>
        <v>2020</v>
      </c>
      <c r="BQ33" s="18">
        <f t="shared" si="20"/>
        <v>2020</v>
      </c>
      <c r="BR33" s="18">
        <f t="shared" si="20"/>
        <v>2020</v>
      </c>
      <c r="BS33" s="18">
        <f t="shared" si="20"/>
        <v>2020</v>
      </c>
      <c r="BT33" s="18">
        <f t="shared" si="20"/>
        <v>2021</v>
      </c>
      <c r="BU33" s="18">
        <f t="shared" si="20"/>
        <v>2021</v>
      </c>
      <c r="BV33" s="18">
        <f t="shared" si="20"/>
        <v>2021</v>
      </c>
      <c r="BW33" s="18">
        <f t="shared" si="20"/>
        <v>2021</v>
      </c>
      <c r="BX33" s="18">
        <f t="shared" si="20"/>
        <v>2021</v>
      </c>
      <c r="BY33" s="18">
        <f t="shared" si="20"/>
        <v>2021</v>
      </c>
      <c r="BZ33" s="18">
        <f t="shared" si="20"/>
        <v>2021</v>
      </c>
      <c r="CA33" s="18">
        <f t="shared" si="20"/>
        <v>2021</v>
      </c>
      <c r="CB33" s="18">
        <f t="shared" si="20"/>
        <v>2021</v>
      </c>
      <c r="CC33" s="18">
        <f t="shared" si="20"/>
        <v>2021</v>
      </c>
      <c r="CD33" s="18">
        <f t="shared" si="20"/>
        <v>2021</v>
      </c>
      <c r="CE33" s="18">
        <f t="shared" si="20"/>
        <v>2021</v>
      </c>
      <c r="CF33" s="18">
        <f t="shared" si="20"/>
        <v>2022</v>
      </c>
      <c r="CG33" s="18">
        <f t="shared" si="20"/>
        <v>2022</v>
      </c>
      <c r="CH33" s="18">
        <f t="shared" ref="CH33:CO33" si="21">YEAR(CH34)</f>
        <v>2022</v>
      </c>
      <c r="CI33" s="18">
        <f t="shared" si="21"/>
        <v>2022</v>
      </c>
      <c r="CJ33" s="18">
        <f t="shared" si="21"/>
        <v>2022</v>
      </c>
      <c r="CK33" s="18">
        <f t="shared" si="21"/>
        <v>2022</v>
      </c>
      <c r="CL33" s="18">
        <f t="shared" si="21"/>
        <v>2022</v>
      </c>
      <c r="CM33" s="18">
        <f t="shared" si="21"/>
        <v>2022</v>
      </c>
      <c r="CN33" s="18">
        <f t="shared" si="21"/>
        <v>2022</v>
      </c>
      <c r="CO33" s="18">
        <f t="shared" si="21"/>
        <v>2022</v>
      </c>
    </row>
    <row r="34" spans="1:93">
      <c r="C34" s="2" t="s">
        <v>122</v>
      </c>
      <c r="D34" s="73">
        <f>D29</f>
        <v>42125</v>
      </c>
      <c r="E34" s="73">
        <f t="shared" ref="E34:AJ34" si="22">EDATE(D34,1)</f>
        <v>42156</v>
      </c>
      <c r="F34" s="73">
        <f t="shared" si="22"/>
        <v>42186</v>
      </c>
      <c r="G34" s="73">
        <f t="shared" si="22"/>
        <v>42217</v>
      </c>
      <c r="H34" s="73">
        <f t="shared" si="22"/>
        <v>42248</v>
      </c>
      <c r="I34" s="73">
        <f t="shared" si="22"/>
        <v>42278</v>
      </c>
      <c r="J34" s="73">
        <f t="shared" si="22"/>
        <v>42309</v>
      </c>
      <c r="K34" s="73">
        <f t="shared" si="22"/>
        <v>42339</v>
      </c>
      <c r="L34" s="73">
        <f t="shared" si="22"/>
        <v>42370</v>
      </c>
      <c r="M34" s="73">
        <f t="shared" si="22"/>
        <v>42401</v>
      </c>
      <c r="N34" s="73">
        <f t="shared" si="22"/>
        <v>42430</v>
      </c>
      <c r="O34" s="73">
        <f t="shared" si="22"/>
        <v>42461</v>
      </c>
      <c r="P34" s="73">
        <f t="shared" si="22"/>
        <v>42491</v>
      </c>
      <c r="Q34" s="73">
        <f t="shared" si="22"/>
        <v>42522</v>
      </c>
      <c r="R34" s="73">
        <f t="shared" si="22"/>
        <v>42552</v>
      </c>
      <c r="S34" s="73">
        <f t="shared" si="22"/>
        <v>42583</v>
      </c>
      <c r="T34" s="73">
        <f t="shared" si="22"/>
        <v>42614</v>
      </c>
      <c r="U34" s="73">
        <f t="shared" si="22"/>
        <v>42644</v>
      </c>
      <c r="V34" s="73">
        <f t="shared" si="22"/>
        <v>42675</v>
      </c>
      <c r="W34" s="73">
        <f t="shared" si="22"/>
        <v>42705</v>
      </c>
      <c r="X34" s="73">
        <f t="shared" si="22"/>
        <v>42736</v>
      </c>
      <c r="Y34" s="73">
        <f t="shared" si="22"/>
        <v>42767</v>
      </c>
      <c r="Z34" s="73">
        <f t="shared" si="22"/>
        <v>42795</v>
      </c>
      <c r="AA34" s="73">
        <f t="shared" si="22"/>
        <v>42826</v>
      </c>
      <c r="AB34" s="73">
        <f t="shared" si="22"/>
        <v>42856</v>
      </c>
      <c r="AC34" s="73">
        <f t="shared" si="22"/>
        <v>42887</v>
      </c>
      <c r="AD34" s="73">
        <f t="shared" si="22"/>
        <v>42917</v>
      </c>
      <c r="AE34" s="73">
        <f t="shared" si="22"/>
        <v>42948</v>
      </c>
      <c r="AF34" s="73">
        <f t="shared" si="22"/>
        <v>42979</v>
      </c>
      <c r="AG34" s="73">
        <f t="shared" si="22"/>
        <v>43009</v>
      </c>
      <c r="AH34" s="73">
        <f t="shared" si="22"/>
        <v>43040</v>
      </c>
      <c r="AI34" s="73">
        <f t="shared" si="22"/>
        <v>43070</v>
      </c>
      <c r="AJ34" s="73">
        <f t="shared" si="22"/>
        <v>43101</v>
      </c>
      <c r="AK34" s="73">
        <f t="shared" ref="AK34:BP34" si="23">EDATE(AJ34,1)</f>
        <v>43132</v>
      </c>
      <c r="AL34" s="73">
        <f t="shared" si="23"/>
        <v>43160</v>
      </c>
      <c r="AM34" s="73">
        <f t="shared" si="23"/>
        <v>43191</v>
      </c>
      <c r="AN34" s="73">
        <f t="shared" si="23"/>
        <v>43221</v>
      </c>
      <c r="AO34" s="73">
        <f t="shared" si="23"/>
        <v>43252</v>
      </c>
      <c r="AP34" s="73">
        <f t="shared" si="23"/>
        <v>43282</v>
      </c>
      <c r="AQ34" s="73">
        <f t="shared" si="23"/>
        <v>43313</v>
      </c>
      <c r="AR34" s="73">
        <f t="shared" si="23"/>
        <v>43344</v>
      </c>
      <c r="AS34" s="73">
        <f t="shared" si="23"/>
        <v>43374</v>
      </c>
      <c r="AT34" s="73">
        <f t="shared" si="23"/>
        <v>43405</v>
      </c>
      <c r="AU34" s="73">
        <f t="shared" si="23"/>
        <v>43435</v>
      </c>
      <c r="AV34" s="73">
        <f t="shared" si="23"/>
        <v>43466</v>
      </c>
      <c r="AW34" s="73">
        <f t="shared" si="23"/>
        <v>43497</v>
      </c>
      <c r="AX34" s="73">
        <f t="shared" si="23"/>
        <v>43525</v>
      </c>
      <c r="AY34" s="73">
        <f t="shared" si="23"/>
        <v>43556</v>
      </c>
      <c r="AZ34" s="73">
        <f t="shared" si="23"/>
        <v>43586</v>
      </c>
      <c r="BA34" s="73">
        <f t="shared" si="23"/>
        <v>43617</v>
      </c>
      <c r="BB34" s="73">
        <f t="shared" si="23"/>
        <v>43647</v>
      </c>
      <c r="BC34" s="73">
        <f t="shared" si="23"/>
        <v>43678</v>
      </c>
      <c r="BD34" s="73">
        <f t="shared" si="23"/>
        <v>43709</v>
      </c>
      <c r="BE34" s="73">
        <f t="shared" si="23"/>
        <v>43739</v>
      </c>
      <c r="BF34" s="73">
        <f t="shared" si="23"/>
        <v>43770</v>
      </c>
      <c r="BG34" s="73">
        <f t="shared" si="23"/>
        <v>43800</v>
      </c>
      <c r="BH34" s="73">
        <f t="shared" si="23"/>
        <v>43831</v>
      </c>
      <c r="BI34" s="73">
        <f t="shared" si="23"/>
        <v>43862</v>
      </c>
      <c r="BJ34" s="73">
        <f t="shared" si="23"/>
        <v>43891</v>
      </c>
      <c r="BK34" s="73">
        <f t="shared" si="23"/>
        <v>43922</v>
      </c>
      <c r="BL34" s="73">
        <f t="shared" si="23"/>
        <v>43952</v>
      </c>
      <c r="BM34" s="73">
        <f t="shared" si="23"/>
        <v>43983</v>
      </c>
      <c r="BN34" s="73">
        <f t="shared" si="23"/>
        <v>44013</v>
      </c>
      <c r="BO34" s="73">
        <f t="shared" si="23"/>
        <v>44044</v>
      </c>
      <c r="BP34" s="73">
        <f t="shared" si="23"/>
        <v>44075</v>
      </c>
      <c r="BQ34" s="73">
        <f t="shared" ref="BQ34:CO34" si="24">EDATE(BP34,1)</f>
        <v>44105</v>
      </c>
      <c r="BR34" s="73">
        <f t="shared" si="24"/>
        <v>44136</v>
      </c>
      <c r="BS34" s="73">
        <f t="shared" si="24"/>
        <v>44166</v>
      </c>
      <c r="BT34" s="73">
        <f t="shared" si="24"/>
        <v>44197</v>
      </c>
      <c r="BU34" s="73">
        <f t="shared" si="24"/>
        <v>44228</v>
      </c>
      <c r="BV34" s="73">
        <f t="shared" si="24"/>
        <v>44256</v>
      </c>
      <c r="BW34" s="73">
        <f t="shared" si="24"/>
        <v>44287</v>
      </c>
      <c r="BX34" s="73">
        <f t="shared" si="24"/>
        <v>44317</v>
      </c>
      <c r="BY34" s="73">
        <f t="shared" si="24"/>
        <v>44348</v>
      </c>
      <c r="BZ34" s="73">
        <f t="shared" si="24"/>
        <v>44378</v>
      </c>
      <c r="CA34" s="73">
        <f t="shared" si="24"/>
        <v>44409</v>
      </c>
      <c r="CB34" s="73">
        <f t="shared" si="24"/>
        <v>44440</v>
      </c>
      <c r="CC34" s="73">
        <f t="shared" si="24"/>
        <v>44470</v>
      </c>
      <c r="CD34" s="73">
        <f t="shared" si="24"/>
        <v>44501</v>
      </c>
      <c r="CE34" s="73">
        <f t="shared" si="24"/>
        <v>44531</v>
      </c>
      <c r="CF34" s="73">
        <f t="shared" si="24"/>
        <v>44562</v>
      </c>
      <c r="CG34" s="73">
        <f t="shared" si="24"/>
        <v>44593</v>
      </c>
      <c r="CH34" s="73">
        <f t="shared" si="24"/>
        <v>44621</v>
      </c>
      <c r="CI34" s="73">
        <f t="shared" si="24"/>
        <v>44652</v>
      </c>
      <c r="CJ34" s="73">
        <f t="shared" si="24"/>
        <v>44682</v>
      </c>
      <c r="CK34" s="73">
        <f t="shared" si="24"/>
        <v>44713</v>
      </c>
      <c r="CL34" s="73">
        <f t="shared" si="24"/>
        <v>44743</v>
      </c>
      <c r="CM34" s="73">
        <f t="shared" si="24"/>
        <v>44774</v>
      </c>
      <c r="CN34" s="73">
        <f t="shared" si="24"/>
        <v>44805</v>
      </c>
      <c r="CO34" s="73">
        <f t="shared" si="24"/>
        <v>44835</v>
      </c>
    </row>
    <row r="35" spans="1:93">
      <c r="C35" t="s">
        <v>177</v>
      </c>
      <c r="D35" s="48">
        <v>1711.125</v>
      </c>
      <c r="E35" s="3">
        <v>1711.125</v>
      </c>
      <c r="F35" s="3">
        <v>1711.125</v>
      </c>
      <c r="G35" s="3">
        <v>1711.125</v>
      </c>
      <c r="H35" s="3">
        <v>1711.125</v>
      </c>
      <c r="I35" s="3">
        <v>1711.125</v>
      </c>
      <c r="J35" s="3">
        <v>1711.125</v>
      </c>
      <c r="K35" s="3">
        <v>1711.125</v>
      </c>
      <c r="L35" s="3">
        <v>1711.125</v>
      </c>
      <c r="M35" s="3">
        <v>1711.125</v>
      </c>
      <c r="N35" s="3">
        <v>1711.125</v>
      </c>
      <c r="O35" s="3">
        <v>1711.125</v>
      </c>
      <c r="P35" s="3">
        <v>1762.45875</v>
      </c>
      <c r="Q35" s="3">
        <v>1762.45875</v>
      </c>
      <c r="R35" s="3">
        <v>1762.45875</v>
      </c>
      <c r="S35" s="3">
        <v>1762.45875</v>
      </c>
      <c r="T35" s="3">
        <v>1762.45875</v>
      </c>
      <c r="U35" s="3">
        <v>1762.45875</v>
      </c>
      <c r="V35" s="3">
        <v>1762.45875</v>
      </c>
      <c r="W35" s="3">
        <v>1762.45875</v>
      </c>
      <c r="X35" s="3">
        <v>1762.45875</v>
      </c>
      <c r="Y35" s="3">
        <v>1762.45875</v>
      </c>
      <c r="Z35" s="3">
        <v>1762.45875</v>
      </c>
      <c r="AA35" s="3">
        <v>1762.45875</v>
      </c>
      <c r="AB35" s="3">
        <v>1815.3325124999999</v>
      </c>
      <c r="AC35" s="3">
        <v>1815.3325124999999</v>
      </c>
      <c r="AD35" s="3">
        <v>1815.3325124999999</v>
      </c>
      <c r="AE35" s="3">
        <v>1815.3325124999999</v>
      </c>
      <c r="AF35" s="3">
        <v>1815.3325124999999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  <c r="BN35" s="3">
        <v>0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0</v>
      </c>
      <c r="BU35" s="3">
        <v>0</v>
      </c>
      <c r="BV35" s="3">
        <v>0</v>
      </c>
      <c r="BW35" s="3">
        <v>0</v>
      </c>
      <c r="BX35" s="3">
        <v>0</v>
      </c>
      <c r="BY35" s="3">
        <v>0</v>
      </c>
      <c r="BZ35" s="3">
        <v>0</v>
      </c>
      <c r="CA35" s="3">
        <v>0</v>
      </c>
      <c r="CB35" s="3">
        <v>0</v>
      </c>
      <c r="CC35" s="3">
        <v>0</v>
      </c>
      <c r="CD35" s="3">
        <v>0</v>
      </c>
      <c r="CE35" s="3">
        <v>0</v>
      </c>
      <c r="CF35" s="3">
        <v>0</v>
      </c>
      <c r="CG35" s="3">
        <v>0</v>
      </c>
      <c r="CH35" s="3">
        <v>0</v>
      </c>
      <c r="CI35" s="3">
        <v>0</v>
      </c>
      <c r="CJ35" s="3">
        <v>0</v>
      </c>
      <c r="CK35" s="3">
        <v>0</v>
      </c>
      <c r="CL35" s="3">
        <v>0</v>
      </c>
      <c r="CM35" s="3">
        <v>0</v>
      </c>
      <c r="CN35" s="3">
        <v>0</v>
      </c>
      <c r="CO35" s="3">
        <v>0</v>
      </c>
    </row>
    <row r="36" spans="1:93">
      <c r="C36" t="s">
        <v>25</v>
      </c>
      <c r="D36" s="48">
        <v>1711.125</v>
      </c>
      <c r="E36" s="3">
        <v>1711.125</v>
      </c>
      <c r="F36" s="3">
        <v>1711.125</v>
      </c>
      <c r="G36" s="3">
        <v>1711.125</v>
      </c>
      <c r="H36" s="3">
        <v>1711.125</v>
      </c>
      <c r="I36" s="3">
        <v>1711.125</v>
      </c>
      <c r="J36" s="3">
        <v>1711.125</v>
      </c>
      <c r="K36" s="3">
        <v>1711.125</v>
      </c>
      <c r="L36" s="3">
        <v>1711.125</v>
      </c>
      <c r="M36" s="3">
        <v>1711.125</v>
      </c>
      <c r="N36" s="3">
        <v>1711.125</v>
      </c>
      <c r="O36" s="3">
        <v>1711.125</v>
      </c>
      <c r="P36" s="3">
        <v>1762.45875</v>
      </c>
      <c r="Q36" s="3">
        <v>1762.45875</v>
      </c>
      <c r="R36" s="3">
        <v>1762.45875</v>
      </c>
      <c r="S36" s="3">
        <v>1762.45875</v>
      </c>
      <c r="T36" s="3">
        <v>1762.45875</v>
      </c>
      <c r="U36" s="3">
        <v>1762.45875</v>
      </c>
      <c r="V36" s="3">
        <v>1762.45875</v>
      </c>
      <c r="W36" s="3">
        <v>1762.45875</v>
      </c>
      <c r="X36" s="3">
        <v>1762.45875</v>
      </c>
      <c r="Y36" s="3">
        <v>1762.45875</v>
      </c>
      <c r="Z36" s="3">
        <v>1762.45875</v>
      </c>
      <c r="AA36" s="3">
        <v>1762.45875</v>
      </c>
      <c r="AB36" s="3">
        <v>1815.3325124999999</v>
      </c>
      <c r="AC36" s="3">
        <v>1815.3325124999999</v>
      </c>
      <c r="AD36" s="3">
        <v>1815.3325124999999</v>
      </c>
      <c r="AE36" s="3">
        <v>1815.3325124999999</v>
      </c>
      <c r="AF36" s="3">
        <v>1815.3325124999999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3">
        <v>0</v>
      </c>
      <c r="BN36" s="3">
        <v>0</v>
      </c>
      <c r="BO36" s="3">
        <v>0</v>
      </c>
      <c r="BP36" s="3">
        <v>0</v>
      </c>
      <c r="BQ36" s="3">
        <v>0</v>
      </c>
      <c r="BR36" s="3">
        <v>0</v>
      </c>
      <c r="BS36" s="3">
        <v>0</v>
      </c>
      <c r="BT36" s="3">
        <v>0</v>
      </c>
      <c r="BU36" s="3">
        <v>0</v>
      </c>
      <c r="BV36" s="3">
        <v>0</v>
      </c>
      <c r="BW36" s="3">
        <v>0</v>
      </c>
      <c r="BX36" s="3">
        <v>0</v>
      </c>
      <c r="BY36" s="3">
        <v>0</v>
      </c>
      <c r="BZ36" s="3">
        <v>0</v>
      </c>
      <c r="CA36" s="3">
        <v>0</v>
      </c>
      <c r="CB36" s="3">
        <v>0</v>
      </c>
      <c r="CC36" s="3">
        <v>0</v>
      </c>
      <c r="CD36" s="3">
        <v>0</v>
      </c>
      <c r="CE36" s="3">
        <v>0</v>
      </c>
      <c r="CF36" s="3">
        <v>0</v>
      </c>
      <c r="CG36" s="3">
        <v>0</v>
      </c>
      <c r="CH36" s="3">
        <v>0</v>
      </c>
      <c r="CI36" s="3">
        <v>0</v>
      </c>
      <c r="CJ36" s="3">
        <v>0</v>
      </c>
      <c r="CK36" s="3">
        <v>0</v>
      </c>
      <c r="CL36" s="3">
        <v>0</v>
      </c>
      <c r="CM36" s="3">
        <v>0</v>
      </c>
      <c r="CN36" s="3">
        <v>0</v>
      </c>
      <c r="CO36" s="3">
        <v>0</v>
      </c>
    </row>
    <row r="38" spans="1:93">
      <c r="B38" t="s">
        <v>91</v>
      </c>
      <c r="C38" s="2" t="s">
        <v>122</v>
      </c>
      <c r="D38" s="73">
        <f>D34</f>
        <v>42125</v>
      </c>
      <c r="E38" s="73">
        <f t="shared" ref="E38:AJ38" si="25">EDATE(D38,1)</f>
        <v>42156</v>
      </c>
      <c r="F38" s="73">
        <f t="shared" si="25"/>
        <v>42186</v>
      </c>
      <c r="G38" s="73">
        <f t="shared" si="25"/>
        <v>42217</v>
      </c>
      <c r="H38" s="73">
        <f t="shared" si="25"/>
        <v>42248</v>
      </c>
      <c r="I38" s="73">
        <f t="shared" si="25"/>
        <v>42278</v>
      </c>
      <c r="J38" s="73">
        <f t="shared" si="25"/>
        <v>42309</v>
      </c>
      <c r="K38" s="73">
        <f t="shared" si="25"/>
        <v>42339</v>
      </c>
      <c r="L38" s="73">
        <f t="shared" si="25"/>
        <v>42370</v>
      </c>
      <c r="M38" s="73">
        <f t="shared" si="25"/>
        <v>42401</v>
      </c>
      <c r="N38" s="73">
        <f t="shared" si="25"/>
        <v>42430</v>
      </c>
      <c r="O38" s="73">
        <f t="shared" si="25"/>
        <v>42461</v>
      </c>
      <c r="P38" s="73">
        <f t="shared" si="25"/>
        <v>42491</v>
      </c>
      <c r="Q38" s="73">
        <f t="shared" si="25"/>
        <v>42522</v>
      </c>
      <c r="R38" s="73">
        <f t="shared" si="25"/>
        <v>42552</v>
      </c>
      <c r="S38" s="73">
        <f t="shared" si="25"/>
        <v>42583</v>
      </c>
      <c r="T38" s="73">
        <f t="shared" si="25"/>
        <v>42614</v>
      </c>
      <c r="U38" s="73">
        <f t="shared" si="25"/>
        <v>42644</v>
      </c>
      <c r="V38" s="73">
        <f t="shared" si="25"/>
        <v>42675</v>
      </c>
      <c r="W38" s="73">
        <f t="shared" si="25"/>
        <v>42705</v>
      </c>
      <c r="X38" s="73">
        <f t="shared" si="25"/>
        <v>42736</v>
      </c>
      <c r="Y38" s="73">
        <f t="shared" si="25"/>
        <v>42767</v>
      </c>
      <c r="Z38" s="73">
        <f t="shared" si="25"/>
        <v>42795</v>
      </c>
      <c r="AA38" s="73">
        <f t="shared" si="25"/>
        <v>42826</v>
      </c>
      <c r="AB38" s="73">
        <f t="shared" si="25"/>
        <v>42856</v>
      </c>
      <c r="AC38" s="73">
        <f t="shared" si="25"/>
        <v>42887</v>
      </c>
      <c r="AD38" s="73">
        <f t="shared" si="25"/>
        <v>42917</v>
      </c>
      <c r="AE38" s="73">
        <f t="shared" si="25"/>
        <v>42948</v>
      </c>
      <c r="AF38" s="73">
        <f t="shared" si="25"/>
        <v>42979</v>
      </c>
      <c r="AG38" s="73">
        <f t="shared" si="25"/>
        <v>43009</v>
      </c>
      <c r="AH38" s="73">
        <f t="shared" si="25"/>
        <v>43040</v>
      </c>
      <c r="AI38" s="73">
        <f t="shared" si="25"/>
        <v>43070</v>
      </c>
      <c r="AJ38" s="73">
        <f t="shared" si="25"/>
        <v>43101</v>
      </c>
      <c r="AK38" s="73">
        <f t="shared" ref="AK38:BP38" si="26">EDATE(AJ38,1)</f>
        <v>43132</v>
      </c>
      <c r="AL38" s="73">
        <f t="shared" si="26"/>
        <v>43160</v>
      </c>
      <c r="AM38" s="73">
        <f t="shared" si="26"/>
        <v>43191</v>
      </c>
      <c r="AN38" s="73">
        <f t="shared" si="26"/>
        <v>43221</v>
      </c>
      <c r="AO38" s="73">
        <f t="shared" si="26"/>
        <v>43252</v>
      </c>
      <c r="AP38" s="73">
        <f t="shared" si="26"/>
        <v>43282</v>
      </c>
      <c r="AQ38" s="73">
        <f t="shared" si="26"/>
        <v>43313</v>
      </c>
      <c r="AR38" s="73">
        <f t="shared" si="26"/>
        <v>43344</v>
      </c>
      <c r="AS38" s="73">
        <f t="shared" si="26"/>
        <v>43374</v>
      </c>
      <c r="AT38" s="73">
        <f t="shared" si="26"/>
        <v>43405</v>
      </c>
      <c r="AU38" s="73">
        <f t="shared" si="26"/>
        <v>43435</v>
      </c>
      <c r="AV38" s="73">
        <f t="shared" si="26"/>
        <v>43466</v>
      </c>
      <c r="AW38" s="73">
        <f t="shared" si="26"/>
        <v>43497</v>
      </c>
      <c r="AX38" s="73">
        <f t="shared" si="26"/>
        <v>43525</v>
      </c>
      <c r="AY38" s="73">
        <f t="shared" si="26"/>
        <v>43556</v>
      </c>
      <c r="AZ38" s="73">
        <f t="shared" si="26"/>
        <v>43586</v>
      </c>
      <c r="BA38" s="73">
        <f t="shared" si="26"/>
        <v>43617</v>
      </c>
      <c r="BB38" s="73">
        <f t="shared" si="26"/>
        <v>43647</v>
      </c>
      <c r="BC38" s="73">
        <f t="shared" si="26"/>
        <v>43678</v>
      </c>
      <c r="BD38" s="73">
        <f t="shared" si="26"/>
        <v>43709</v>
      </c>
      <c r="BE38" s="73">
        <f t="shared" si="26"/>
        <v>43739</v>
      </c>
      <c r="BF38" s="73">
        <f t="shared" si="26"/>
        <v>43770</v>
      </c>
      <c r="BG38" s="73">
        <f t="shared" si="26"/>
        <v>43800</v>
      </c>
      <c r="BH38" s="73">
        <f t="shared" si="26"/>
        <v>43831</v>
      </c>
      <c r="BI38" s="73">
        <f t="shared" si="26"/>
        <v>43862</v>
      </c>
      <c r="BJ38" s="73">
        <f t="shared" si="26"/>
        <v>43891</v>
      </c>
      <c r="BK38" s="73">
        <f t="shared" si="26"/>
        <v>43922</v>
      </c>
      <c r="BL38" s="73">
        <f t="shared" si="26"/>
        <v>43952</v>
      </c>
      <c r="BM38" s="73">
        <f t="shared" si="26"/>
        <v>43983</v>
      </c>
      <c r="BN38" s="73">
        <f t="shared" si="26"/>
        <v>44013</v>
      </c>
      <c r="BO38" s="73">
        <f t="shared" si="26"/>
        <v>44044</v>
      </c>
      <c r="BP38" s="73">
        <f t="shared" si="26"/>
        <v>44075</v>
      </c>
      <c r="BQ38" s="73">
        <f t="shared" ref="BQ38:CO38" si="27">EDATE(BP38,1)</f>
        <v>44105</v>
      </c>
      <c r="BR38" s="73">
        <f t="shared" si="27"/>
        <v>44136</v>
      </c>
      <c r="BS38" s="73">
        <f t="shared" si="27"/>
        <v>44166</v>
      </c>
      <c r="BT38" s="73">
        <f t="shared" si="27"/>
        <v>44197</v>
      </c>
      <c r="BU38" s="73">
        <f t="shared" si="27"/>
        <v>44228</v>
      </c>
      <c r="BV38" s="73">
        <f t="shared" si="27"/>
        <v>44256</v>
      </c>
      <c r="BW38" s="73">
        <f t="shared" si="27"/>
        <v>44287</v>
      </c>
      <c r="BX38" s="73">
        <f t="shared" si="27"/>
        <v>44317</v>
      </c>
      <c r="BY38" s="73">
        <f t="shared" si="27"/>
        <v>44348</v>
      </c>
      <c r="BZ38" s="73">
        <f t="shared" si="27"/>
        <v>44378</v>
      </c>
      <c r="CA38" s="73">
        <f t="shared" si="27"/>
        <v>44409</v>
      </c>
      <c r="CB38" s="73">
        <f t="shared" si="27"/>
        <v>44440</v>
      </c>
      <c r="CC38" s="73">
        <f t="shared" si="27"/>
        <v>44470</v>
      </c>
      <c r="CD38" s="73">
        <f t="shared" si="27"/>
        <v>44501</v>
      </c>
      <c r="CE38" s="73">
        <f t="shared" si="27"/>
        <v>44531</v>
      </c>
      <c r="CF38" s="73">
        <f t="shared" si="27"/>
        <v>44562</v>
      </c>
      <c r="CG38" s="73">
        <f t="shared" si="27"/>
        <v>44593</v>
      </c>
      <c r="CH38" s="73">
        <f t="shared" si="27"/>
        <v>44621</v>
      </c>
      <c r="CI38" s="73">
        <f t="shared" si="27"/>
        <v>44652</v>
      </c>
      <c r="CJ38" s="73">
        <f t="shared" si="27"/>
        <v>44682</v>
      </c>
      <c r="CK38" s="73">
        <f t="shared" si="27"/>
        <v>44713</v>
      </c>
      <c r="CL38" s="73">
        <f t="shared" si="27"/>
        <v>44743</v>
      </c>
      <c r="CM38" s="73">
        <f t="shared" si="27"/>
        <v>44774</v>
      </c>
      <c r="CN38" s="73">
        <f t="shared" si="27"/>
        <v>44805</v>
      </c>
      <c r="CO38" s="73">
        <f t="shared" si="27"/>
        <v>44835</v>
      </c>
    </row>
    <row r="39" spans="1:93">
      <c r="C39" t="s">
        <v>180</v>
      </c>
      <c r="D39">
        <f>IF(D38&gt;$D$30,0,D35*$D$31+MAX(IF(OR(MONTH(D38)=12,D38=$D$30),SUMIFS(36:36,34:34,"&lt;="&amp;$D$30,33:33,YEAR(D38))),0)*$D$32)</f>
        <v>34.222500000000004</v>
      </c>
      <c r="E39">
        <f t="shared" ref="E39:S39" si="28">IF(E38&gt;$D$30,0,E35*$D$31+MAX(IF(OR(MONTH(E38)=12,E38=$D$30),SUMIFS(36:36,34:34,"&lt;="&amp;$D$30,33:33,YEAR(E38))),0)*$D$32)</f>
        <v>34.222500000000004</v>
      </c>
      <c r="F39">
        <f t="shared" si="28"/>
        <v>34.222500000000004</v>
      </c>
      <c r="G39">
        <f t="shared" si="28"/>
        <v>34.222500000000004</v>
      </c>
      <c r="H39">
        <f t="shared" si="28"/>
        <v>34.222500000000004</v>
      </c>
      <c r="I39">
        <f t="shared" si="28"/>
        <v>34.222500000000004</v>
      </c>
      <c r="J39">
        <f t="shared" si="28"/>
        <v>34.222500000000004</v>
      </c>
      <c r="K39">
        <f t="shared" si="28"/>
        <v>308.00250000000005</v>
      </c>
      <c r="L39">
        <f t="shared" si="28"/>
        <v>34.222500000000004</v>
      </c>
      <c r="M39">
        <f t="shared" si="28"/>
        <v>34.222500000000004</v>
      </c>
      <c r="N39">
        <f t="shared" si="28"/>
        <v>34.222500000000004</v>
      </c>
      <c r="O39">
        <f t="shared" si="28"/>
        <v>34.222500000000004</v>
      </c>
      <c r="P39">
        <f t="shared" si="28"/>
        <v>35.249175000000001</v>
      </c>
      <c r="Q39">
        <f t="shared" si="28"/>
        <v>35.249175000000001</v>
      </c>
      <c r="R39">
        <f t="shared" si="28"/>
        <v>35.249175000000001</v>
      </c>
      <c r="S39">
        <f t="shared" si="28"/>
        <v>35.249175000000001</v>
      </c>
      <c r="T39">
        <f t="shared" ref="T39:AY39" si="29">IF(T38&gt;$D$30,0,T35*$D$31+MAX(IF(OR(MONTH(T38)=12,T38=$D$30),SUMIFS(36:36,34:34,"&lt;="&amp;$D$30,33:33,YEAR(T38))),0)*$D$32)</f>
        <v>35.249175000000001</v>
      </c>
      <c r="U39">
        <f t="shared" si="29"/>
        <v>35.249175000000001</v>
      </c>
      <c r="V39">
        <f t="shared" si="29"/>
        <v>35.249175000000001</v>
      </c>
      <c r="W39">
        <f t="shared" si="29"/>
        <v>454.13257500000003</v>
      </c>
      <c r="X39">
        <f t="shared" si="29"/>
        <v>35.249175000000001</v>
      </c>
      <c r="Y39">
        <f t="shared" si="29"/>
        <v>35.249175000000001</v>
      </c>
      <c r="Z39">
        <f t="shared" si="29"/>
        <v>35.249175000000001</v>
      </c>
      <c r="AA39">
        <f t="shared" si="29"/>
        <v>35.249175000000001</v>
      </c>
      <c r="AB39">
        <f t="shared" si="29"/>
        <v>36.306650249999997</v>
      </c>
      <c r="AC39">
        <f t="shared" si="29"/>
        <v>36.306650249999997</v>
      </c>
      <c r="AD39">
        <f t="shared" si="29"/>
        <v>36.306650249999997</v>
      </c>
      <c r="AE39">
        <f t="shared" si="29"/>
        <v>36.306650249999997</v>
      </c>
      <c r="AF39">
        <f t="shared" si="29"/>
        <v>358.83660149999997</v>
      </c>
      <c r="AG39">
        <f t="shared" si="29"/>
        <v>0</v>
      </c>
      <c r="AH39">
        <f t="shared" si="29"/>
        <v>0</v>
      </c>
      <c r="AI39">
        <f t="shared" si="29"/>
        <v>0</v>
      </c>
      <c r="AJ39">
        <f t="shared" si="29"/>
        <v>0</v>
      </c>
      <c r="AK39">
        <f t="shared" si="29"/>
        <v>0</v>
      </c>
      <c r="AL39">
        <f t="shared" si="29"/>
        <v>0</v>
      </c>
      <c r="AM39">
        <f t="shared" si="29"/>
        <v>0</v>
      </c>
      <c r="AN39">
        <f t="shared" si="29"/>
        <v>0</v>
      </c>
      <c r="AO39">
        <f t="shared" si="29"/>
        <v>0</v>
      </c>
      <c r="AP39">
        <f t="shared" si="29"/>
        <v>0</v>
      </c>
      <c r="AQ39">
        <f t="shared" si="29"/>
        <v>0</v>
      </c>
      <c r="AR39">
        <f t="shared" si="29"/>
        <v>0</v>
      </c>
      <c r="AS39">
        <f t="shared" si="29"/>
        <v>0</v>
      </c>
      <c r="AT39">
        <f t="shared" si="29"/>
        <v>0</v>
      </c>
      <c r="AU39">
        <f t="shared" si="29"/>
        <v>0</v>
      </c>
      <c r="AV39">
        <f t="shared" si="29"/>
        <v>0</v>
      </c>
      <c r="AW39">
        <f t="shared" si="29"/>
        <v>0</v>
      </c>
      <c r="AX39">
        <f t="shared" si="29"/>
        <v>0</v>
      </c>
      <c r="AY39">
        <f t="shared" si="29"/>
        <v>0</v>
      </c>
      <c r="AZ39">
        <f t="shared" ref="AZ39:CE39" si="30">IF(AZ38&gt;$D$30,0,AZ35*$D$31+MAX(IF(OR(MONTH(AZ38)=12,AZ38=$D$30),SUMIFS(36:36,34:34,"&lt;="&amp;$D$30,33:33,YEAR(AZ38))),0)*$D$32)</f>
        <v>0</v>
      </c>
      <c r="BA39">
        <f t="shared" si="30"/>
        <v>0</v>
      </c>
      <c r="BB39">
        <f t="shared" si="30"/>
        <v>0</v>
      </c>
      <c r="BC39">
        <f t="shared" si="30"/>
        <v>0</v>
      </c>
      <c r="BD39">
        <f t="shared" si="30"/>
        <v>0</v>
      </c>
      <c r="BE39">
        <f t="shared" si="30"/>
        <v>0</v>
      </c>
      <c r="BF39">
        <f t="shared" si="30"/>
        <v>0</v>
      </c>
      <c r="BG39">
        <f t="shared" si="30"/>
        <v>0</v>
      </c>
      <c r="BH39">
        <f t="shared" si="30"/>
        <v>0</v>
      </c>
      <c r="BI39">
        <f t="shared" si="30"/>
        <v>0</v>
      </c>
      <c r="BJ39">
        <f t="shared" si="30"/>
        <v>0</v>
      </c>
      <c r="BK39">
        <f t="shared" si="30"/>
        <v>0</v>
      </c>
      <c r="BL39">
        <f t="shared" si="30"/>
        <v>0</v>
      </c>
      <c r="BM39">
        <f t="shared" si="30"/>
        <v>0</v>
      </c>
      <c r="BN39">
        <f t="shared" si="30"/>
        <v>0</v>
      </c>
      <c r="BO39">
        <f t="shared" si="30"/>
        <v>0</v>
      </c>
      <c r="BP39">
        <f t="shared" si="30"/>
        <v>0</v>
      </c>
      <c r="BQ39">
        <f t="shared" si="30"/>
        <v>0</v>
      </c>
      <c r="BR39">
        <f t="shared" si="30"/>
        <v>0</v>
      </c>
      <c r="BS39">
        <f t="shared" si="30"/>
        <v>0</v>
      </c>
      <c r="BT39">
        <f t="shared" si="30"/>
        <v>0</v>
      </c>
      <c r="BU39">
        <f t="shared" si="30"/>
        <v>0</v>
      </c>
      <c r="BV39">
        <f t="shared" si="30"/>
        <v>0</v>
      </c>
      <c r="BW39">
        <f t="shared" si="30"/>
        <v>0</v>
      </c>
      <c r="BX39">
        <f t="shared" si="30"/>
        <v>0</v>
      </c>
      <c r="BY39">
        <f t="shared" si="30"/>
        <v>0</v>
      </c>
      <c r="BZ39">
        <f t="shared" si="30"/>
        <v>0</v>
      </c>
      <c r="CA39">
        <f t="shared" si="30"/>
        <v>0</v>
      </c>
      <c r="CB39">
        <f t="shared" si="30"/>
        <v>0</v>
      </c>
      <c r="CC39">
        <f t="shared" si="30"/>
        <v>0</v>
      </c>
      <c r="CD39">
        <f t="shared" si="30"/>
        <v>0</v>
      </c>
      <c r="CE39">
        <f t="shared" si="30"/>
        <v>0</v>
      </c>
      <c r="CF39">
        <f t="shared" ref="CF39:CO39" si="31">IF(CF38&gt;$D$30,0,CF35*$D$31+MAX(IF(OR(MONTH(CF38)=12,CF38=$D$30),SUMIFS(36:36,34:34,"&lt;="&amp;$D$30,33:33,YEAR(CF38))),0)*$D$32)</f>
        <v>0</v>
      </c>
      <c r="CG39">
        <f t="shared" si="31"/>
        <v>0</v>
      </c>
      <c r="CH39">
        <f t="shared" si="31"/>
        <v>0</v>
      </c>
      <c r="CI39">
        <f t="shared" si="31"/>
        <v>0</v>
      </c>
      <c r="CJ39">
        <f t="shared" si="31"/>
        <v>0</v>
      </c>
      <c r="CK39">
        <f t="shared" si="31"/>
        <v>0</v>
      </c>
      <c r="CL39">
        <f t="shared" si="31"/>
        <v>0</v>
      </c>
      <c r="CM39">
        <f t="shared" si="31"/>
        <v>0</v>
      </c>
      <c r="CN39">
        <f t="shared" si="31"/>
        <v>0</v>
      </c>
      <c r="CO39">
        <f t="shared" si="31"/>
        <v>0</v>
      </c>
    </row>
    <row r="41" spans="1:93" s="38" customFormat="1">
      <c r="A41" s="38" t="s">
        <v>86</v>
      </c>
      <c r="D41" s="49"/>
    </row>
    <row r="42" spans="1:93">
      <c r="B42" t="s">
        <v>92</v>
      </c>
      <c r="C42" t="s">
        <v>55</v>
      </c>
      <c r="D42" s="64">
        <v>42125</v>
      </c>
    </row>
    <row r="43" spans="1:93">
      <c r="C43" t="s">
        <v>176</v>
      </c>
      <c r="D43" s="64">
        <v>42979</v>
      </c>
      <c r="E43" s="73"/>
      <c r="F43" s="73"/>
      <c r="G43" s="73"/>
      <c r="H43" s="73"/>
      <c r="I43" s="73"/>
      <c r="J43" s="73"/>
      <c r="K43" s="73"/>
      <c r="L43" s="73"/>
      <c r="M43" s="73"/>
      <c r="N43" s="73"/>
      <c r="O43" s="73"/>
      <c r="P43" s="73"/>
      <c r="Q43" s="73"/>
      <c r="R43" s="73"/>
      <c r="S43" s="73"/>
      <c r="T43" s="73"/>
      <c r="U43" s="73"/>
      <c r="V43" s="73"/>
      <c r="W43" s="73"/>
      <c r="X43" s="73"/>
      <c r="Y43" s="73"/>
      <c r="Z43" s="73"/>
      <c r="AA43" s="73"/>
      <c r="AB43" s="73"/>
      <c r="AC43" s="73"/>
      <c r="AD43" s="73"/>
      <c r="AE43" s="73"/>
      <c r="AF43" s="73"/>
      <c r="AG43" s="73"/>
      <c r="AH43" s="73"/>
      <c r="AI43" s="73"/>
      <c r="AJ43" s="73"/>
      <c r="AK43" s="73"/>
      <c r="AL43" s="73"/>
      <c r="AM43" s="73"/>
      <c r="AN43" s="73"/>
      <c r="AO43" s="73"/>
      <c r="AP43" s="73"/>
      <c r="AQ43" s="73"/>
      <c r="AR43" s="73"/>
      <c r="AS43" s="73"/>
      <c r="AT43" s="73"/>
      <c r="AU43" s="73"/>
      <c r="AV43" s="73"/>
      <c r="AW43" s="73"/>
      <c r="AX43" s="73"/>
      <c r="AY43" s="73"/>
      <c r="AZ43" s="73"/>
      <c r="BA43" s="73"/>
      <c r="BB43" s="73"/>
      <c r="BC43" s="73"/>
      <c r="BD43" s="73"/>
      <c r="BE43" s="73"/>
      <c r="BF43" s="73"/>
      <c r="BG43" s="73"/>
      <c r="BH43" s="73"/>
      <c r="BI43" s="73"/>
      <c r="BJ43" s="73"/>
      <c r="BK43" s="73"/>
      <c r="BL43" s="73"/>
      <c r="BM43" s="73"/>
      <c r="BN43" s="73"/>
      <c r="BO43" s="73"/>
      <c r="BP43" s="73"/>
      <c r="BQ43" s="73"/>
      <c r="BR43" s="73"/>
      <c r="BS43" s="73"/>
      <c r="BT43" s="73"/>
      <c r="BU43" s="73"/>
      <c r="BV43" s="73"/>
      <c r="BW43" s="73"/>
      <c r="BX43" s="73"/>
      <c r="BY43" s="73"/>
      <c r="BZ43" s="73"/>
      <c r="CA43" s="73"/>
      <c r="CB43" s="73"/>
      <c r="CC43" s="73"/>
      <c r="CD43" s="73"/>
      <c r="CE43" s="73"/>
      <c r="CF43" s="73"/>
      <c r="CG43" s="73"/>
      <c r="CH43" s="73"/>
      <c r="CI43" s="73"/>
      <c r="CJ43" s="73"/>
      <c r="CK43" s="73"/>
      <c r="CL43" s="73"/>
      <c r="CM43" s="73"/>
      <c r="CN43" s="73"/>
      <c r="CO43" s="73"/>
    </row>
    <row r="44" spans="1:93">
      <c r="C44" t="s">
        <v>178</v>
      </c>
      <c r="D44" s="4">
        <v>0.02</v>
      </c>
      <c r="E44" s="73"/>
      <c r="F44" s="73"/>
      <c r="G44" s="73"/>
      <c r="H44" s="73"/>
      <c r="I44" s="73"/>
      <c r="J44" s="73"/>
      <c r="K44" s="73"/>
      <c r="L44" s="73"/>
      <c r="M44" s="73"/>
      <c r="N44" s="73"/>
      <c r="O44" s="73"/>
      <c r="P44" s="73"/>
      <c r="Q44" s="73"/>
      <c r="R44" s="73"/>
      <c r="S44" s="73"/>
      <c r="T44" s="73"/>
      <c r="U44" s="73"/>
      <c r="V44" s="73"/>
      <c r="W44" s="73"/>
      <c r="X44" s="73"/>
      <c r="Y44" s="73"/>
      <c r="Z44" s="73"/>
      <c r="AA44" s="73"/>
      <c r="AB44" s="73"/>
      <c r="AC44" s="73"/>
      <c r="AD44" s="73"/>
      <c r="AE44" s="73"/>
      <c r="AF44" s="73"/>
      <c r="AG44" s="73"/>
      <c r="AH44" s="73"/>
      <c r="AI44" s="73"/>
      <c r="AJ44" s="73"/>
      <c r="AK44" s="73"/>
      <c r="AL44" s="73"/>
      <c r="AM44" s="73"/>
      <c r="AN44" s="73"/>
      <c r="AO44" s="73"/>
      <c r="AP44" s="73"/>
      <c r="AQ44" s="73"/>
      <c r="AR44" s="73"/>
      <c r="AS44" s="73"/>
      <c r="AT44" s="73"/>
      <c r="AU44" s="73"/>
      <c r="AV44" s="73"/>
      <c r="AW44" s="73"/>
      <c r="AX44" s="73"/>
      <c r="AY44" s="73"/>
      <c r="AZ44" s="73"/>
      <c r="BA44" s="73"/>
      <c r="BB44" s="73"/>
      <c r="BC44" s="73"/>
      <c r="BD44" s="73"/>
      <c r="BE44" s="73"/>
      <c r="BF44" s="73"/>
      <c r="BG44" s="73"/>
      <c r="BH44" s="73"/>
      <c r="BI44" s="73"/>
      <c r="BJ44" s="73"/>
      <c r="BK44" s="73"/>
      <c r="BL44" s="73"/>
      <c r="BM44" s="73"/>
      <c r="BN44" s="73"/>
      <c r="BO44" s="73"/>
      <c r="BP44" s="73"/>
      <c r="BQ44" s="73"/>
      <c r="BR44" s="73"/>
      <c r="BS44" s="73"/>
      <c r="BT44" s="73"/>
      <c r="BU44" s="73"/>
      <c r="BV44" s="73"/>
      <c r="BW44" s="73"/>
      <c r="BX44" s="73"/>
      <c r="BY44" s="73"/>
      <c r="BZ44" s="73"/>
      <c r="CA44" s="73"/>
      <c r="CB44" s="73"/>
      <c r="CC44" s="73"/>
      <c r="CD44" s="73"/>
      <c r="CE44" s="73"/>
      <c r="CF44" s="73"/>
      <c r="CG44" s="73"/>
      <c r="CH44" s="73"/>
      <c r="CI44" s="73"/>
      <c r="CJ44" s="73"/>
      <c r="CK44" s="73"/>
      <c r="CL44" s="73"/>
      <c r="CM44" s="73"/>
      <c r="CN44" s="73"/>
      <c r="CO44" s="73"/>
    </row>
    <row r="45" spans="1:93">
      <c r="C45" t="s">
        <v>58</v>
      </c>
      <c r="D45" s="84">
        <v>12345467</v>
      </c>
    </row>
    <row r="47" spans="1:93">
      <c r="B47" t="s">
        <v>91</v>
      </c>
      <c r="C47" s="2" t="s">
        <v>122</v>
      </c>
      <c r="D47" s="73">
        <f>D42</f>
        <v>42125</v>
      </c>
      <c r="E47" s="73">
        <f t="shared" ref="E47:AJ47" si="32">EDATE(D47,1)</f>
        <v>42156</v>
      </c>
      <c r="F47" s="73">
        <f t="shared" si="32"/>
        <v>42186</v>
      </c>
      <c r="G47" s="73">
        <f t="shared" si="32"/>
        <v>42217</v>
      </c>
      <c r="H47" s="73">
        <f t="shared" si="32"/>
        <v>42248</v>
      </c>
      <c r="I47" s="73">
        <f t="shared" si="32"/>
        <v>42278</v>
      </c>
      <c r="J47" s="73">
        <f t="shared" si="32"/>
        <v>42309</v>
      </c>
      <c r="K47" s="73">
        <f t="shared" si="32"/>
        <v>42339</v>
      </c>
      <c r="L47" s="73">
        <f t="shared" si="32"/>
        <v>42370</v>
      </c>
      <c r="M47" s="73">
        <f t="shared" si="32"/>
        <v>42401</v>
      </c>
      <c r="N47" s="73">
        <f t="shared" si="32"/>
        <v>42430</v>
      </c>
      <c r="O47" s="73">
        <f t="shared" si="32"/>
        <v>42461</v>
      </c>
      <c r="P47" s="73">
        <f t="shared" si="32"/>
        <v>42491</v>
      </c>
      <c r="Q47" s="73">
        <f t="shared" si="32"/>
        <v>42522</v>
      </c>
      <c r="R47" s="73">
        <f t="shared" si="32"/>
        <v>42552</v>
      </c>
      <c r="S47" s="73">
        <f t="shared" si="32"/>
        <v>42583</v>
      </c>
      <c r="T47" s="73">
        <f t="shared" si="32"/>
        <v>42614</v>
      </c>
      <c r="U47" s="73">
        <f t="shared" si="32"/>
        <v>42644</v>
      </c>
      <c r="V47" s="73">
        <f t="shared" si="32"/>
        <v>42675</v>
      </c>
      <c r="W47" s="73">
        <f t="shared" si="32"/>
        <v>42705</v>
      </c>
      <c r="X47" s="73">
        <f t="shared" si="32"/>
        <v>42736</v>
      </c>
      <c r="Y47" s="73">
        <f t="shared" si="32"/>
        <v>42767</v>
      </c>
      <c r="Z47" s="73">
        <f t="shared" si="32"/>
        <v>42795</v>
      </c>
      <c r="AA47" s="73">
        <f t="shared" si="32"/>
        <v>42826</v>
      </c>
      <c r="AB47" s="73">
        <f t="shared" si="32"/>
        <v>42856</v>
      </c>
      <c r="AC47" s="73">
        <f t="shared" si="32"/>
        <v>42887</v>
      </c>
      <c r="AD47" s="73">
        <f t="shared" si="32"/>
        <v>42917</v>
      </c>
      <c r="AE47" s="73">
        <f t="shared" si="32"/>
        <v>42948</v>
      </c>
      <c r="AF47" s="73">
        <f t="shared" si="32"/>
        <v>42979</v>
      </c>
      <c r="AG47" s="73">
        <f t="shared" si="32"/>
        <v>43009</v>
      </c>
      <c r="AH47" s="73">
        <f t="shared" si="32"/>
        <v>43040</v>
      </c>
      <c r="AI47" s="73">
        <f t="shared" si="32"/>
        <v>43070</v>
      </c>
      <c r="AJ47" s="73">
        <f t="shared" si="32"/>
        <v>43101</v>
      </c>
      <c r="AK47" s="73">
        <f t="shared" ref="AK47:BP47" si="33">EDATE(AJ47,1)</f>
        <v>43132</v>
      </c>
      <c r="AL47" s="73">
        <f t="shared" si="33"/>
        <v>43160</v>
      </c>
      <c r="AM47" s="73">
        <f t="shared" si="33"/>
        <v>43191</v>
      </c>
      <c r="AN47" s="73">
        <f t="shared" si="33"/>
        <v>43221</v>
      </c>
      <c r="AO47" s="73">
        <f t="shared" si="33"/>
        <v>43252</v>
      </c>
      <c r="AP47" s="73">
        <f t="shared" si="33"/>
        <v>43282</v>
      </c>
      <c r="AQ47" s="73">
        <f t="shared" si="33"/>
        <v>43313</v>
      </c>
      <c r="AR47" s="73">
        <f t="shared" si="33"/>
        <v>43344</v>
      </c>
      <c r="AS47" s="73">
        <f t="shared" si="33"/>
        <v>43374</v>
      </c>
      <c r="AT47" s="73">
        <f t="shared" si="33"/>
        <v>43405</v>
      </c>
      <c r="AU47" s="73">
        <f t="shared" si="33"/>
        <v>43435</v>
      </c>
      <c r="AV47" s="73">
        <f t="shared" si="33"/>
        <v>43466</v>
      </c>
      <c r="AW47" s="73">
        <f t="shared" si="33"/>
        <v>43497</v>
      </c>
      <c r="AX47" s="73">
        <f t="shared" si="33"/>
        <v>43525</v>
      </c>
      <c r="AY47" s="73">
        <f t="shared" si="33"/>
        <v>43556</v>
      </c>
      <c r="AZ47" s="73">
        <f t="shared" si="33"/>
        <v>43586</v>
      </c>
      <c r="BA47" s="73">
        <f t="shared" si="33"/>
        <v>43617</v>
      </c>
      <c r="BB47" s="73">
        <f t="shared" si="33"/>
        <v>43647</v>
      </c>
      <c r="BC47" s="73">
        <f t="shared" si="33"/>
        <v>43678</v>
      </c>
      <c r="BD47" s="73">
        <f t="shared" si="33"/>
        <v>43709</v>
      </c>
      <c r="BE47" s="73">
        <f t="shared" si="33"/>
        <v>43739</v>
      </c>
      <c r="BF47" s="73">
        <f t="shared" si="33"/>
        <v>43770</v>
      </c>
      <c r="BG47" s="73">
        <f t="shared" si="33"/>
        <v>43800</v>
      </c>
      <c r="BH47" s="73">
        <f t="shared" si="33"/>
        <v>43831</v>
      </c>
      <c r="BI47" s="73">
        <f t="shared" si="33"/>
        <v>43862</v>
      </c>
      <c r="BJ47" s="73">
        <f t="shared" si="33"/>
        <v>43891</v>
      </c>
      <c r="BK47" s="73">
        <f t="shared" si="33"/>
        <v>43922</v>
      </c>
      <c r="BL47" s="73">
        <f t="shared" si="33"/>
        <v>43952</v>
      </c>
      <c r="BM47" s="73">
        <f t="shared" si="33"/>
        <v>43983</v>
      </c>
      <c r="BN47" s="73">
        <f t="shared" si="33"/>
        <v>44013</v>
      </c>
      <c r="BO47" s="73">
        <f t="shared" si="33"/>
        <v>44044</v>
      </c>
      <c r="BP47" s="73">
        <f t="shared" si="33"/>
        <v>44075</v>
      </c>
      <c r="BQ47" s="73">
        <f t="shared" ref="BQ47:CO47" si="34">EDATE(BP47,1)</f>
        <v>44105</v>
      </c>
      <c r="BR47" s="73">
        <f t="shared" si="34"/>
        <v>44136</v>
      </c>
      <c r="BS47" s="73">
        <f t="shared" si="34"/>
        <v>44166</v>
      </c>
      <c r="BT47" s="73">
        <f t="shared" si="34"/>
        <v>44197</v>
      </c>
      <c r="BU47" s="73">
        <f t="shared" si="34"/>
        <v>44228</v>
      </c>
      <c r="BV47" s="73">
        <f t="shared" si="34"/>
        <v>44256</v>
      </c>
      <c r="BW47" s="73">
        <f t="shared" si="34"/>
        <v>44287</v>
      </c>
      <c r="BX47" s="73">
        <f t="shared" si="34"/>
        <v>44317</v>
      </c>
      <c r="BY47" s="73">
        <f t="shared" si="34"/>
        <v>44348</v>
      </c>
      <c r="BZ47" s="73">
        <f t="shared" si="34"/>
        <v>44378</v>
      </c>
      <c r="CA47" s="73">
        <f t="shared" si="34"/>
        <v>44409</v>
      </c>
      <c r="CB47" s="73">
        <f t="shared" si="34"/>
        <v>44440</v>
      </c>
      <c r="CC47" s="73">
        <f t="shared" si="34"/>
        <v>44470</v>
      </c>
      <c r="CD47" s="73">
        <f t="shared" si="34"/>
        <v>44501</v>
      </c>
      <c r="CE47" s="73">
        <f t="shared" si="34"/>
        <v>44531</v>
      </c>
      <c r="CF47" s="73">
        <f t="shared" si="34"/>
        <v>44562</v>
      </c>
      <c r="CG47" s="73">
        <f t="shared" si="34"/>
        <v>44593</v>
      </c>
      <c r="CH47" s="73">
        <f t="shared" si="34"/>
        <v>44621</v>
      </c>
      <c r="CI47" s="73">
        <f t="shared" si="34"/>
        <v>44652</v>
      </c>
      <c r="CJ47" s="73">
        <f t="shared" si="34"/>
        <v>44682</v>
      </c>
      <c r="CK47" s="73">
        <f t="shared" si="34"/>
        <v>44713</v>
      </c>
      <c r="CL47" s="73">
        <f t="shared" si="34"/>
        <v>44743</v>
      </c>
      <c r="CM47" s="73">
        <f t="shared" si="34"/>
        <v>44774</v>
      </c>
      <c r="CN47" s="73">
        <f t="shared" si="34"/>
        <v>44805</v>
      </c>
      <c r="CO47" s="73">
        <f t="shared" si="34"/>
        <v>44835</v>
      </c>
    </row>
    <row r="48" spans="1:93">
      <c r="C48" t="s">
        <v>187</v>
      </c>
      <c r="D48" s="21">
        <f t="shared" ref="D48:AI48" si="35">IF(D47&gt;$D$43,0,$D$45*$D$44/12)</f>
        <v>20575.778333333332</v>
      </c>
      <c r="E48" s="21">
        <f t="shared" si="35"/>
        <v>20575.778333333332</v>
      </c>
      <c r="F48" s="21">
        <f t="shared" si="35"/>
        <v>20575.778333333332</v>
      </c>
      <c r="G48" s="21">
        <f t="shared" si="35"/>
        <v>20575.778333333332</v>
      </c>
      <c r="H48" s="21">
        <f t="shared" si="35"/>
        <v>20575.778333333332</v>
      </c>
      <c r="I48" s="21">
        <f t="shared" si="35"/>
        <v>20575.778333333332</v>
      </c>
      <c r="J48" s="21">
        <f t="shared" si="35"/>
        <v>20575.778333333332</v>
      </c>
      <c r="K48" s="21">
        <f t="shared" si="35"/>
        <v>20575.778333333332</v>
      </c>
      <c r="L48" s="21">
        <f t="shared" si="35"/>
        <v>20575.778333333332</v>
      </c>
      <c r="M48" s="21">
        <f t="shared" si="35"/>
        <v>20575.778333333332</v>
      </c>
      <c r="N48" s="21">
        <f t="shared" si="35"/>
        <v>20575.778333333332</v>
      </c>
      <c r="O48" s="21">
        <f t="shared" si="35"/>
        <v>20575.778333333332</v>
      </c>
      <c r="P48" s="21">
        <f t="shared" si="35"/>
        <v>20575.778333333332</v>
      </c>
      <c r="Q48" s="21">
        <f t="shared" si="35"/>
        <v>20575.778333333332</v>
      </c>
      <c r="R48" s="21">
        <f t="shared" si="35"/>
        <v>20575.778333333332</v>
      </c>
      <c r="S48" s="21">
        <f t="shared" si="35"/>
        <v>20575.778333333332</v>
      </c>
      <c r="T48" s="21">
        <f t="shared" si="35"/>
        <v>20575.778333333332</v>
      </c>
      <c r="U48" s="21">
        <f t="shared" si="35"/>
        <v>20575.778333333332</v>
      </c>
      <c r="V48" s="21">
        <f t="shared" si="35"/>
        <v>20575.778333333332</v>
      </c>
      <c r="W48" s="21">
        <f t="shared" si="35"/>
        <v>20575.778333333332</v>
      </c>
      <c r="X48" s="21">
        <f t="shared" si="35"/>
        <v>20575.778333333332</v>
      </c>
      <c r="Y48" s="21">
        <f t="shared" si="35"/>
        <v>20575.778333333332</v>
      </c>
      <c r="Z48" s="21">
        <f t="shared" si="35"/>
        <v>20575.778333333332</v>
      </c>
      <c r="AA48" s="21">
        <f t="shared" si="35"/>
        <v>20575.778333333332</v>
      </c>
      <c r="AB48" s="21">
        <f t="shared" si="35"/>
        <v>20575.778333333332</v>
      </c>
      <c r="AC48" s="21">
        <f t="shared" si="35"/>
        <v>20575.778333333332</v>
      </c>
      <c r="AD48" s="21">
        <f t="shared" si="35"/>
        <v>20575.778333333332</v>
      </c>
      <c r="AE48" s="21">
        <f t="shared" si="35"/>
        <v>20575.778333333332</v>
      </c>
      <c r="AF48" s="21">
        <f t="shared" si="35"/>
        <v>20575.778333333332</v>
      </c>
      <c r="AG48" s="21">
        <f t="shared" si="35"/>
        <v>0</v>
      </c>
      <c r="AH48" s="21">
        <f t="shared" si="35"/>
        <v>0</v>
      </c>
      <c r="AI48" s="21">
        <f t="shared" si="35"/>
        <v>0</v>
      </c>
      <c r="AJ48" s="21">
        <f t="shared" ref="AJ48:BO48" si="36">IF(AJ47&gt;$D$43,0,$D$45*$D$44/12)</f>
        <v>0</v>
      </c>
      <c r="AK48" s="21">
        <f t="shared" si="36"/>
        <v>0</v>
      </c>
      <c r="AL48" s="21">
        <f t="shared" si="36"/>
        <v>0</v>
      </c>
      <c r="AM48" s="21">
        <f t="shared" si="36"/>
        <v>0</v>
      </c>
      <c r="AN48" s="21">
        <f t="shared" si="36"/>
        <v>0</v>
      </c>
      <c r="AO48" s="21">
        <f t="shared" si="36"/>
        <v>0</v>
      </c>
      <c r="AP48" s="21">
        <f t="shared" si="36"/>
        <v>0</v>
      </c>
      <c r="AQ48" s="21">
        <f t="shared" si="36"/>
        <v>0</v>
      </c>
      <c r="AR48" s="21">
        <f t="shared" si="36"/>
        <v>0</v>
      </c>
      <c r="AS48" s="21">
        <f t="shared" si="36"/>
        <v>0</v>
      </c>
      <c r="AT48" s="21">
        <f t="shared" si="36"/>
        <v>0</v>
      </c>
      <c r="AU48" s="21">
        <f t="shared" si="36"/>
        <v>0</v>
      </c>
      <c r="AV48" s="21">
        <f t="shared" si="36"/>
        <v>0</v>
      </c>
      <c r="AW48" s="21">
        <f t="shared" si="36"/>
        <v>0</v>
      </c>
      <c r="AX48" s="21">
        <f t="shared" si="36"/>
        <v>0</v>
      </c>
      <c r="AY48" s="21">
        <f t="shared" si="36"/>
        <v>0</v>
      </c>
      <c r="AZ48" s="21">
        <f t="shared" si="36"/>
        <v>0</v>
      </c>
      <c r="BA48" s="21">
        <f t="shared" si="36"/>
        <v>0</v>
      </c>
      <c r="BB48" s="21">
        <f t="shared" si="36"/>
        <v>0</v>
      </c>
      <c r="BC48" s="21">
        <f t="shared" si="36"/>
        <v>0</v>
      </c>
      <c r="BD48" s="21">
        <f t="shared" si="36"/>
        <v>0</v>
      </c>
      <c r="BE48" s="21">
        <f t="shared" si="36"/>
        <v>0</v>
      </c>
      <c r="BF48" s="21">
        <f t="shared" si="36"/>
        <v>0</v>
      </c>
      <c r="BG48" s="21">
        <f t="shared" si="36"/>
        <v>0</v>
      </c>
      <c r="BH48" s="21">
        <f t="shared" si="36"/>
        <v>0</v>
      </c>
      <c r="BI48" s="21">
        <f t="shared" si="36"/>
        <v>0</v>
      </c>
      <c r="BJ48" s="21">
        <f t="shared" si="36"/>
        <v>0</v>
      </c>
      <c r="BK48" s="21">
        <f t="shared" si="36"/>
        <v>0</v>
      </c>
      <c r="BL48" s="21">
        <f t="shared" si="36"/>
        <v>0</v>
      </c>
      <c r="BM48" s="21">
        <f t="shared" si="36"/>
        <v>0</v>
      </c>
      <c r="BN48" s="21">
        <f t="shared" si="36"/>
        <v>0</v>
      </c>
      <c r="BO48" s="21">
        <f t="shared" si="36"/>
        <v>0</v>
      </c>
      <c r="BP48" s="21">
        <f t="shared" ref="BP48:CO48" si="37">IF(BP47&gt;$D$43,0,$D$45*$D$44/12)</f>
        <v>0</v>
      </c>
      <c r="BQ48" s="21">
        <f t="shared" si="37"/>
        <v>0</v>
      </c>
      <c r="BR48" s="21">
        <f t="shared" si="37"/>
        <v>0</v>
      </c>
      <c r="BS48" s="21">
        <f t="shared" si="37"/>
        <v>0</v>
      </c>
      <c r="BT48" s="21">
        <f t="shared" si="37"/>
        <v>0</v>
      </c>
      <c r="BU48" s="21">
        <f t="shared" si="37"/>
        <v>0</v>
      </c>
      <c r="BV48" s="21">
        <f t="shared" si="37"/>
        <v>0</v>
      </c>
      <c r="BW48" s="21">
        <f t="shared" si="37"/>
        <v>0</v>
      </c>
      <c r="BX48" s="21">
        <f t="shared" si="37"/>
        <v>0</v>
      </c>
      <c r="BY48" s="21">
        <f t="shared" si="37"/>
        <v>0</v>
      </c>
      <c r="BZ48" s="21">
        <f t="shared" si="37"/>
        <v>0</v>
      </c>
      <c r="CA48" s="21">
        <f t="shared" si="37"/>
        <v>0</v>
      </c>
      <c r="CB48" s="21">
        <f t="shared" si="37"/>
        <v>0</v>
      </c>
      <c r="CC48" s="21">
        <f t="shared" si="37"/>
        <v>0</v>
      </c>
      <c r="CD48" s="21">
        <f t="shared" si="37"/>
        <v>0</v>
      </c>
      <c r="CE48" s="21">
        <f t="shared" si="37"/>
        <v>0</v>
      </c>
      <c r="CF48" s="21">
        <f t="shared" si="37"/>
        <v>0</v>
      </c>
      <c r="CG48" s="21">
        <f t="shared" si="37"/>
        <v>0</v>
      </c>
      <c r="CH48" s="21">
        <f t="shared" si="37"/>
        <v>0</v>
      </c>
      <c r="CI48" s="21">
        <f t="shared" si="37"/>
        <v>0</v>
      </c>
      <c r="CJ48" s="21">
        <f t="shared" si="37"/>
        <v>0</v>
      </c>
      <c r="CK48" s="21">
        <f t="shared" si="37"/>
        <v>0</v>
      </c>
      <c r="CL48" s="21">
        <f t="shared" si="37"/>
        <v>0</v>
      </c>
      <c r="CM48" s="21">
        <f t="shared" si="37"/>
        <v>0</v>
      </c>
      <c r="CN48" s="21">
        <f t="shared" si="37"/>
        <v>0</v>
      </c>
      <c r="CO48" s="21">
        <f t="shared" si="37"/>
        <v>0</v>
      </c>
    </row>
    <row r="50" spans="1:93" s="38" customFormat="1">
      <c r="A50" s="38" t="s">
        <v>87</v>
      </c>
      <c r="D50" s="49"/>
    </row>
    <row r="51" spans="1:93">
      <c r="A51" t="s">
        <v>311</v>
      </c>
      <c r="B51" t="s">
        <v>92</v>
      </c>
      <c r="C51" t="s">
        <v>404</v>
      </c>
      <c r="D51" s="64">
        <v>42125</v>
      </c>
    </row>
    <row r="52" spans="1:93">
      <c r="C52" t="s">
        <v>176</v>
      </c>
      <c r="D52" s="64">
        <v>42979</v>
      </c>
      <c r="E52" s="73"/>
      <c r="F52" s="73"/>
      <c r="G52" s="73"/>
      <c r="H52" s="73"/>
      <c r="I52" s="73"/>
      <c r="J52" s="73"/>
      <c r="K52" s="73"/>
      <c r="L52" s="73"/>
      <c r="M52" s="73"/>
      <c r="N52" s="73"/>
      <c r="O52" s="73"/>
      <c r="P52" s="73"/>
      <c r="Q52" s="73"/>
      <c r="R52" s="73"/>
      <c r="S52" s="73"/>
      <c r="T52" s="73"/>
      <c r="U52" s="73"/>
      <c r="V52" s="73"/>
      <c r="W52" s="73"/>
      <c r="X52" s="73"/>
      <c r="Y52" s="73"/>
      <c r="Z52" s="73"/>
      <c r="AA52" s="73"/>
      <c r="AB52" s="73"/>
      <c r="AC52" s="73"/>
      <c r="AD52" s="73"/>
      <c r="AE52" s="73"/>
      <c r="AF52" s="73"/>
      <c r="AG52" s="73"/>
      <c r="AH52" s="73"/>
      <c r="AI52" s="73"/>
      <c r="AJ52" s="73"/>
      <c r="AK52" s="73"/>
      <c r="AL52" s="73"/>
      <c r="AM52" s="73"/>
      <c r="AN52" s="73"/>
      <c r="AO52" s="73"/>
      <c r="AP52" s="73"/>
      <c r="AQ52" s="73"/>
      <c r="AR52" s="73"/>
      <c r="AS52" s="73"/>
      <c r="AT52" s="73"/>
      <c r="AU52" s="73"/>
      <c r="AV52" s="73"/>
      <c r="AW52" s="73"/>
      <c r="AX52" s="73"/>
      <c r="AY52" s="73"/>
      <c r="AZ52" s="73"/>
      <c r="BA52" s="73"/>
      <c r="BB52" s="73"/>
      <c r="BC52" s="73"/>
      <c r="BD52" s="73"/>
      <c r="BE52" s="73"/>
      <c r="BF52" s="73"/>
      <c r="BG52" s="73"/>
      <c r="BH52" s="73"/>
      <c r="BI52" s="73"/>
      <c r="BJ52" s="73"/>
      <c r="BK52" s="73"/>
      <c r="BL52" s="73"/>
      <c r="BM52" s="73"/>
      <c r="BN52" s="73"/>
      <c r="BO52" s="73"/>
      <c r="BP52" s="73"/>
      <c r="BQ52" s="73"/>
      <c r="BR52" s="73"/>
      <c r="BS52" s="73"/>
      <c r="BT52" s="73"/>
      <c r="BU52" s="73"/>
      <c r="BV52" s="73"/>
      <c r="BW52" s="73"/>
      <c r="BX52" s="73"/>
      <c r="BY52" s="73"/>
      <c r="BZ52" s="73"/>
      <c r="CA52" s="73"/>
      <c r="CB52" s="73"/>
      <c r="CC52" s="73"/>
      <c r="CD52" s="73"/>
      <c r="CE52" s="73"/>
      <c r="CF52" s="73"/>
      <c r="CG52" s="73"/>
      <c r="CH52" s="73"/>
      <c r="CI52" s="73"/>
      <c r="CJ52" s="73"/>
      <c r="CK52" s="73"/>
      <c r="CL52" s="73"/>
      <c r="CM52" s="73"/>
      <c r="CN52" s="73"/>
      <c r="CO52" s="73"/>
    </row>
    <row r="53" spans="1:93">
      <c r="C53" t="s">
        <v>178</v>
      </c>
      <c r="D53" s="4">
        <v>0.02</v>
      </c>
      <c r="E53" s="73"/>
      <c r="F53" s="73"/>
      <c r="G53" s="73"/>
      <c r="H53" s="73"/>
      <c r="I53" s="73"/>
      <c r="J53" s="73"/>
      <c r="K53" s="73"/>
      <c r="L53" s="73"/>
      <c r="M53" s="73"/>
      <c r="N53" s="73"/>
      <c r="O53" s="73"/>
      <c r="P53" s="73"/>
      <c r="Q53" s="73"/>
      <c r="R53" s="73"/>
      <c r="S53" s="73"/>
      <c r="T53" s="73"/>
      <c r="U53" s="73"/>
      <c r="V53" s="73"/>
      <c r="W53" s="73"/>
      <c r="X53" s="73"/>
      <c r="Y53" s="73"/>
      <c r="Z53" s="73"/>
      <c r="AA53" s="73"/>
      <c r="AB53" s="73"/>
      <c r="AC53" s="73"/>
      <c r="AD53" s="73"/>
      <c r="AE53" s="73"/>
      <c r="AF53" s="73"/>
      <c r="AG53" s="73"/>
      <c r="AH53" s="73"/>
      <c r="AI53" s="73"/>
      <c r="AJ53" s="73"/>
      <c r="AK53" s="73"/>
      <c r="AL53" s="73"/>
      <c r="AM53" s="73"/>
      <c r="AN53" s="73"/>
      <c r="AO53" s="73"/>
      <c r="AP53" s="73"/>
      <c r="AQ53" s="73"/>
      <c r="AR53" s="73"/>
      <c r="AS53" s="73"/>
      <c r="AT53" s="73"/>
      <c r="AU53" s="73"/>
      <c r="AV53" s="73"/>
      <c r="AW53" s="73"/>
      <c r="AX53" s="73"/>
      <c r="AY53" s="73"/>
      <c r="AZ53" s="73"/>
      <c r="BA53" s="73"/>
      <c r="BB53" s="73"/>
      <c r="BC53" s="73"/>
      <c r="BD53" s="73"/>
      <c r="BE53" s="73"/>
      <c r="BF53" s="73"/>
      <c r="BG53" s="73"/>
      <c r="BH53" s="73"/>
      <c r="BI53" s="73"/>
      <c r="BJ53" s="73"/>
      <c r="BK53" s="73"/>
      <c r="BL53" s="73"/>
      <c r="BM53" s="73"/>
      <c r="BN53" s="73"/>
      <c r="BO53" s="73"/>
      <c r="BP53" s="73"/>
      <c r="BQ53" s="73"/>
      <c r="BR53" s="73"/>
      <c r="BS53" s="73"/>
      <c r="BT53" s="73"/>
      <c r="BU53" s="73"/>
      <c r="BV53" s="73"/>
      <c r="BW53" s="73"/>
      <c r="BX53" s="73"/>
      <c r="BY53" s="73"/>
      <c r="BZ53" s="73"/>
      <c r="CA53" s="73"/>
      <c r="CB53" s="73"/>
      <c r="CC53" s="73"/>
      <c r="CD53" s="73"/>
      <c r="CE53" s="73"/>
      <c r="CF53" s="73"/>
      <c r="CG53" s="73"/>
      <c r="CH53" s="73"/>
      <c r="CI53" s="73"/>
      <c r="CJ53" s="73"/>
      <c r="CK53" s="73"/>
      <c r="CL53" s="73"/>
      <c r="CM53" s="73"/>
      <c r="CN53" s="73"/>
      <c r="CO53" s="73"/>
    </row>
    <row r="54" spans="1:93">
      <c r="C54" s="2" t="s">
        <v>122</v>
      </c>
      <c r="D54" s="73">
        <f>D51</f>
        <v>42125</v>
      </c>
      <c r="E54" s="73">
        <f t="shared" ref="E54:AJ54" si="38">EDATE(D54,1)</f>
        <v>42156</v>
      </c>
      <c r="F54" s="73">
        <f t="shared" si="38"/>
        <v>42186</v>
      </c>
      <c r="G54" s="73">
        <f t="shared" si="38"/>
        <v>42217</v>
      </c>
      <c r="H54" s="73">
        <f t="shared" si="38"/>
        <v>42248</v>
      </c>
      <c r="I54" s="73">
        <f t="shared" si="38"/>
        <v>42278</v>
      </c>
      <c r="J54" s="73">
        <f t="shared" si="38"/>
        <v>42309</v>
      </c>
      <c r="K54" s="73">
        <f t="shared" si="38"/>
        <v>42339</v>
      </c>
      <c r="L54" s="73">
        <f t="shared" si="38"/>
        <v>42370</v>
      </c>
      <c r="M54" s="73">
        <f t="shared" si="38"/>
        <v>42401</v>
      </c>
      <c r="N54" s="73">
        <f t="shared" si="38"/>
        <v>42430</v>
      </c>
      <c r="O54" s="73">
        <f t="shared" si="38"/>
        <v>42461</v>
      </c>
      <c r="P54" s="73">
        <f t="shared" si="38"/>
        <v>42491</v>
      </c>
      <c r="Q54" s="73">
        <f t="shared" si="38"/>
        <v>42522</v>
      </c>
      <c r="R54" s="73">
        <f t="shared" si="38"/>
        <v>42552</v>
      </c>
      <c r="S54" s="73">
        <f t="shared" si="38"/>
        <v>42583</v>
      </c>
      <c r="T54" s="73">
        <f t="shared" si="38"/>
        <v>42614</v>
      </c>
      <c r="U54" s="73">
        <f t="shared" si="38"/>
        <v>42644</v>
      </c>
      <c r="V54" s="73">
        <f t="shared" si="38"/>
        <v>42675</v>
      </c>
      <c r="W54" s="73">
        <f t="shared" si="38"/>
        <v>42705</v>
      </c>
      <c r="X54" s="73">
        <f t="shared" si="38"/>
        <v>42736</v>
      </c>
      <c r="Y54" s="73">
        <f t="shared" si="38"/>
        <v>42767</v>
      </c>
      <c r="Z54" s="73">
        <f t="shared" si="38"/>
        <v>42795</v>
      </c>
      <c r="AA54" s="73">
        <f t="shared" si="38"/>
        <v>42826</v>
      </c>
      <c r="AB54" s="73">
        <f t="shared" si="38"/>
        <v>42856</v>
      </c>
      <c r="AC54" s="73">
        <f t="shared" si="38"/>
        <v>42887</v>
      </c>
      <c r="AD54" s="73">
        <f t="shared" si="38"/>
        <v>42917</v>
      </c>
      <c r="AE54" s="73">
        <f t="shared" si="38"/>
        <v>42948</v>
      </c>
      <c r="AF54" s="73">
        <f t="shared" si="38"/>
        <v>42979</v>
      </c>
      <c r="AG54" s="73">
        <f t="shared" si="38"/>
        <v>43009</v>
      </c>
      <c r="AH54" s="73">
        <f t="shared" si="38"/>
        <v>43040</v>
      </c>
      <c r="AI54" s="73">
        <f t="shared" si="38"/>
        <v>43070</v>
      </c>
      <c r="AJ54" s="73">
        <f t="shared" si="38"/>
        <v>43101</v>
      </c>
      <c r="AK54" s="73">
        <f t="shared" ref="AK54:BP54" si="39">EDATE(AJ54,1)</f>
        <v>43132</v>
      </c>
      <c r="AL54" s="73">
        <f t="shared" si="39"/>
        <v>43160</v>
      </c>
      <c r="AM54" s="73">
        <f t="shared" si="39"/>
        <v>43191</v>
      </c>
      <c r="AN54" s="73">
        <f t="shared" si="39"/>
        <v>43221</v>
      </c>
      <c r="AO54" s="73">
        <f t="shared" si="39"/>
        <v>43252</v>
      </c>
      <c r="AP54" s="73">
        <f t="shared" si="39"/>
        <v>43282</v>
      </c>
      <c r="AQ54" s="73">
        <f t="shared" si="39"/>
        <v>43313</v>
      </c>
      <c r="AR54" s="73">
        <f t="shared" si="39"/>
        <v>43344</v>
      </c>
      <c r="AS54" s="73">
        <f t="shared" si="39"/>
        <v>43374</v>
      </c>
      <c r="AT54" s="73">
        <f t="shared" si="39"/>
        <v>43405</v>
      </c>
      <c r="AU54" s="73">
        <f t="shared" si="39"/>
        <v>43435</v>
      </c>
      <c r="AV54" s="73">
        <f t="shared" si="39"/>
        <v>43466</v>
      </c>
      <c r="AW54" s="73">
        <f t="shared" si="39"/>
        <v>43497</v>
      </c>
      <c r="AX54" s="73">
        <f t="shared" si="39"/>
        <v>43525</v>
      </c>
      <c r="AY54" s="73">
        <f t="shared" si="39"/>
        <v>43556</v>
      </c>
      <c r="AZ54" s="73">
        <f t="shared" si="39"/>
        <v>43586</v>
      </c>
      <c r="BA54" s="73">
        <f t="shared" si="39"/>
        <v>43617</v>
      </c>
      <c r="BB54" s="73">
        <f t="shared" si="39"/>
        <v>43647</v>
      </c>
      <c r="BC54" s="73">
        <f t="shared" si="39"/>
        <v>43678</v>
      </c>
      <c r="BD54" s="73">
        <f t="shared" si="39"/>
        <v>43709</v>
      </c>
      <c r="BE54" s="73">
        <f t="shared" si="39"/>
        <v>43739</v>
      </c>
      <c r="BF54" s="73">
        <f t="shared" si="39"/>
        <v>43770</v>
      </c>
      <c r="BG54" s="73">
        <f t="shared" si="39"/>
        <v>43800</v>
      </c>
      <c r="BH54" s="73">
        <f t="shared" si="39"/>
        <v>43831</v>
      </c>
      <c r="BI54" s="73">
        <f t="shared" si="39"/>
        <v>43862</v>
      </c>
      <c r="BJ54" s="73">
        <f t="shared" si="39"/>
        <v>43891</v>
      </c>
      <c r="BK54" s="73">
        <f t="shared" si="39"/>
        <v>43922</v>
      </c>
      <c r="BL54" s="73">
        <f t="shared" si="39"/>
        <v>43952</v>
      </c>
      <c r="BM54" s="73">
        <f t="shared" si="39"/>
        <v>43983</v>
      </c>
      <c r="BN54" s="73">
        <f t="shared" si="39"/>
        <v>44013</v>
      </c>
      <c r="BO54" s="73">
        <f t="shared" si="39"/>
        <v>44044</v>
      </c>
      <c r="BP54" s="73">
        <f t="shared" si="39"/>
        <v>44075</v>
      </c>
      <c r="BQ54" s="73">
        <f t="shared" ref="BQ54:CO54" si="40">EDATE(BP54,1)</f>
        <v>44105</v>
      </c>
      <c r="BR54" s="73">
        <f t="shared" si="40"/>
        <v>44136</v>
      </c>
      <c r="BS54" s="73">
        <f t="shared" si="40"/>
        <v>44166</v>
      </c>
      <c r="BT54" s="73">
        <f t="shared" si="40"/>
        <v>44197</v>
      </c>
      <c r="BU54" s="73">
        <f t="shared" si="40"/>
        <v>44228</v>
      </c>
      <c r="BV54" s="73">
        <f t="shared" si="40"/>
        <v>44256</v>
      </c>
      <c r="BW54" s="73">
        <f t="shared" si="40"/>
        <v>44287</v>
      </c>
      <c r="BX54" s="73">
        <f t="shared" si="40"/>
        <v>44317</v>
      </c>
      <c r="BY54" s="73">
        <f t="shared" si="40"/>
        <v>44348</v>
      </c>
      <c r="BZ54" s="73">
        <f t="shared" si="40"/>
        <v>44378</v>
      </c>
      <c r="CA54" s="73">
        <f t="shared" si="40"/>
        <v>44409</v>
      </c>
      <c r="CB54" s="73">
        <f t="shared" si="40"/>
        <v>44440</v>
      </c>
      <c r="CC54" s="73">
        <f t="shared" si="40"/>
        <v>44470</v>
      </c>
      <c r="CD54" s="73">
        <f t="shared" si="40"/>
        <v>44501</v>
      </c>
      <c r="CE54" s="73">
        <f t="shared" si="40"/>
        <v>44531</v>
      </c>
      <c r="CF54" s="73">
        <f t="shared" si="40"/>
        <v>44562</v>
      </c>
      <c r="CG54" s="73">
        <f t="shared" si="40"/>
        <v>44593</v>
      </c>
      <c r="CH54" s="73">
        <f t="shared" si="40"/>
        <v>44621</v>
      </c>
      <c r="CI54" s="73">
        <f t="shared" si="40"/>
        <v>44652</v>
      </c>
      <c r="CJ54" s="73">
        <f t="shared" si="40"/>
        <v>44682</v>
      </c>
      <c r="CK54" s="73">
        <f t="shared" si="40"/>
        <v>44713</v>
      </c>
      <c r="CL54" s="73">
        <f t="shared" si="40"/>
        <v>44743</v>
      </c>
      <c r="CM54" s="73">
        <f t="shared" si="40"/>
        <v>44774</v>
      </c>
      <c r="CN54" s="73">
        <f t="shared" si="40"/>
        <v>44805</v>
      </c>
      <c r="CO54" s="73">
        <f t="shared" si="40"/>
        <v>44835</v>
      </c>
    </row>
    <row r="55" spans="1:93">
      <c r="C55" t="s">
        <v>177</v>
      </c>
      <c r="D55" s="48">
        <v>1711.125</v>
      </c>
      <c r="E55" s="3">
        <v>1711.125</v>
      </c>
      <c r="F55" s="3">
        <v>1711.125</v>
      </c>
      <c r="G55" s="3">
        <v>1711.125</v>
      </c>
      <c r="H55" s="3">
        <v>1711.125</v>
      </c>
      <c r="I55" s="3">
        <v>1711.125</v>
      </c>
      <c r="J55" s="3">
        <v>1711.125</v>
      </c>
      <c r="K55" s="3">
        <v>1711.125</v>
      </c>
      <c r="L55" s="3">
        <v>1711.125</v>
      </c>
      <c r="M55" s="3">
        <v>1711.125</v>
      </c>
      <c r="N55" s="3">
        <v>1711.125</v>
      </c>
      <c r="O55" s="3">
        <v>1711.125</v>
      </c>
      <c r="P55" s="3">
        <v>1762.45875</v>
      </c>
      <c r="Q55" s="3">
        <v>1762.45875</v>
      </c>
      <c r="R55" s="3">
        <v>1762.45875</v>
      </c>
      <c r="S55" s="3">
        <v>1762.45875</v>
      </c>
      <c r="T55" s="3">
        <v>1762.45875</v>
      </c>
      <c r="U55" s="3">
        <v>1762.45875</v>
      </c>
      <c r="V55" s="3">
        <v>1762.45875</v>
      </c>
      <c r="W55" s="3">
        <v>1762.45875</v>
      </c>
      <c r="X55" s="3">
        <v>1762.45875</v>
      </c>
      <c r="Y55" s="3">
        <v>1762.45875</v>
      </c>
      <c r="Z55" s="3">
        <v>1762.45875</v>
      </c>
      <c r="AA55" s="3">
        <v>1762.45875</v>
      </c>
      <c r="AB55" s="3">
        <v>1815.3325124999999</v>
      </c>
      <c r="AC55" s="3">
        <v>1815.3325124999999</v>
      </c>
      <c r="AD55" s="3">
        <v>1815.3325124999999</v>
      </c>
      <c r="AE55" s="3">
        <v>1815.3325124999999</v>
      </c>
      <c r="AF55" s="3">
        <v>1815.3325124999999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  <c r="BN55" s="3">
        <v>0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0</v>
      </c>
      <c r="BU55" s="3">
        <v>0</v>
      </c>
      <c r="BV55" s="3">
        <v>0</v>
      </c>
      <c r="BW55" s="3">
        <v>0</v>
      </c>
      <c r="BX55" s="3">
        <v>0</v>
      </c>
      <c r="BY55" s="3">
        <v>0</v>
      </c>
      <c r="BZ55" s="3">
        <v>0</v>
      </c>
      <c r="CA55" s="3">
        <v>0</v>
      </c>
      <c r="CB55" s="3">
        <v>0</v>
      </c>
      <c r="CC55" s="3">
        <v>0</v>
      </c>
      <c r="CD55" s="3">
        <v>0</v>
      </c>
      <c r="CE55" s="3">
        <v>0</v>
      </c>
      <c r="CF55" s="3">
        <v>0</v>
      </c>
      <c r="CG55" s="3">
        <v>0</v>
      </c>
      <c r="CH55" s="3">
        <v>0</v>
      </c>
      <c r="CI55" s="3">
        <v>0</v>
      </c>
      <c r="CJ55" s="3">
        <v>0</v>
      </c>
      <c r="CK55" s="3">
        <v>0</v>
      </c>
      <c r="CL55" s="3">
        <v>0</v>
      </c>
      <c r="CM55" s="3">
        <v>0</v>
      </c>
      <c r="CN55" s="3">
        <v>0</v>
      </c>
      <c r="CO55" s="3">
        <v>0</v>
      </c>
    </row>
    <row r="57" spans="1:93">
      <c r="B57" t="s">
        <v>91</v>
      </c>
      <c r="C57" s="2" t="s">
        <v>122</v>
      </c>
      <c r="D57" s="73">
        <f>D54</f>
        <v>42125</v>
      </c>
      <c r="E57" s="73">
        <f t="shared" ref="E57:AJ57" si="41">EDATE(D57,1)</f>
        <v>42156</v>
      </c>
      <c r="F57" s="73">
        <f t="shared" si="41"/>
        <v>42186</v>
      </c>
      <c r="G57" s="73">
        <f t="shared" si="41"/>
        <v>42217</v>
      </c>
      <c r="H57" s="73">
        <f t="shared" si="41"/>
        <v>42248</v>
      </c>
      <c r="I57" s="73">
        <f t="shared" si="41"/>
        <v>42278</v>
      </c>
      <c r="J57" s="73">
        <f t="shared" si="41"/>
        <v>42309</v>
      </c>
      <c r="K57" s="73">
        <f t="shared" si="41"/>
        <v>42339</v>
      </c>
      <c r="L57" s="73">
        <f t="shared" si="41"/>
        <v>42370</v>
      </c>
      <c r="M57" s="73">
        <f t="shared" si="41"/>
        <v>42401</v>
      </c>
      <c r="N57" s="73">
        <f t="shared" si="41"/>
        <v>42430</v>
      </c>
      <c r="O57" s="73">
        <f t="shared" si="41"/>
        <v>42461</v>
      </c>
      <c r="P57" s="73">
        <f t="shared" si="41"/>
        <v>42491</v>
      </c>
      <c r="Q57" s="73">
        <f t="shared" si="41"/>
        <v>42522</v>
      </c>
      <c r="R57" s="73">
        <f t="shared" si="41"/>
        <v>42552</v>
      </c>
      <c r="S57" s="73">
        <f t="shared" si="41"/>
        <v>42583</v>
      </c>
      <c r="T57" s="73">
        <f t="shared" si="41"/>
        <v>42614</v>
      </c>
      <c r="U57" s="73">
        <f t="shared" si="41"/>
        <v>42644</v>
      </c>
      <c r="V57" s="73">
        <f t="shared" si="41"/>
        <v>42675</v>
      </c>
      <c r="W57" s="73">
        <f t="shared" si="41"/>
        <v>42705</v>
      </c>
      <c r="X57" s="73">
        <f t="shared" si="41"/>
        <v>42736</v>
      </c>
      <c r="Y57" s="73">
        <f t="shared" si="41"/>
        <v>42767</v>
      </c>
      <c r="Z57" s="73">
        <f t="shared" si="41"/>
        <v>42795</v>
      </c>
      <c r="AA57" s="73">
        <f t="shared" si="41"/>
        <v>42826</v>
      </c>
      <c r="AB57" s="73">
        <f t="shared" si="41"/>
        <v>42856</v>
      </c>
      <c r="AC57" s="73">
        <f t="shared" si="41"/>
        <v>42887</v>
      </c>
      <c r="AD57" s="73">
        <f t="shared" si="41"/>
        <v>42917</v>
      </c>
      <c r="AE57" s="73">
        <f t="shared" si="41"/>
        <v>42948</v>
      </c>
      <c r="AF57" s="73">
        <f t="shared" si="41"/>
        <v>42979</v>
      </c>
      <c r="AG57" s="73">
        <f t="shared" si="41"/>
        <v>43009</v>
      </c>
      <c r="AH57" s="73">
        <f t="shared" si="41"/>
        <v>43040</v>
      </c>
      <c r="AI57" s="73">
        <f t="shared" si="41"/>
        <v>43070</v>
      </c>
      <c r="AJ57" s="73">
        <f t="shared" si="41"/>
        <v>43101</v>
      </c>
      <c r="AK57" s="73">
        <f t="shared" ref="AK57:BP57" si="42">EDATE(AJ57,1)</f>
        <v>43132</v>
      </c>
      <c r="AL57" s="73">
        <f t="shared" si="42"/>
        <v>43160</v>
      </c>
      <c r="AM57" s="73">
        <f t="shared" si="42"/>
        <v>43191</v>
      </c>
      <c r="AN57" s="73">
        <f t="shared" si="42"/>
        <v>43221</v>
      </c>
      <c r="AO57" s="73">
        <f t="shared" si="42"/>
        <v>43252</v>
      </c>
      <c r="AP57" s="73">
        <f t="shared" si="42"/>
        <v>43282</v>
      </c>
      <c r="AQ57" s="73">
        <f t="shared" si="42"/>
        <v>43313</v>
      </c>
      <c r="AR57" s="73">
        <f t="shared" si="42"/>
        <v>43344</v>
      </c>
      <c r="AS57" s="73">
        <f t="shared" si="42"/>
        <v>43374</v>
      </c>
      <c r="AT57" s="73">
        <f t="shared" si="42"/>
        <v>43405</v>
      </c>
      <c r="AU57" s="73">
        <f t="shared" si="42"/>
        <v>43435</v>
      </c>
      <c r="AV57" s="73">
        <f t="shared" si="42"/>
        <v>43466</v>
      </c>
      <c r="AW57" s="73">
        <f t="shared" si="42"/>
        <v>43497</v>
      </c>
      <c r="AX57" s="73">
        <f t="shared" si="42"/>
        <v>43525</v>
      </c>
      <c r="AY57" s="73">
        <f t="shared" si="42"/>
        <v>43556</v>
      </c>
      <c r="AZ57" s="73">
        <f t="shared" si="42"/>
        <v>43586</v>
      </c>
      <c r="BA57" s="73">
        <f t="shared" si="42"/>
        <v>43617</v>
      </c>
      <c r="BB57" s="73">
        <f t="shared" si="42"/>
        <v>43647</v>
      </c>
      <c r="BC57" s="73">
        <f t="shared" si="42"/>
        <v>43678</v>
      </c>
      <c r="BD57" s="73">
        <f t="shared" si="42"/>
        <v>43709</v>
      </c>
      <c r="BE57" s="73">
        <f t="shared" si="42"/>
        <v>43739</v>
      </c>
      <c r="BF57" s="73">
        <f t="shared" si="42"/>
        <v>43770</v>
      </c>
      <c r="BG57" s="73">
        <f t="shared" si="42"/>
        <v>43800</v>
      </c>
      <c r="BH57" s="73">
        <f t="shared" si="42"/>
        <v>43831</v>
      </c>
      <c r="BI57" s="73">
        <f t="shared" si="42"/>
        <v>43862</v>
      </c>
      <c r="BJ57" s="73">
        <f t="shared" si="42"/>
        <v>43891</v>
      </c>
      <c r="BK57" s="73">
        <f t="shared" si="42"/>
        <v>43922</v>
      </c>
      <c r="BL57" s="73">
        <f t="shared" si="42"/>
        <v>43952</v>
      </c>
      <c r="BM57" s="73">
        <f t="shared" si="42"/>
        <v>43983</v>
      </c>
      <c r="BN57" s="73">
        <f t="shared" si="42"/>
        <v>44013</v>
      </c>
      <c r="BO57" s="73">
        <f t="shared" si="42"/>
        <v>44044</v>
      </c>
      <c r="BP57" s="73">
        <f t="shared" si="42"/>
        <v>44075</v>
      </c>
      <c r="BQ57" s="73">
        <f t="shared" ref="BQ57:CO57" si="43">EDATE(BP57,1)</f>
        <v>44105</v>
      </c>
      <c r="BR57" s="73">
        <f t="shared" si="43"/>
        <v>44136</v>
      </c>
      <c r="BS57" s="73">
        <f t="shared" si="43"/>
        <v>44166</v>
      </c>
      <c r="BT57" s="73">
        <f t="shared" si="43"/>
        <v>44197</v>
      </c>
      <c r="BU57" s="73">
        <f t="shared" si="43"/>
        <v>44228</v>
      </c>
      <c r="BV57" s="73">
        <f t="shared" si="43"/>
        <v>44256</v>
      </c>
      <c r="BW57" s="73">
        <f t="shared" si="43"/>
        <v>44287</v>
      </c>
      <c r="BX57" s="73">
        <f t="shared" si="43"/>
        <v>44317</v>
      </c>
      <c r="BY57" s="73">
        <f t="shared" si="43"/>
        <v>44348</v>
      </c>
      <c r="BZ57" s="73">
        <f t="shared" si="43"/>
        <v>44378</v>
      </c>
      <c r="CA57" s="73">
        <f t="shared" si="43"/>
        <v>44409</v>
      </c>
      <c r="CB57" s="73">
        <f t="shared" si="43"/>
        <v>44440</v>
      </c>
      <c r="CC57" s="73">
        <f t="shared" si="43"/>
        <v>44470</v>
      </c>
      <c r="CD57" s="73">
        <f t="shared" si="43"/>
        <v>44501</v>
      </c>
      <c r="CE57" s="73">
        <f t="shared" si="43"/>
        <v>44531</v>
      </c>
      <c r="CF57" s="73">
        <f t="shared" si="43"/>
        <v>44562</v>
      </c>
      <c r="CG57" s="73">
        <f t="shared" si="43"/>
        <v>44593</v>
      </c>
      <c r="CH57" s="73">
        <f t="shared" si="43"/>
        <v>44621</v>
      </c>
      <c r="CI57" s="73">
        <f t="shared" si="43"/>
        <v>44652</v>
      </c>
      <c r="CJ57" s="73">
        <f t="shared" si="43"/>
        <v>44682</v>
      </c>
      <c r="CK57" s="73">
        <f t="shared" si="43"/>
        <v>44713</v>
      </c>
      <c r="CL57" s="73">
        <f t="shared" si="43"/>
        <v>44743</v>
      </c>
      <c r="CM57" s="73">
        <f t="shared" si="43"/>
        <v>44774</v>
      </c>
      <c r="CN57" s="73">
        <f t="shared" si="43"/>
        <v>44805</v>
      </c>
      <c r="CO57" s="73">
        <f t="shared" si="43"/>
        <v>44835</v>
      </c>
    </row>
    <row r="58" spans="1:93">
      <c r="C58" t="s">
        <v>188</v>
      </c>
      <c r="D58">
        <f>IF(D57&gt;$D$52,0,D55*$D$53)</f>
        <v>34.222500000000004</v>
      </c>
      <c r="E58">
        <f t="shared" ref="E58:BP58" si="44">IF(E57&gt;$D$52,0,E55*$D$53)</f>
        <v>34.222500000000004</v>
      </c>
      <c r="F58">
        <f t="shared" si="44"/>
        <v>34.222500000000004</v>
      </c>
      <c r="G58">
        <f t="shared" si="44"/>
        <v>34.222500000000004</v>
      </c>
      <c r="H58">
        <f t="shared" si="44"/>
        <v>34.222500000000004</v>
      </c>
      <c r="I58">
        <f t="shared" si="44"/>
        <v>34.222500000000004</v>
      </c>
      <c r="J58">
        <f t="shared" si="44"/>
        <v>34.222500000000004</v>
      </c>
      <c r="K58">
        <f t="shared" si="44"/>
        <v>34.222500000000004</v>
      </c>
      <c r="L58">
        <f t="shared" si="44"/>
        <v>34.222500000000004</v>
      </c>
      <c r="M58">
        <f t="shared" si="44"/>
        <v>34.222500000000004</v>
      </c>
      <c r="N58">
        <f t="shared" si="44"/>
        <v>34.222500000000004</v>
      </c>
      <c r="O58">
        <f t="shared" si="44"/>
        <v>34.222500000000004</v>
      </c>
      <c r="P58">
        <f t="shared" si="44"/>
        <v>35.249175000000001</v>
      </c>
      <c r="Q58">
        <f t="shared" si="44"/>
        <v>35.249175000000001</v>
      </c>
      <c r="R58">
        <f t="shared" si="44"/>
        <v>35.249175000000001</v>
      </c>
      <c r="S58">
        <f t="shared" si="44"/>
        <v>35.249175000000001</v>
      </c>
      <c r="T58">
        <f t="shared" si="44"/>
        <v>35.249175000000001</v>
      </c>
      <c r="U58">
        <f t="shared" si="44"/>
        <v>35.249175000000001</v>
      </c>
      <c r="V58">
        <f t="shared" si="44"/>
        <v>35.249175000000001</v>
      </c>
      <c r="W58">
        <f t="shared" si="44"/>
        <v>35.249175000000001</v>
      </c>
      <c r="X58">
        <f t="shared" si="44"/>
        <v>35.249175000000001</v>
      </c>
      <c r="Y58">
        <f t="shared" si="44"/>
        <v>35.249175000000001</v>
      </c>
      <c r="Z58">
        <f t="shared" si="44"/>
        <v>35.249175000000001</v>
      </c>
      <c r="AA58">
        <f t="shared" si="44"/>
        <v>35.249175000000001</v>
      </c>
      <c r="AB58">
        <f t="shared" si="44"/>
        <v>36.306650249999997</v>
      </c>
      <c r="AC58">
        <f t="shared" si="44"/>
        <v>36.306650249999997</v>
      </c>
      <c r="AD58">
        <f t="shared" si="44"/>
        <v>36.306650249999997</v>
      </c>
      <c r="AE58">
        <f t="shared" si="44"/>
        <v>36.306650249999997</v>
      </c>
      <c r="AF58">
        <f t="shared" si="44"/>
        <v>36.306650249999997</v>
      </c>
      <c r="AG58">
        <f t="shared" si="44"/>
        <v>0</v>
      </c>
      <c r="AH58">
        <f t="shared" si="44"/>
        <v>0</v>
      </c>
      <c r="AI58">
        <f t="shared" si="44"/>
        <v>0</v>
      </c>
      <c r="AJ58">
        <f t="shared" si="44"/>
        <v>0</v>
      </c>
      <c r="AK58">
        <f t="shared" si="44"/>
        <v>0</v>
      </c>
      <c r="AL58">
        <f t="shared" si="44"/>
        <v>0</v>
      </c>
      <c r="AM58">
        <f t="shared" si="44"/>
        <v>0</v>
      </c>
      <c r="AN58">
        <f t="shared" si="44"/>
        <v>0</v>
      </c>
      <c r="AO58">
        <f t="shared" si="44"/>
        <v>0</v>
      </c>
      <c r="AP58">
        <f t="shared" si="44"/>
        <v>0</v>
      </c>
      <c r="AQ58">
        <f t="shared" si="44"/>
        <v>0</v>
      </c>
      <c r="AR58">
        <f t="shared" si="44"/>
        <v>0</v>
      </c>
      <c r="AS58">
        <f t="shared" si="44"/>
        <v>0</v>
      </c>
      <c r="AT58">
        <f t="shared" si="44"/>
        <v>0</v>
      </c>
      <c r="AU58">
        <f t="shared" si="44"/>
        <v>0</v>
      </c>
      <c r="AV58">
        <f t="shared" si="44"/>
        <v>0</v>
      </c>
      <c r="AW58">
        <f t="shared" si="44"/>
        <v>0</v>
      </c>
      <c r="AX58">
        <f t="shared" si="44"/>
        <v>0</v>
      </c>
      <c r="AY58">
        <f t="shared" si="44"/>
        <v>0</v>
      </c>
      <c r="AZ58">
        <f t="shared" si="44"/>
        <v>0</v>
      </c>
      <c r="BA58">
        <f t="shared" si="44"/>
        <v>0</v>
      </c>
      <c r="BB58">
        <f t="shared" si="44"/>
        <v>0</v>
      </c>
      <c r="BC58">
        <f t="shared" si="44"/>
        <v>0</v>
      </c>
      <c r="BD58">
        <f t="shared" si="44"/>
        <v>0</v>
      </c>
      <c r="BE58">
        <f t="shared" si="44"/>
        <v>0</v>
      </c>
      <c r="BF58">
        <f t="shared" si="44"/>
        <v>0</v>
      </c>
      <c r="BG58">
        <f t="shared" si="44"/>
        <v>0</v>
      </c>
      <c r="BH58">
        <f t="shared" si="44"/>
        <v>0</v>
      </c>
      <c r="BI58">
        <f t="shared" si="44"/>
        <v>0</v>
      </c>
      <c r="BJ58">
        <f t="shared" si="44"/>
        <v>0</v>
      </c>
      <c r="BK58">
        <f t="shared" si="44"/>
        <v>0</v>
      </c>
      <c r="BL58">
        <f t="shared" si="44"/>
        <v>0</v>
      </c>
      <c r="BM58">
        <f t="shared" si="44"/>
        <v>0</v>
      </c>
      <c r="BN58">
        <f t="shared" si="44"/>
        <v>0</v>
      </c>
      <c r="BO58">
        <f t="shared" si="44"/>
        <v>0</v>
      </c>
      <c r="BP58">
        <f t="shared" si="44"/>
        <v>0</v>
      </c>
      <c r="BQ58">
        <f t="shared" ref="BQ58:CO58" si="45">IF(BQ57&gt;$D$52,0,BQ55*$D$53)</f>
        <v>0</v>
      </c>
      <c r="BR58">
        <f t="shared" si="45"/>
        <v>0</v>
      </c>
      <c r="BS58">
        <f t="shared" si="45"/>
        <v>0</v>
      </c>
      <c r="BT58">
        <f t="shared" si="45"/>
        <v>0</v>
      </c>
      <c r="BU58">
        <f t="shared" si="45"/>
        <v>0</v>
      </c>
      <c r="BV58">
        <f t="shared" si="45"/>
        <v>0</v>
      </c>
      <c r="BW58">
        <f t="shared" si="45"/>
        <v>0</v>
      </c>
      <c r="BX58">
        <f t="shared" si="45"/>
        <v>0</v>
      </c>
      <c r="BY58">
        <f t="shared" si="45"/>
        <v>0</v>
      </c>
      <c r="BZ58">
        <f t="shared" si="45"/>
        <v>0</v>
      </c>
      <c r="CA58">
        <f t="shared" si="45"/>
        <v>0</v>
      </c>
      <c r="CB58">
        <f t="shared" si="45"/>
        <v>0</v>
      </c>
      <c r="CC58">
        <f t="shared" si="45"/>
        <v>0</v>
      </c>
      <c r="CD58">
        <f t="shared" si="45"/>
        <v>0</v>
      </c>
      <c r="CE58">
        <f t="shared" si="45"/>
        <v>0</v>
      </c>
      <c r="CF58">
        <f t="shared" si="45"/>
        <v>0</v>
      </c>
      <c r="CG58">
        <f t="shared" si="45"/>
        <v>0</v>
      </c>
      <c r="CH58">
        <f t="shared" si="45"/>
        <v>0</v>
      </c>
      <c r="CI58">
        <f t="shared" si="45"/>
        <v>0</v>
      </c>
      <c r="CJ58">
        <f t="shared" si="45"/>
        <v>0</v>
      </c>
      <c r="CK58">
        <f t="shared" si="45"/>
        <v>0</v>
      </c>
      <c r="CL58">
        <f t="shared" si="45"/>
        <v>0</v>
      </c>
      <c r="CM58">
        <f t="shared" si="45"/>
        <v>0</v>
      </c>
      <c r="CN58">
        <f t="shared" si="45"/>
        <v>0</v>
      </c>
      <c r="CO58">
        <f t="shared" si="45"/>
        <v>0</v>
      </c>
    </row>
    <row r="60" spans="1:93">
      <c r="A60" t="s">
        <v>309</v>
      </c>
      <c r="B60" t="s">
        <v>92</v>
      </c>
      <c r="C60" t="s">
        <v>55</v>
      </c>
      <c r="D60" s="64">
        <v>42491</v>
      </c>
    </row>
    <row r="61" spans="1:93">
      <c r="C61" t="s">
        <v>176</v>
      </c>
      <c r="D61" s="64">
        <v>42979</v>
      </c>
      <c r="E61" s="73"/>
      <c r="F61" s="73"/>
      <c r="G61" s="73"/>
      <c r="H61" s="73"/>
      <c r="I61" s="73"/>
      <c r="J61" s="73"/>
      <c r="K61" s="73"/>
      <c r="L61" s="73"/>
      <c r="M61" s="73"/>
      <c r="N61" s="73"/>
      <c r="O61" s="73"/>
      <c r="P61" s="73"/>
      <c r="Q61" s="73"/>
      <c r="R61" s="73"/>
      <c r="S61" s="73"/>
      <c r="T61" s="73"/>
      <c r="U61" s="73"/>
      <c r="V61" s="73"/>
      <c r="W61" s="73"/>
      <c r="X61" s="73"/>
      <c r="Y61" s="73"/>
      <c r="Z61" s="73"/>
      <c r="AA61" s="73"/>
      <c r="AB61" s="73"/>
      <c r="AC61" s="73"/>
      <c r="AD61" s="73"/>
      <c r="AE61" s="73"/>
      <c r="AF61" s="73"/>
      <c r="AG61" s="73"/>
      <c r="AH61" s="73"/>
      <c r="AI61" s="73"/>
      <c r="AJ61" s="73"/>
      <c r="AK61" s="73"/>
      <c r="AL61" s="73"/>
      <c r="AM61" s="73"/>
      <c r="AN61" s="73"/>
      <c r="AO61" s="73"/>
      <c r="AP61" s="73"/>
      <c r="AQ61" s="73"/>
      <c r="AR61" s="73"/>
      <c r="AS61" s="73"/>
      <c r="AT61" s="73"/>
      <c r="AU61" s="73"/>
      <c r="AV61" s="73"/>
      <c r="AW61" s="73"/>
      <c r="AX61" s="73"/>
      <c r="AY61" s="73"/>
      <c r="AZ61" s="73"/>
      <c r="BA61" s="73"/>
      <c r="BB61" s="73"/>
      <c r="BC61" s="73"/>
      <c r="BD61" s="73"/>
      <c r="BE61" s="73"/>
      <c r="BF61" s="73"/>
      <c r="BG61" s="73"/>
      <c r="BH61" s="73"/>
      <c r="BI61" s="73"/>
      <c r="BJ61" s="73"/>
      <c r="BK61" s="73"/>
      <c r="BL61" s="73"/>
      <c r="BM61" s="73"/>
      <c r="BN61" s="73"/>
      <c r="BO61" s="73"/>
      <c r="BP61" s="73"/>
      <c r="BQ61" s="73"/>
      <c r="BR61" s="73"/>
      <c r="BS61" s="73"/>
      <c r="BT61" s="73"/>
      <c r="BU61" s="73"/>
      <c r="BV61" s="73"/>
      <c r="BW61" s="73"/>
      <c r="BX61" s="73"/>
      <c r="BY61" s="73"/>
      <c r="BZ61" s="73"/>
      <c r="CA61" s="73"/>
      <c r="CB61" s="73"/>
      <c r="CC61" s="73"/>
      <c r="CD61" s="73"/>
      <c r="CE61" s="73"/>
      <c r="CF61" s="73"/>
      <c r="CG61" s="73"/>
      <c r="CH61" s="73"/>
      <c r="CI61" s="73"/>
      <c r="CJ61" s="73"/>
      <c r="CK61" s="73"/>
      <c r="CL61" s="73"/>
      <c r="CM61" s="73"/>
      <c r="CN61" s="73"/>
      <c r="CO61" s="73"/>
    </row>
    <row r="62" spans="1:93">
      <c r="C62" t="s">
        <v>181</v>
      </c>
      <c r="D62" s="84">
        <v>12000000</v>
      </c>
      <c r="E62" s="73"/>
      <c r="F62" s="73"/>
      <c r="G62" s="73"/>
      <c r="H62" s="73"/>
      <c r="I62" s="73"/>
      <c r="J62" s="73"/>
      <c r="K62" s="73"/>
      <c r="L62" s="73"/>
      <c r="M62" s="73"/>
      <c r="N62" s="73"/>
      <c r="O62" s="73"/>
      <c r="P62" s="73"/>
      <c r="Q62" s="73"/>
      <c r="R62" s="73"/>
      <c r="S62" s="73"/>
      <c r="T62" s="73"/>
      <c r="U62" s="73"/>
      <c r="V62" s="73"/>
      <c r="W62" s="73"/>
      <c r="X62" s="73"/>
      <c r="Y62" s="73"/>
      <c r="Z62" s="73"/>
      <c r="AA62" s="73"/>
      <c r="AB62" s="73"/>
      <c r="AC62" s="73"/>
      <c r="AD62" s="73"/>
      <c r="AE62" s="73"/>
      <c r="AF62" s="73"/>
      <c r="AG62" s="73"/>
      <c r="AH62" s="73"/>
      <c r="AI62" s="73"/>
      <c r="AJ62" s="73"/>
      <c r="AK62" s="73"/>
      <c r="AL62" s="73"/>
      <c r="AM62" s="73"/>
      <c r="AN62" s="73"/>
      <c r="AO62" s="73"/>
      <c r="AP62" s="73"/>
      <c r="AQ62" s="73"/>
      <c r="AR62" s="73"/>
      <c r="AS62" s="73"/>
      <c r="AT62" s="73"/>
      <c r="AU62" s="73"/>
      <c r="AV62" s="73"/>
      <c r="AW62" s="73"/>
      <c r="AX62" s="73"/>
      <c r="AY62" s="73"/>
      <c r="AZ62" s="73"/>
      <c r="BA62" s="73"/>
      <c r="BB62" s="73"/>
      <c r="BC62" s="73"/>
      <c r="BD62" s="73"/>
      <c r="BE62" s="73"/>
      <c r="BF62" s="73"/>
      <c r="BG62" s="73"/>
      <c r="BH62" s="73"/>
      <c r="BI62" s="73"/>
      <c r="BJ62" s="73"/>
      <c r="BK62" s="73"/>
      <c r="BL62" s="73"/>
      <c r="BM62" s="73"/>
      <c r="BN62" s="73"/>
      <c r="BO62" s="73"/>
      <c r="BP62" s="73"/>
      <c r="BQ62" s="73"/>
      <c r="BR62" s="73"/>
      <c r="BS62" s="73"/>
      <c r="BT62" s="73"/>
      <c r="BU62" s="73"/>
      <c r="BV62" s="73"/>
      <c r="BW62" s="73"/>
      <c r="BX62" s="73"/>
      <c r="BY62" s="73"/>
      <c r="BZ62" s="73"/>
      <c r="CA62" s="73"/>
      <c r="CB62" s="73"/>
      <c r="CC62" s="73"/>
      <c r="CD62" s="73"/>
      <c r="CE62" s="73"/>
      <c r="CF62" s="73"/>
      <c r="CG62" s="73"/>
      <c r="CH62" s="73"/>
      <c r="CI62" s="73"/>
      <c r="CJ62" s="73"/>
      <c r="CK62" s="73"/>
      <c r="CL62" s="73"/>
      <c r="CM62" s="73"/>
      <c r="CN62" s="73"/>
      <c r="CO62" s="73"/>
    </row>
    <row r="63" spans="1:93">
      <c r="C63" t="s">
        <v>16</v>
      </c>
      <c r="D63" s="85">
        <v>0.03</v>
      </c>
    </row>
    <row r="65" spans="1:93">
      <c r="B65" t="s">
        <v>91</v>
      </c>
      <c r="C65" s="2" t="s">
        <v>122</v>
      </c>
      <c r="D65" s="73">
        <f>D60</f>
        <v>42491</v>
      </c>
      <c r="E65" s="73">
        <f t="shared" ref="E65:AJ65" si="46">EDATE(D65,1)</f>
        <v>42522</v>
      </c>
      <c r="F65" s="73">
        <f t="shared" si="46"/>
        <v>42552</v>
      </c>
      <c r="G65" s="73">
        <f t="shared" si="46"/>
        <v>42583</v>
      </c>
      <c r="H65" s="73">
        <f t="shared" si="46"/>
        <v>42614</v>
      </c>
      <c r="I65" s="73">
        <f t="shared" si="46"/>
        <v>42644</v>
      </c>
      <c r="J65" s="73">
        <f t="shared" si="46"/>
        <v>42675</v>
      </c>
      <c r="K65" s="73">
        <f t="shared" si="46"/>
        <v>42705</v>
      </c>
      <c r="L65" s="73">
        <f t="shared" si="46"/>
        <v>42736</v>
      </c>
      <c r="M65" s="73">
        <f t="shared" si="46"/>
        <v>42767</v>
      </c>
      <c r="N65" s="73">
        <f t="shared" si="46"/>
        <v>42795</v>
      </c>
      <c r="O65" s="73">
        <f t="shared" si="46"/>
        <v>42826</v>
      </c>
      <c r="P65" s="73">
        <f t="shared" si="46"/>
        <v>42856</v>
      </c>
      <c r="Q65" s="73">
        <f t="shared" si="46"/>
        <v>42887</v>
      </c>
      <c r="R65" s="73">
        <f t="shared" si="46"/>
        <v>42917</v>
      </c>
      <c r="S65" s="73">
        <f t="shared" si="46"/>
        <v>42948</v>
      </c>
      <c r="T65" s="73">
        <f t="shared" si="46"/>
        <v>42979</v>
      </c>
      <c r="U65" s="73">
        <f t="shared" si="46"/>
        <v>43009</v>
      </c>
      <c r="V65" s="73">
        <f t="shared" si="46"/>
        <v>43040</v>
      </c>
      <c r="W65" s="73">
        <f t="shared" si="46"/>
        <v>43070</v>
      </c>
      <c r="X65" s="73">
        <f t="shared" si="46"/>
        <v>43101</v>
      </c>
      <c r="Y65" s="73">
        <f t="shared" si="46"/>
        <v>43132</v>
      </c>
      <c r="Z65" s="73">
        <f t="shared" si="46"/>
        <v>43160</v>
      </c>
      <c r="AA65" s="73">
        <f t="shared" si="46"/>
        <v>43191</v>
      </c>
      <c r="AB65" s="73">
        <f t="shared" si="46"/>
        <v>43221</v>
      </c>
      <c r="AC65" s="73">
        <f t="shared" si="46"/>
        <v>43252</v>
      </c>
      <c r="AD65" s="73">
        <f t="shared" si="46"/>
        <v>43282</v>
      </c>
      <c r="AE65" s="73">
        <f t="shared" si="46"/>
        <v>43313</v>
      </c>
      <c r="AF65" s="73">
        <f t="shared" si="46"/>
        <v>43344</v>
      </c>
      <c r="AG65" s="73">
        <f t="shared" si="46"/>
        <v>43374</v>
      </c>
      <c r="AH65" s="73">
        <f t="shared" si="46"/>
        <v>43405</v>
      </c>
      <c r="AI65" s="73">
        <f t="shared" si="46"/>
        <v>43435</v>
      </c>
      <c r="AJ65" s="73">
        <f t="shared" si="46"/>
        <v>43466</v>
      </c>
      <c r="AK65" s="73">
        <f t="shared" ref="AK65:BP65" si="47">EDATE(AJ65,1)</f>
        <v>43497</v>
      </c>
      <c r="AL65" s="73">
        <f t="shared" si="47"/>
        <v>43525</v>
      </c>
      <c r="AM65" s="73">
        <f t="shared" si="47"/>
        <v>43556</v>
      </c>
      <c r="AN65" s="73">
        <f t="shared" si="47"/>
        <v>43586</v>
      </c>
      <c r="AO65" s="73">
        <f t="shared" si="47"/>
        <v>43617</v>
      </c>
      <c r="AP65" s="73">
        <f t="shared" si="47"/>
        <v>43647</v>
      </c>
      <c r="AQ65" s="73">
        <f t="shared" si="47"/>
        <v>43678</v>
      </c>
      <c r="AR65" s="73">
        <f t="shared" si="47"/>
        <v>43709</v>
      </c>
      <c r="AS65" s="73">
        <f t="shared" si="47"/>
        <v>43739</v>
      </c>
      <c r="AT65" s="73">
        <f t="shared" si="47"/>
        <v>43770</v>
      </c>
      <c r="AU65" s="73">
        <f t="shared" si="47"/>
        <v>43800</v>
      </c>
      <c r="AV65" s="73">
        <f t="shared" si="47"/>
        <v>43831</v>
      </c>
      <c r="AW65" s="73">
        <f t="shared" si="47"/>
        <v>43862</v>
      </c>
      <c r="AX65" s="73">
        <f t="shared" si="47"/>
        <v>43891</v>
      </c>
      <c r="AY65" s="73">
        <f t="shared" si="47"/>
        <v>43922</v>
      </c>
      <c r="AZ65" s="73">
        <f t="shared" si="47"/>
        <v>43952</v>
      </c>
      <c r="BA65" s="73">
        <f t="shared" si="47"/>
        <v>43983</v>
      </c>
      <c r="BB65" s="73">
        <f t="shared" si="47"/>
        <v>44013</v>
      </c>
      <c r="BC65" s="73">
        <f t="shared" si="47"/>
        <v>44044</v>
      </c>
      <c r="BD65" s="73">
        <f t="shared" si="47"/>
        <v>44075</v>
      </c>
      <c r="BE65" s="73">
        <f t="shared" si="47"/>
        <v>44105</v>
      </c>
      <c r="BF65" s="73">
        <f t="shared" si="47"/>
        <v>44136</v>
      </c>
      <c r="BG65" s="73">
        <f t="shared" si="47"/>
        <v>44166</v>
      </c>
      <c r="BH65" s="73">
        <f t="shared" si="47"/>
        <v>44197</v>
      </c>
      <c r="BI65" s="73">
        <f t="shared" si="47"/>
        <v>44228</v>
      </c>
      <c r="BJ65" s="73">
        <f t="shared" si="47"/>
        <v>44256</v>
      </c>
      <c r="BK65" s="73">
        <f t="shared" si="47"/>
        <v>44287</v>
      </c>
      <c r="BL65" s="73">
        <f t="shared" si="47"/>
        <v>44317</v>
      </c>
      <c r="BM65" s="73">
        <f t="shared" si="47"/>
        <v>44348</v>
      </c>
      <c r="BN65" s="73">
        <f t="shared" si="47"/>
        <v>44378</v>
      </c>
      <c r="BO65" s="73">
        <f t="shared" si="47"/>
        <v>44409</v>
      </c>
      <c r="BP65" s="73">
        <f t="shared" si="47"/>
        <v>44440</v>
      </c>
      <c r="BQ65" s="73">
        <f t="shared" ref="BQ65:CO65" si="48">EDATE(BP65,1)</f>
        <v>44470</v>
      </c>
      <c r="BR65" s="73">
        <f t="shared" si="48"/>
        <v>44501</v>
      </c>
      <c r="BS65" s="73">
        <f t="shared" si="48"/>
        <v>44531</v>
      </c>
      <c r="BT65" s="73">
        <f t="shared" si="48"/>
        <v>44562</v>
      </c>
      <c r="BU65" s="73">
        <f t="shared" si="48"/>
        <v>44593</v>
      </c>
      <c r="BV65" s="73">
        <f t="shared" si="48"/>
        <v>44621</v>
      </c>
      <c r="BW65" s="73">
        <f t="shared" si="48"/>
        <v>44652</v>
      </c>
      <c r="BX65" s="73">
        <f t="shared" si="48"/>
        <v>44682</v>
      </c>
      <c r="BY65" s="73">
        <f t="shared" si="48"/>
        <v>44713</v>
      </c>
      <c r="BZ65" s="73">
        <f t="shared" si="48"/>
        <v>44743</v>
      </c>
      <c r="CA65" s="73">
        <f t="shared" si="48"/>
        <v>44774</v>
      </c>
      <c r="CB65" s="73">
        <f t="shared" si="48"/>
        <v>44805</v>
      </c>
      <c r="CC65" s="73">
        <f t="shared" si="48"/>
        <v>44835</v>
      </c>
      <c r="CD65" s="73">
        <f t="shared" si="48"/>
        <v>44866</v>
      </c>
      <c r="CE65" s="73">
        <f t="shared" si="48"/>
        <v>44896</v>
      </c>
      <c r="CF65" s="73">
        <f t="shared" si="48"/>
        <v>44927</v>
      </c>
      <c r="CG65" s="73">
        <f t="shared" si="48"/>
        <v>44958</v>
      </c>
      <c r="CH65" s="73">
        <f t="shared" si="48"/>
        <v>44986</v>
      </c>
      <c r="CI65" s="73">
        <f t="shared" si="48"/>
        <v>45017</v>
      </c>
      <c r="CJ65" s="73">
        <f t="shared" si="48"/>
        <v>45047</v>
      </c>
      <c r="CK65" s="73">
        <f t="shared" si="48"/>
        <v>45078</v>
      </c>
      <c r="CL65" s="73">
        <f t="shared" si="48"/>
        <v>45108</v>
      </c>
      <c r="CM65" s="73">
        <f t="shared" si="48"/>
        <v>45139</v>
      </c>
      <c r="CN65" s="73">
        <f t="shared" si="48"/>
        <v>45170</v>
      </c>
      <c r="CO65" s="73">
        <f t="shared" si="48"/>
        <v>45200</v>
      </c>
    </row>
    <row r="66" spans="1:93">
      <c r="C66" t="s">
        <v>188</v>
      </c>
      <c r="D66" s="5">
        <f>IF(D65&gt;$D$61,0,$D$62*(1+$D$63)^(ROUNDDOWN(DATEDIF($D$60,D65,"m")/12,0))/12)</f>
        <v>1000000</v>
      </c>
      <c r="E66" s="5">
        <f t="shared" ref="E66:O66" si="49">IF(E65&gt;$D$61,0,$D$62*(1+$D$63)^(ROUNDDOWN(DATEDIF($D$60,E65,"m")/12,0))/12)</f>
        <v>1000000</v>
      </c>
      <c r="F66" s="5">
        <f t="shared" si="49"/>
        <v>1000000</v>
      </c>
      <c r="G66" s="5">
        <f t="shared" si="49"/>
        <v>1000000</v>
      </c>
      <c r="H66" s="5">
        <f t="shared" si="49"/>
        <v>1000000</v>
      </c>
      <c r="I66" s="5">
        <f t="shared" si="49"/>
        <v>1000000</v>
      </c>
      <c r="J66" s="5">
        <f t="shared" si="49"/>
        <v>1000000</v>
      </c>
      <c r="K66" s="5">
        <f t="shared" si="49"/>
        <v>1000000</v>
      </c>
      <c r="L66" s="5">
        <f t="shared" si="49"/>
        <v>1000000</v>
      </c>
      <c r="M66" s="5">
        <f t="shared" si="49"/>
        <v>1000000</v>
      </c>
      <c r="N66" s="5">
        <f t="shared" si="49"/>
        <v>1000000</v>
      </c>
      <c r="O66" s="5">
        <f t="shared" si="49"/>
        <v>1000000</v>
      </c>
      <c r="P66" s="5">
        <f t="shared" ref="P66:AU66" si="50">IF(P65&gt;$D$61,0,$D$62*(1+$D$63)^(ROUNDDOWN(DATEDIF($D$60,P65,"m")/12,0))/12)</f>
        <v>1030000</v>
      </c>
      <c r="Q66" s="5">
        <f t="shared" si="50"/>
        <v>1030000</v>
      </c>
      <c r="R66" s="5">
        <f t="shared" si="50"/>
        <v>1030000</v>
      </c>
      <c r="S66" s="5">
        <f t="shared" si="50"/>
        <v>1030000</v>
      </c>
      <c r="T66" s="5">
        <f t="shared" si="50"/>
        <v>1030000</v>
      </c>
      <c r="U66" s="5">
        <f t="shared" si="50"/>
        <v>0</v>
      </c>
      <c r="V66" s="5">
        <f t="shared" si="50"/>
        <v>0</v>
      </c>
      <c r="W66" s="5">
        <f t="shared" si="50"/>
        <v>0</v>
      </c>
      <c r="X66" s="5">
        <f t="shared" si="50"/>
        <v>0</v>
      </c>
      <c r="Y66" s="5">
        <f t="shared" si="50"/>
        <v>0</v>
      </c>
      <c r="Z66" s="5">
        <f t="shared" si="50"/>
        <v>0</v>
      </c>
      <c r="AA66" s="5">
        <f t="shared" si="50"/>
        <v>0</v>
      </c>
      <c r="AB66" s="5">
        <f t="shared" si="50"/>
        <v>0</v>
      </c>
      <c r="AC66" s="5">
        <f t="shared" si="50"/>
        <v>0</v>
      </c>
      <c r="AD66" s="5">
        <f t="shared" si="50"/>
        <v>0</v>
      </c>
      <c r="AE66" s="5">
        <f t="shared" si="50"/>
        <v>0</v>
      </c>
      <c r="AF66" s="5">
        <f t="shared" si="50"/>
        <v>0</v>
      </c>
      <c r="AG66" s="5">
        <f t="shared" si="50"/>
        <v>0</v>
      </c>
      <c r="AH66" s="5">
        <f t="shared" si="50"/>
        <v>0</v>
      </c>
      <c r="AI66" s="5">
        <f t="shared" si="50"/>
        <v>0</v>
      </c>
      <c r="AJ66" s="5">
        <f t="shared" si="50"/>
        <v>0</v>
      </c>
      <c r="AK66" s="5">
        <f t="shared" si="50"/>
        <v>0</v>
      </c>
      <c r="AL66" s="5">
        <f t="shared" si="50"/>
        <v>0</v>
      </c>
      <c r="AM66" s="5">
        <f t="shared" si="50"/>
        <v>0</v>
      </c>
      <c r="AN66" s="5">
        <f t="shared" si="50"/>
        <v>0</v>
      </c>
      <c r="AO66" s="5">
        <f t="shared" si="50"/>
        <v>0</v>
      </c>
      <c r="AP66" s="5">
        <f t="shared" si="50"/>
        <v>0</v>
      </c>
      <c r="AQ66" s="5">
        <f t="shared" si="50"/>
        <v>0</v>
      </c>
      <c r="AR66" s="5">
        <f t="shared" si="50"/>
        <v>0</v>
      </c>
      <c r="AS66" s="5">
        <f t="shared" si="50"/>
        <v>0</v>
      </c>
      <c r="AT66" s="5">
        <f t="shared" si="50"/>
        <v>0</v>
      </c>
      <c r="AU66" s="5">
        <f t="shared" si="50"/>
        <v>0</v>
      </c>
      <c r="AV66" s="5">
        <f t="shared" ref="AV66:CA66" si="51">IF(AV65&gt;$D$61,0,$D$62*(1+$D$63)^(ROUNDDOWN(DATEDIF($D$60,AV65,"m")/12,0))/12)</f>
        <v>0</v>
      </c>
      <c r="AW66" s="5">
        <f t="shared" si="51"/>
        <v>0</v>
      </c>
      <c r="AX66" s="5">
        <f t="shared" si="51"/>
        <v>0</v>
      </c>
      <c r="AY66" s="5">
        <f t="shared" si="51"/>
        <v>0</v>
      </c>
      <c r="AZ66" s="5">
        <f t="shared" si="51"/>
        <v>0</v>
      </c>
      <c r="BA66" s="5">
        <f t="shared" si="51"/>
        <v>0</v>
      </c>
      <c r="BB66" s="5">
        <f t="shared" si="51"/>
        <v>0</v>
      </c>
      <c r="BC66" s="5">
        <f t="shared" si="51"/>
        <v>0</v>
      </c>
      <c r="BD66" s="5">
        <f t="shared" si="51"/>
        <v>0</v>
      </c>
      <c r="BE66" s="5">
        <f t="shared" si="51"/>
        <v>0</v>
      </c>
      <c r="BF66" s="5">
        <f t="shared" si="51"/>
        <v>0</v>
      </c>
      <c r="BG66" s="5">
        <f t="shared" si="51"/>
        <v>0</v>
      </c>
      <c r="BH66" s="5">
        <f t="shared" si="51"/>
        <v>0</v>
      </c>
      <c r="BI66" s="5">
        <f t="shared" si="51"/>
        <v>0</v>
      </c>
      <c r="BJ66" s="5">
        <f t="shared" si="51"/>
        <v>0</v>
      </c>
      <c r="BK66" s="5">
        <f t="shared" si="51"/>
        <v>0</v>
      </c>
      <c r="BL66" s="5">
        <f t="shared" si="51"/>
        <v>0</v>
      </c>
      <c r="BM66" s="5">
        <f t="shared" si="51"/>
        <v>0</v>
      </c>
      <c r="BN66" s="5">
        <f t="shared" si="51"/>
        <v>0</v>
      </c>
      <c r="BO66" s="5">
        <f t="shared" si="51"/>
        <v>0</v>
      </c>
      <c r="BP66" s="5">
        <f t="shared" si="51"/>
        <v>0</v>
      </c>
      <c r="BQ66" s="5">
        <f t="shared" si="51"/>
        <v>0</v>
      </c>
      <c r="BR66" s="5">
        <f t="shared" si="51"/>
        <v>0</v>
      </c>
      <c r="BS66" s="5">
        <f t="shared" si="51"/>
        <v>0</v>
      </c>
      <c r="BT66" s="5">
        <f t="shared" si="51"/>
        <v>0</v>
      </c>
      <c r="BU66" s="5">
        <f t="shared" si="51"/>
        <v>0</v>
      </c>
      <c r="BV66" s="5">
        <f t="shared" si="51"/>
        <v>0</v>
      </c>
      <c r="BW66" s="5">
        <f t="shared" si="51"/>
        <v>0</v>
      </c>
      <c r="BX66" s="5">
        <f t="shared" si="51"/>
        <v>0</v>
      </c>
      <c r="BY66" s="5">
        <f t="shared" si="51"/>
        <v>0</v>
      </c>
      <c r="BZ66" s="5">
        <f t="shared" si="51"/>
        <v>0</v>
      </c>
      <c r="CA66" s="5">
        <f t="shared" si="51"/>
        <v>0</v>
      </c>
      <c r="CB66" s="5">
        <f t="shared" ref="CB66:CO66" si="52">IF(CB65&gt;$D$61,0,$D$62*(1+$D$63)^(ROUNDDOWN(DATEDIF($D$60,CB65,"m")/12,0))/12)</f>
        <v>0</v>
      </c>
      <c r="CC66" s="5">
        <f t="shared" si="52"/>
        <v>0</v>
      </c>
      <c r="CD66" s="5">
        <f t="shared" si="52"/>
        <v>0</v>
      </c>
      <c r="CE66" s="5">
        <f t="shared" si="52"/>
        <v>0</v>
      </c>
      <c r="CF66" s="5">
        <f t="shared" si="52"/>
        <v>0</v>
      </c>
      <c r="CG66" s="5">
        <f t="shared" si="52"/>
        <v>0</v>
      </c>
      <c r="CH66" s="5">
        <f t="shared" si="52"/>
        <v>0</v>
      </c>
      <c r="CI66" s="5">
        <f t="shared" si="52"/>
        <v>0</v>
      </c>
      <c r="CJ66" s="5">
        <f t="shared" si="52"/>
        <v>0</v>
      </c>
      <c r="CK66" s="5">
        <f t="shared" si="52"/>
        <v>0</v>
      </c>
      <c r="CL66" s="5">
        <f t="shared" si="52"/>
        <v>0</v>
      </c>
      <c r="CM66" s="5">
        <f t="shared" si="52"/>
        <v>0</v>
      </c>
      <c r="CN66" s="5">
        <f t="shared" si="52"/>
        <v>0</v>
      </c>
      <c r="CO66" s="5">
        <f t="shared" si="52"/>
        <v>0</v>
      </c>
    </row>
    <row r="68" spans="1:93" s="38" customFormat="1">
      <c r="A68" s="38" t="s">
        <v>69</v>
      </c>
      <c r="D68" s="49"/>
    </row>
    <row r="69" spans="1:93">
      <c r="A69" t="s">
        <v>312</v>
      </c>
      <c r="B69" t="s">
        <v>92</v>
      </c>
      <c r="C69" t="s">
        <v>151</v>
      </c>
      <c r="D69" s="64">
        <v>43435</v>
      </c>
    </row>
    <row r="70" spans="1:93">
      <c r="C70" t="s">
        <v>176</v>
      </c>
      <c r="D70" s="64">
        <v>44166</v>
      </c>
    </row>
    <row r="71" spans="1:93">
      <c r="C71" t="s">
        <v>190</v>
      </c>
      <c r="D71" s="4">
        <v>0.1</v>
      </c>
    </row>
    <row r="72" spans="1:93">
      <c r="C72" s="2" t="s">
        <v>122</v>
      </c>
      <c r="D72" s="73">
        <f>D69</f>
        <v>43435</v>
      </c>
      <c r="E72" s="73">
        <f t="shared" ref="E72:AJ72" si="53">EDATE(D72,1)</f>
        <v>43466</v>
      </c>
      <c r="F72" s="73">
        <f t="shared" si="53"/>
        <v>43497</v>
      </c>
      <c r="G72" s="73">
        <f t="shared" si="53"/>
        <v>43525</v>
      </c>
      <c r="H72" s="73">
        <f t="shared" si="53"/>
        <v>43556</v>
      </c>
      <c r="I72" s="73">
        <f t="shared" si="53"/>
        <v>43586</v>
      </c>
      <c r="J72" s="73">
        <f t="shared" si="53"/>
        <v>43617</v>
      </c>
      <c r="K72" s="73">
        <f t="shared" si="53"/>
        <v>43647</v>
      </c>
      <c r="L72" s="73">
        <f t="shared" si="53"/>
        <v>43678</v>
      </c>
      <c r="M72" s="73">
        <f t="shared" si="53"/>
        <v>43709</v>
      </c>
      <c r="N72" s="73">
        <f t="shared" si="53"/>
        <v>43739</v>
      </c>
      <c r="O72" s="73">
        <f t="shared" si="53"/>
        <v>43770</v>
      </c>
      <c r="P72" s="73">
        <f t="shared" si="53"/>
        <v>43800</v>
      </c>
      <c r="Q72" s="73">
        <f t="shared" si="53"/>
        <v>43831</v>
      </c>
      <c r="R72" s="73">
        <f t="shared" si="53"/>
        <v>43862</v>
      </c>
      <c r="S72" s="73">
        <f t="shared" si="53"/>
        <v>43891</v>
      </c>
      <c r="T72" s="73">
        <f t="shared" si="53"/>
        <v>43922</v>
      </c>
      <c r="U72" s="73">
        <f t="shared" si="53"/>
        <v>43952</v>
      </c>
      <c r="V72" s="73">
        <f t="shared" si="53"/>
        <v>43983</v>
      </c>
      <c r="W72" s="73">
        <f t="shared" si="53"/>
        <v>44013</v>
      </c>
      <c r="X72" s="73">
        <f t="shared" si="53"/>
        <v>44044</v>
      </c>
      <c r="Y72" s="73">
        <f t="shared" si="53"/>
        <v>44075</v>
      </c>
      <c r="Z72" s="73">
        <f t="shared" si="53"/>
        <v>44105</v>
      </c>
      <c r="AA72" s="73">
        <f t="shared" si="53"/>
        <v>44136</v>
      </c>
      <c r="AB72" s="73">
        <f t="shared" si="53"/>
        <v>44166</v>
      </c>
      <c r="AC72" s="73">
        <f t="shared" si="53"/>
        <v>44197</v>
      </c>
      <c r="AD72" s="73">
        <f t="shared" si="53"/>
        <v>44228</v>
      </c>
      <c r="AE72" s="73">
        <f t="shared" si="53"/>
        <v>44256</v>
      </c>
      <c r="AF72" s="73">
        <f t="shared" si="53"/>
        <v>44287</v>
      </c>
      <c r="AG72" s="73">
        <f t="shared" si="53"/>
        <v>44317</v>
      </c>
      <c r="AH72" s="73">
        <f t="shared" si="53"/>
        <v>44348</v>
      </c>
      <c r="AI72" s="73">
        <f t="shared" si="53"/>
        <v>44378</v>
      </c>
      <c r="AJ72" s="73">
        <f t="shared" si="53"/>
        <v>44409</v>
      </c>
      <c r="AK72" s="73">
        <f t="shared" ref="AK72:BP72" si="54">EDATE(AJ72,1)</f>
        <v>44440</v>
      </c>
      <c r="AL72" s="73">
        <f t="shared" si="54"/>
        <v>44470</v>
      </c>
      <c r="AM72" s="73">
        <f t="shared" si="54"/>
        <v>44501</v>
      </c>
      <c r="AN72" s="73">
        <f t="shared" si="54"/>
        <v>44531</v>
      </c>
      <c r="AO72" s="73">
        <f t="shared" si="54"/>
        <v>44562</v>
      </c>
      <c r="AP72" s="73">
        <f t="shared" si="54"/>
        <v>44593</v>
      </c>
      <c r="AQ72" s="73">
        <f t="shared" si="54"/>
        <v>44621</v>
      </c>
      <c r="AR72" s="73">
        <f t="shared" si="54"/>
        <v>44652</v>
      </c>
      <c r="AS72" s="73">
        <f t="shared" si="54"/>
        <v>44682</v>
      </c>
      <c r="AT72" s="73">
        <f t="shared" si="54"/>
        <v>44713</v>
      </c>
      <c r="AU72" s="73">
        <f t="shared" si="54"/>
        <v>44743</v>
      </c>
      <c r="AV72" s="73">
        <f t="shared" si="54"/>
        <v>44774</v>
      </c>
      <c r="AW72" s="73">
        <f t="shared" si="54"/>
        <v>44805</v>
      </c>
      <c r="AX72" s="73">
        <f t="shared" si="54"/>
        <v>44835</v>
      </c>
      <c r="AY72" s="73">
        <f t="shared" si="54"/>
        <v>44866</v>
      </c>
      <c r="AZ72" s="73">
        <f t="shared" si="54"/>
        <v>44896</v>
      </c>
      <c r="BA72" s="73">
        <f t="shared" si="54"/>
        <v>44927</v>
      </c>
      <c r="BB72" s="73">
        <f t="shared" si="54"/>
        <v>44958</v>
      </c>
      <c r="BC72" s="73">
        <f t="shared" si="54"/>
        <v>44986</v>
      </c>
      <c r="BD72" s="73">
        <f t="shared" si="54"/>
        <v>45017</v>
      </c>
      <c r="BE72" s="73">
        <f t="shared" si="54"/>
        <v>45047</v>
      </c>
      <c r="BF72" s="73">
        <f t="shared" si="54"/>
        <v>45078</v>
      </c>
      <c r="BG72" s="73">
        <f t="shared" si="54"/>
        <v>45108</v>
      </c>
      <c r="BH72" s="73">
        <f t="shared" si="54"/>
        <v>45139</v>
      </c>
      <c r="BI72" s="73">
        <f t="shared" si="54"/>
        <v>45170</v>
      </c>
      <c r="BJ72" s="73">
        <f t="shared" si="54"/>
        <v>45200</v>
      </c>
      <c r="BK72" s="73">
        <f t="shared" si="54"/>
        <v>45231</v>
      </c>
      <c r="BL72" s="73">
        <f t="shared" si="54"/>
        <v>45261</v>
      </c>
      <c r="BM72" s="73">
        <f t="shared" si="54"/>
        <v>45292</v>
      </c>
      <c r="BN72" s="73">
        <f t="shared" si="54"/>
        <v>45323</v>
      </c>
      <c r="BO72" s="73">
        <f t="shared" si="54"/>
        <v>45352</v>
      </c>
      <c r="BP72" s="73">
        <f t="shared" si="54"/>
        <v>45383</v>
      </c>
      <c r="BQ72" s="73">
        <f t="shared" ref="BQ72:CO72" si="55">EDATE(BP72,1)</f>
        <v>45413</v>
      </c>
      <c r="BR72" s="73">
        <f t="shared" si="55"/>
        <v>45444</v>
      </c>
      <c r="BS72" s="73">
        <f t="shared" si="55"/>
        <v>45474</v>
      </c>
      <c r="BT72" s="73">
        <f t="shared" si="55"/>
        <v>45505</v>
      </c>
      <c r="BU72" s="73">
        <f t="shared" si="55"/>
        <v>45536</v>
      </c>
      <c r="BV72" s="73">
        <f t="shared" si="55"/>
        <v>45566</v>
      </c>
      <c r="BW72" s="73">
        <f t="shared" si="55"/>
        <v>45597</v>
      </c>
      <c r="BX72" s="73">
        <f t="shared" si="55"/>
        <v>45627</v>
      </c>
      <c r="BY72" s="73">
        <f t="shared" si="55"/>
        <v>45658</v>
      </c>
      <c r="BZ72" s="73">
        <f t="shared" si="55"/>
        <v>45689</v>
      </c>
      <c r="CA72" s="73">
        <f t="shared" si="55"/>
        <v>45717</v>
      </c>
      <c r="CB72" s="73">
        <f t="shared" si="55"/>
        <v>45748</v>
      </c>
      <c r="CC72" s="73">
        <f t="shared" si="55"/>
        <v>45778</v>
      </c>
      <c r="CD72" s="73">
        <f t="shared" si="55"/>
        <v>45809</v>
      </c>
      <c r="CE72" s="73">
        <f t="shared" si="55"/>
        <v>45839</v>
      </c>
      <c r="CF72" s="73">
        <f t="shared" si="55"/>
        <v>45870</v>
      </c>
      <c r="CG72" s="73">
        <f t="shared" si="55"/>
        <v>45901</v>
      </c>
      <c r="CH72" s="73">
        <f t="shared" si="55"/>
        <v>45931</v>
      </c>
      <c r="CI72" s="73">
        <f t="shared" si="55"/>
        <v>45962</v>
      </c>
      <c r="CJ72" s="73">
        <f t="shared" si="55"/>
        <v>45992</v>
      </c>
      <c r="CK72" s="73">
        <f t="shared" si="55"/>
        <v>46023</v>
      </c>
      <c r="CL72" s="73">
        <f t="shared" si="55"/>
        <v>46054</v>
      </c>
      <c r="CM72" s="73">
        <f t="shared" si="55"/>
        <v>46082</v>
      </c>
      <c r="CN72" s="73">
        <f t="shared" si="55"/>
        <v>46113</v>
      </c>
      <c r="CO72" s="73">
        <f t="shared" si="55"/>
        <v>46143</v>
      </c>
    </row>
    <row r="73" spans="1:93">
      <c r="C73" t="s">
        <v>238</v>
      </c>
      <c r="D73" s="74">
        <v>100276822</v>
      </c>
      <c r="E73" s="74">
        <v>100276822</v>
      </c>
      <c r="F73" s="74">
        <v>100276822</v>
      </c>
      <c r="G73" s="74">
        <v>105808916</v>
      </c>
      <c r="H73" s="74">
        <v>105808916</v>
      </c>
      <c r="I73" s="74">
        <v>105808916</v>
      </c>
      <c r="J73" s="74">
        <v>109155116</v>
      </c>
      <c r="K73" s="74">
        <v>109155116</v>
      </c>
      <c r="L73" s="74">
        <v>109155116</v>
      </c>
      <c r="M73" s="74">
        <v>109155116</v>
      </c>
      <c r="N73" s="74">
        <v>109155116</v>
      </c>
      <c r="O73" s="74">
        <v>109155116</v>
      </c>
      <c r="P73" s="74">
        <v>110316016</v>
      </c>
      <c r="Q73" s="74">
        <v>110316016</v>
      </c>
      <c r="R73" s="74">
        <v>110316016</v>
      </c>
      <c r="S73" s="74">
        <v>110316016</v>
      </c>
      <c r="T73" s="74">
        <v>110316016</v>
      </c>
      <c r="U73" s="74">
        <v>110316016</v>
      </c>
      <c r="V73" s="74">
        <v>110316016</v>
      </c>
      <c r="W73" s="74">
        <v>110316016</v>
      </c>
      <c r="X73" s="74">
        <v>110316016</v>
      </c>
      <c r="Y73" s="74">
        <v>110316016</v>
      </c>
      <c r="Z73" s="74">
        <v>110316016</v>
      </c>
      <c r="AA73" s="74">
        <v>110316016</v>
      </c>
      <c r="AB73" s="74">
        <v>111492893</v>
      </c>
      <c r="AC73" s="74">
        <v>28670.241600000008</v>
      </c>
      <c r="AD73" s="74">
        <v>28670.241600000008</v>
      </c>
      <c r="AE73" s="74">
        <v>28670.241600000008</v>
      </c>
      <c r="AF73" s="74">
        <v>28670.241600000008</v>
      </c>
      <c r="AG73" s="74">
        <v>28670.241600000001</v>
      </c>
      <c r="AH73" s="74">
        <v>28670.241600000001</v>
      </c>
      <c r="AI73" s="74">
        <v>28670.241600000001</v>
      </c>
      <c r="AJ73" s="74">
        <v>28670.241600000001</v>
      </c>
      <c r="AK73" s="74">
        <v>28670.241600000001</v>
      </c>
      <c r="AL73" s="74">
        <v>28670.241600000001</v>
      </c>
      <c r="AM73" s="74">
        <v>28670.241600000001</v>
      </c>
      <c r="AN73" s="74">
        <v>28670.241600000001</v>
      </c>
      <c r="AO73" s="74">
        <v>28670.241600000001</v>
      </c>
      <c r="AP73" s="74">
        <v>28670.241600000001</v>
      </c>
      <c r="AQ73" s="74">
        <v>28670.241600000001</v>
      </c>
      <c r="AR73" s="74">
        <v>28670.241600000001</v>
      </c>
      <c r="AS73" s="74">
        <v>28670.241600000001</v>
      </c>
      <c r="AT73" s="74">
        <v>28670.241600000001</v>
      </c>
      <c r="AU73" s="74">
        <v>28670.241600000001</v>
      </c>
      <c r="AV73" s="74">
        <v>28670.241600000001</v>
      </c>
      <c r="AW73" s="74">
        <v>28670.241600000001</v>
      </c>
      <c r="AX73" s="74">
        <v>28670.241600000001</v>
      </c>
      <c r="AY73" s="74">
        <v>28670.241600000001</v>
      </c>
      <c r="AZ73" s="74">
        <v>28670.241600000001</v>
      </c>
      <c r="BA73" s="74">
        <v>28670.241600000001</v>
      </c>
      <c r="BB73" s="74">
        <v>28670.241600000001</v>
      </c>
      <c r="BC73" s="74">
        <v>28670.241600000001</v>
      </c>
      <c r="BD73" s="74">
        <v>28670.241600000001</v>
      </c>
      <c r="BE73" s="74">
        <v>28670.241600000001</v>
      </c>
      <c r="BF73" s="74">
        <v>28670.241600000001</v>
      </c>
      <c r="BG73" s="74">
        <v>28670.241600000001</v>
      </c>
      <c r="BH73" s="74">
        <v>28670.241600000001</v>
      </c>
      <c r="BI73" s="74">
        <v>28670.241600000001</v>
      </c>
      <c r="BJ73" s="74">
        <v>28670.241600000001</v>
      </c>
      <c r="BK73" s="74">
        <v>28670.241600000001</v>
      </c>
      <c r="BL73" s="74">
        <v>28670.241600000001</v>
      </c>
      <c r="BM73" s="74">
        <v>28670.241600000001</v>
      </c>
      <c r="BN73" s="74">
        <v>28670.241600000001</v>
      </c>
      <c r="BO73" s="74">
        <v>28670.241600000001</v>
      </c>
      <c r="BP73" s="74">
        <v>28670.241600000001</v>
      </c>
      <c r="BQ73" s="74">
        <v>28670.241600000001</v>
      </c>
      <c r="BR73" s="74">
        <v>28670.241600000001</v>
      </c>
      <c r="BS73" s="74">
        <v>28670.241600000001</v>
      </c>
      <c r="BT73" s="74">
        <v>28670.241600000001</v>
      </c>
      <c r="BU73" s="74">
        <v>28670.241600000001</v>
      </c>
      <c r="BV73" s="74">
        <v>28670.241600000001</v>
      </c>
      <c r="BW73" s="74">
        <v>28670.241600000001</v>
      </c>
      <c r="BX73" s="74">
        <v>28670.241600000001</v>
      </c>
      <c r="BY73" s="74">
        <v>28670.241600000001</v>
      </c>
      <c r="BZ73" s="74">
        <v>28670.241600000001</v>
      </c>
      <c r="CA73" s="74">
        <v>28670.241600000001</v>
      </c>
      <c r="CB73" s="74">
        <v>28670.241600000001</v>
      </c>
      <c r="CC73" s="74">
        <v>28670.241600000001</v>
      </c>
      <c r="CD73" s="74">
        <v>28670.241600000001</v>
      </c>
      <c r="CE73" s="74">
        <v>28670.241600000001</v>
      </c>
      <c r="CF73" s="74">
        <v>28670.241600000001</v>
      </c>
      <c r="CG73" s="74">
        <v>28670.241600000001</v>
      </c>
      <c r="CH73" s="74">
        <v>28670.241600000001</v>
      </c>
      <c r="CI73" s="74">
        <v>28670.241600000001</v>
      </c>
      <c r="CJ73" s="74">
        <v>28670.241600000001</v>
      </c>
      <c r="CK73" s="74">
        <v>28670.241600000001</v>
      </c>
      <c r="CL73" s="74">
        <v>28670.241600000001</v>
      </c>
      <c r="CM73" s="74">
        <v>28670.241600000001</v>
      </c>
      <c r="CN73" s="74">
        <v>28670.241600000001</v>
      </c>
      <c r="CO73" s="74">
        <v>28670.241600000001</v>
      </c>
    </row>
    <row r="75" spans="1:93">
      <c r="B75" t="s">
        <v>155</v>
      </c>
      <c r="C75" s="2" t="s">
        <v>122</v>
      </c>
      <c r="D75" s="73">
        <f>D72</f>
        <v>43435</v>
      </c>
      <c r="E75" s="73">
        <f t="shared" ref="E75:AJ75" si="56">EDATE(D75,1)</f>
        <v>43466</v>
      </c>
      <c r="F75" s="73">
        <f t="shared" si="56"/>
        <v>43497</v>
      </c>
      <c r="G75" s="73">
        <f t="shared" si="56"/>
        <v>43525</v>
      </c>
      <c r="H75" s="73">
        <f t="shared" si="56"/>
        <v>43556</v>
      </c>
      <c r="I75" s="73">
        <f t="shared" si="56"/>
        <v>43586</v>
      </c>
      <c r="J75" s="73">
        <f t="shared" si="56"/>
        <v>43617</v>
      </c>
      <c r="K75" s="73">
        <f t="shared" si="56"/>
        <v>43647</v>
      </c>
      <c r="L75" s="73">
        <f t="shared" si="56"/>
        <v>43678</v>
      </c>
      <c r="M75" s="73">
        <f t="shared" si="56"/>
        <v>43709</v>
      </c>
      <c r="N75" s="73">
        <f t="shared" si="56"/>
        <v>43739</v>
      </c>
      <c r="O75" s="73">
        <f t="shared" si="56"/>
        <v>43770</v>
      </c>
      <c r="P75" s="73">
        <f t="shared" si="56"/>
        <v>43800</v>
      </c>
      <c r="Q75" s="73">
        <f t="shared" si="56"/>
        <v>43831</v>
      </c>
      <c r="R75" s="73">
        <f t="shared" si="56"/>
        <v>43862</v>
      </c>
      <c r="S75" s="73">
        <f t="shared" si="56"/>
        <v>43891</v>
      </c>
      <c r="T75" s="73">
        <f t="shared" si="56"/>
        <v>43922</v>
      </c>
      <c r="U75" s="73">
        <f t="shared" si="56"/>
        <v>43952</v>
      </c>
      <c r="V75" s="73">
        <f t="shared" si="56"/>
        <v>43983</v>
      </c>
      <c r="W75" s="73">
        <f t="shared" si="56"/>
        <v>44013</v>
      </c>
      <c r="X75" s="73">
        <f t="shared" si="56"/>
        <v>44044</v>
      </c>
      <c r="Y75" s="73">
        <f t="shared" si="56"/>
        <v>44075</v>
      </c>
      <c r="Z75" s="73">
        <f t="shared" si="56"/>
        <v>44105</v>
      </c>
      <c r="AA75" s="73">
        <f t="shared" si="56"/>
        <v>44136</v>
      </c>
      <c r="AB75" s="73">
        <f t="shared" si="56"/>
        <v>44166</v>
      </c>
      <c r="AC75" s="73">
        <f t="shared" si="56"/>
        <v>44197</v>
      </c>
      <c r="AD75" s="73">
        <f t="shared" si="56"/>
        <v>44228</v>
      </c>
      <c r="AE75" s="73">
        <f t="shared" si="56"/>
        <v>44256</v>
      </c>
      <c r="AF75" s="73">
        <f t="shared" si="56"/>
        <v>44287</v>
      </c>
      <c r="AG75" s="73">
        <f t="shared" si="56"/>
        <v>44317</v>
      </c>
      <c r="AH75" s="73">
        <f t="shared" si="56"/>
        <v>44348</v>
      </c>
      <c r="AI75" s="73">
        <f t="shared" si="56"/>
        <v>44378</v>
      </c>
      <c r="AJ75" s="73">
        <f t="shared" si="56"/>
        <v>44409</v>
      </c>
      <c r="AK75" s="73">
        <f t="shared" ref="AK75:BP75" si="57">EDATE(AJ75,1)</f>
        <v>44440</v>
      </c>
      <c r="AL75" s="73">
        <f t="shared" si="57"/>
        <v>44470</v>
      </c>
      <c r="AM75" s="73">
        <f t="shared" si="57"/>
        <v>44501</v>
      </c>
      <c r="AN75" s="73">
        <f t="shared" si="57"/>
        <v>44531</v>
      </c>
      <c r="AO75" s="73">
        <f t="shared" si="57"/>
        <v>44562</v>
      </c>
      <c r="AP75" s="73">
        <f t="shared" si="57"/>
        <v>44593</v>
      </c>
      <c r="AQ75" s="73">
        <f t="shared" si="57"/>
        <v>44621</v>
      </c>
      <c r="AR75" s="73">
        <f t="shared" si="57"/>
        <v>44652</v>
      </c>
      <c r="AS75" s="73">
        <f t="shared" si="57"/>
        <v>44682</v>
      </c>
      <c r="AT75" s="73">
        <f t="shared" si="57"/>
        <v>44713</v>
      </c>
      <c r="AU75" s="73">
        <f t="shared" si="57"/>
        <v>44743</v>
      </c>
      <c r="AV75" s="73">
        <f t="shared" si="57"/>
        <v>44774</v>
      </c>
      <c r="AW75" s="73">
        <f t="shared" si="57"/>
        <v>44805</v>
      </c>
      <c r="AX75" s="73">
        <f t="shared" si="57"/>
        <v>44835</v>
      </c>
      <c r="AY75" s="73">
        <f t="shared" si="57"/>
        <v>44866</v>
      </c>
      <c r="AZ75" s="73">
        <f t="shared" si="57"/>
        <v>44896</v>
      </c>
      <c r="BA75" s="73">
        <f t="shared" si="57"/>
        <v>44927</v>
      </c>
      <c r="BB75" s="73">
        <f t="shared" si="57"/>
        <v>44958</v>
      </c>
      <c r="BC75" s="73">
        <f t="shared" si="57"/>
        <v>44986</v>
      </c>
      <c r="BD75" s="73">
        <f t="shared" si="57"/>
        <v>45017</v>
      </c>
      <c r="BE75" s="73">
        <f t="shared" si="57"/>
        <v>45047</v>
      </c>
      <c r="BF75" s="73">
        <f t="shared" si="57"/>
        <v>45078</v>
      </c>
      <c r="BG75" s="73">
        <f t="shared" si="57"/>
        <v>45108</v>
      </c>
      <c r="BH75" s="73">
        <f t="shared" si="57"/>
        <v>45139</v>
      </c>
      <c r="BI75" s="73">
        <f t="shared" si="57"/>
        <v>45170</v>
      </c>
      <c r="BJ75" s="73">
        <f t="shared" si="57"/>
        <v>45200</v>
      </c>
      <c r="BK75" s="73">
        <f t="shared" si="57"/>
        <v>45231</v>
      </c>
      <c r="BL75" s="73">
        <f t="shared" si="57"/>
        <v>45261</v>
      </c>
      <c r="BM75" s="73">
        <f t="shared" si="57"/>
        <v>45292</v>
      </c>
      <c r="BN75" s="73">
        <f t="shared" si="57"/>
        <v>45323</v>
      </c>
      <c r="BO75" s="73">
        <f t="shared" si="57"/>
        <v>45352</v>
      </c>
      <c r="BP75" s="73">
        <f t="shared" si="57"/>
        <v>45383</v>
      </c>
      <c r="BQ75" s="73">
        <f t="shared" ref="BQ75:CO75" si="58">EDATE(BP75,1)</f>
        <v>45413</v>
      </c>
      <c r="BR75" s="73">
        <f t="shared" si="58"/>
        <v>45444</v>
      </c>
      <c r="BS75" s="73">
        <f t="shared" si="58"/>
        <v>45474</v>
      </c>
      <c r="BT75" s="73">
        <f t="shared" si="58"/>
        <v>45505</v>
      </c>
      <c r="BU75" s="73">
        <f t="shared" si="58"/>
        <v>45536</v>
      </c>
      <c r="BV75" s="73">
        <f t="shared" si="58"/>
        <v>45566</v>
      </c>
      <c r="BW75" s="73">
        <f t="shared" si="58"/>
        <v>45597</v>
      </c>
      <c r="BX75" s="73">
        <f t="shared" si="58"/>
        <v>45627</v>
      </c>
      <c r="BY75" s="73">
        <f t="shared" si="58"/>
        <v>45658</v>
      </c>
      <c r="BZ75" s="73">
        <f t="shared" si="58"/>
        <v>45689</v>
      </c>
      <c r="CA75" s="73">
        <f t="shared" si="58"/>
        <v>45717</v>
      </c>
      <c r="CB75" s="73">
        <f t="shared" si="58"/>
        <v>45748</v>
      </c>
      <c r="CC75" s="73">
        <f t="shared" si="58"/>
        <v>45778</v>
      </c>
      <c r="CD75" s="73">
        <f t="shared" si="58"/>
        <v>45809</v>
      </c>
      <c r="CE75" s="73">
        <f t="shared" si="58"/>
        <v>45839</v>
      </c>
      <c r="CF75" s="73">
        <f t="shared" si="58"/>
        <v>45870</v>
      </c>
      <c r="CG75" s="73">
        <f t="shared" si="58"/>
        <v>45901</v>
      </c>
      <c r="CH75" s="73">
        <f t="shared" si="58"/>
        <v>45931</v>
      </c>
      <c r="CI75" s="73">
        <f t="shared" si="58"/>
        <v>45962</v>
      </c>
      <c r="CJ75" s="73">
        <f t="shared" si="58"/>
        <v>45992</v>
      </c>
      <c r="CK75" s="73">
        <f t="shared" si="58"/>
        <v>46023</v>
      </c>
      <c r="CL75" s="73">
        <f t="shared" si="58"/>
        <v>46054</v>
      </c>
      <c r="CM75" s="73">
        <f t="shared" si="58"/>
        <v>46082</v>
      </c>
      <c r="CN75" s="73">
        <f t="shared" si="58"/>
        <v>46113</v>
      </c>
      <c r="CO75" s="73">
        <f t="shared" si="58"/>
        <v>46143</v>
      </c>
    </row>
    <row r="76" spans="1:93">
      <c r="C76" t="s">
        <v>193</v>
      </c>
      <c r="D76" s="87">
        <f ca="1">IF(YEAR(D75)=YEAR($D$69),IF(MONTH(D75)=12,SUM(OFFSET(D73,0,(MONTH($D$69)-12)):D73),0),0)</f>
        <v>100276822</v>
      </c>
      <c r="E76" s="87">
        <f ca="1">IF(YEAR(E75)=YEAR($D$69),IF(MONTH(E75)=12,SUM(OFFSET(E73,0,(MONTH($D$69)-12)):E73),0),0)</f>
        <v>0</v>
      </c>
      <c r="F76" s="87">
        <f ca="1">IF(YEAR(F75)=YEAR($D$69),IF(MONTH(F75)=12,SUM(OFFSET(F73,0,(MONTH($D$69)-12)):F73),0),0)</f>
        <v>0</v>
      </c>
      <c r="G76" s="87">
        <f ca="1">IF(YEAR(G75)=YEAR($D$69),IF(MONTH(G75)=12,SUM(OFFSET(G73,0,(MONTH($D$69)-12)):G73),0),0)</f>
        <v>0</v>
      </c>
      <c r="H76" s="87">
        <f ca="1">IF(YEAR(H75)=YEAR($D$69),IF(MONTH(H75)=12,SUM(OFFSET(H73,0,(MONTH($D$69)-12)):H73),0),0)</f>
        <v>0</v>
      </c>
      <c r="I76" s="87">
        <f ca="1">IF(YEAR(I75)=YEAR($D$69),IF(MONTH(I75)=12,SUM(OFFSET(I73,0,(MONTH($D$69)-12)):I73),0),0)</f>
        <v>0</v>
      </c>
      <c r="J76" s="87">
        <f ca="1">IF(YEAR(J75)=YEAR($D$69),IF(MONTH(J75)=12,SUM(OFFSET(J73,0,(MONTH($D$69)-12)):J73),0),0)</f>
        <v>0</v>
      </c>
      <c r="K76" s="87">
        <f ca="1">IF(YEAR(K75)=YEAR($D$69),IF(MONTH(K75)=12,SUM(OFFSET(K73,0,(MONTH($D$69)-12)):K73),0),0)</f>
        <v>0</v>
      </c>
      <c r="L76" s="87">
        <f ca="1">IF(YEAR(L75)=YEAR($D$69),IF(MONTH(L75)=12,SUM(OFFSET(L73,0,(MONTH($D$69)-12)):L73),0),0)</f>
        <v>0</v>
      </c>
      <c r="M76" s="87">
        <f ca="1">IF(YEAR(M75)=YEAR($D$69),IF(MONTH(M75)=12,SUM(OFFSET(M73,0,(MONTH($D$69)-12)):M73),0),0)</f>
        <v>0</v>
      </c>
      <c r="N76" s="87">
        <f ca="1">IF(YEAR(N75)=YEAR($D$69),IF(MONTH(N75)=12,SUM(OFFSET(N73,0,(MONTH($D$69)-12)):N73),0),0)</f>
        <v>0</v>
      </c>
      <c r="O76" s="87">
        <f ca="1">IF(YEAR(O75)=YEAR($D$69),IF(MONTH(O75)=12,SUM(OFFSET(O73,0,(MONTH($D$69)-12)):O73),0),0)</f>
        <v>0</v>
      </c>
      <c r="P76" s="87">
        <f ca="1">IF(YEAR(P75)=YEAR($D$69),IF(MONTH(P75)=12,SUM(OFFSET(P73,0,(MONTH($D$69)-12)):P73),0),0)</f>
        <v>0</v>
      </c>
      <c r="Q76" s="87">
        <f ca="1">IF(YEAR(Q75)=YEAR($D$69),IF(MONTH(Q75)=12,SUM(OFFSET(Q73,0,(MONTH($D$69)-12)):Q73),0),0)</f>
        <v>0</v>
      </c>
      <c r="R76" s="87">
        <f ca="1">IF(YEAR(R75)=YEAR($D$69),IF(MONTH(R75)=12,SUM(OFFSET(R73,0,(MONTH($D$69)-12)):R73),0),0)</f>
        <v>0</v>
      </c>
      <c r="S76" s="87">
        <f ca="1">IF(YEAR(S75)=YEAR($D$69),IF(MONTH(S75)=12,SUM(OFFSET(S73,0,(MONTH($D$69)-12)):S73),0),0)</f>
        <v>0</v>
      </c>
      <c r="T76" s="87">
        <f ca="1">IF(YEAR(T75)=YEAR($D$69),IF(MONTH(T75)=12,SUM(OFFSET(T73,0,(MONTH($D$69)-12)):T73),0),0)</f>
        <v>0</v>
      </c>
      <c r="U76" s="87">
        <f ca="1">IF(YEAR(U75)=YEAR($D$69),IF(MONTH(U75)=12,SUM(OFFSET(U73,0,(MONTH($D$69)-12)):U73),0),0)</f>
        <v>0</v>
      </c>
      <c r="V76" s="87">
        <f ca="1">IF(YEAR(V75)=YEAR($D$69),IF(MONTH(V75)=12,SUM(OFFSET(V73,0,(MONTH($D$69)-12)):V73),0),0)</f>
        <v>0</v>
      </c>
      <c r="W76" s="87">
        <f ca="1">IF(YEAR(W75)=YEAR($D$69),IF(MONTH(W75)=12,SUM(OFFSET(W73,0,(MONTH($D$69)-12)):W73),0),0)</f>
        <v>0</v>
      </c>
      <c r="X76" s="87">
        <f ca="1">IF(YEAR(X75)=YEAR($D$69),IF(MONTH(X75)=12,SUM(OFFSET(X73,0,(MONTH($D$69)-12)):X73),0),0)</f>
        <v>0</v>
      </c>
      <c r="Y76" s="87">
        <f ca="1">IF(YEAR(Y75)=YEAR($D$69),IF(MONTH(Y75)=12,SUM(OFFSET(Y73,0,(MONTH($D$69)-12)):Y73),0),0)</f>
        <v>0</v>
      </c>
      <c r="Z76" s="87">
        <f ca="1">IF(YEAR(Z75)=YEAR($D$69),IF(MONTH(Z75)=12,SUM(OFFSET(Z73,0,(MONTH($D$69)-12)):Z73),0),0)</f>
        <v>0</v>
      </c>
      <c r="AA76" s="87">
        <f ca="1">IF(YEAR(AA75)=YEAR($D$69),IF(MONTH(AA75)=12,SUM(OFFSET(AA73,0,(MONTH($D$69)-12)):AA73),0),0)</f>
        <v>0</v>
      </c>
      <c r="AB76" s="87">
        <f ca="1">IF(YEAR(AB75)=YEAR($D$69),IF(MONTH(AB75)=12,SUM(OFFSET(AB73,0,(MONTH($D$69)-12)):AB73),0),0)</f>
        <v>0</v>
      </c>
      <c r="AC76" s="87">
        <f ca="1">IF(YEAR(AC75)=YEAR($D$69),IF(MONTH(AC75)=12,SUM(OFFSET(AC73,0,(MONTH($D$69)-12)):AC73),0),0)</f>
        <v>0</v>
      </c>
      <c r="AD76" s="87">
        <f ca="1">IF(YEAR(AD75)=YEAR($D$69),IF(MONTH(AD75)=12,SUM(OFFSET(AD73,0,(MONTH($D$69)-12)):AD73),0),0)</f>
        <v>0</v>
      </c>
      <c r="AE76" s="87">
        <f ca="1">IF(YEAR(AE75)=YEAR($D$69),IF(MONTH(AE75)=12,SUM(OFFSET(AE73,0,(MONTH($D$69)-12)):AE73),0),0)</f>
        <v>0</v>
      </c>
      <c r="AF76" s="87">
        <f ca="1">IF(YEAR(AF75)=YEAR($D$69),IF(MONTH(AF75)=12,SUM(OFFSET(AF73,0,(MONTH($D$69)-12)):AF73),0),0)</f>
        <v>0</v>
      </c>
      <c r="AG76" s="87">
        <f ca="1">IF(YEAR(AG75)=YEAR($D$69),IF(MONTH(AG75)=12,SUM(OFFSET(AG73,0,(MONTH($D$69)-12)):AG73),0),0)</f>
        <v>0</v>
      </c>
      <c r="AH76" s="87">
        <f ca="1">IF(YEAR(AH75)=YEAR($D$69),IF(MONTH(AH75)=12,SUM(OFFSET(AH73,0,(MONTH($D$69)-12)):AH73),0),0)</f>
        <v>0</v>
      </c>
      <c r="AI76" s="87">
        <f ca="1">IF(YEAR(AI75)=YEAR($D$69),IF(MONTH(AI75)=12,SUM(OFFSET(AI73,0,(MONTH($D$69)-12)):AI73),0),0)</f>
        <v>0</v>
      </c>
      <c r="AJ76" s="87">
        <f ca="1">IF(YEAR(AJ75)=YEAR($D$69),IF(MONTH(AJ75)=12,SUM(OFFSET(AJ73,0,(MONTH($D$69)-12)):AJ73),0),0)</f>
        <v>0</v>
      </c>
      <c r="AK76" s="87">
        <f ca="1">IF(YEAR(AK75)=YEAR($D$69),IF(MONTH(AK75)=12,SUM(OFFSET(AK73,0,(MONTH($D$69)-12)):AK73),0),0)</f>
        <v>0</v>
      </c>
      <c r="AL76" s="87">
        <f ca="1">IF(YEAR(AL75)=YEAR($D$69),IF(MONTH(AL75)=12,SUM(OFFSET(AL73,0,(MONTH($D$69)-12)):AL73),0),0)</f>
        <v>0</v>
      </c>
      <c r="AM76" s="87">
        <f ca="1">IF(YEAR(AM75)=YEAR($D$69),IF(MONTH(AM75)=12,SUM(OFFSET(AM73,0,(MONTH($D$69)-12)):AM73),0),0)</f>
        <v>0</v>
      </c>
      <c r="AN76" s="87">
        <f ca="1">IF(YEAR(AN75)=YEAR($D$69),IF(MONTH(AN75)=12,SUM(OFFSET(AN73,0,(MONTH($D$69)-12)):AN73),0),0)</f>
        <v>0</v>
      </c>
      <c r="AO76" s="87">
        <f ca="1">IF(YEAR(AO75)=YEAR($D$69),IF(MONTH(AO75)=12,SUM(OFFSET(AO73,0,(MONTH($D$69)-12)):AO73),0),0)</f>
        <v>0</v>
      </c>
      <c r="AP76" s="87">
        <f ca="1">IF(YEAR(AP75)=YEAR($D$69),IF(MONTH(AP75)=12,SUM(OFFSET(AP73,0,(MONTH($D$69)-12)):AP73),0),0)</f>
        <v>0</v>
      </c>
      <c r="AQ76" s="87">
        <f ca="1">IF(YEAR(AQ75)=YEAR($D$69),IF(MONTH(AQ75)=12,SUM(OFFSET(AQ73,0,(MONTH($D$69)-12)):AQ73),0),0)</f>
        <v>0</v>
      </c>
      <c r="AR76" s="87">
        <f ca="1">IF(YEAR(AR75)=YEAR($D$69),IF(MONTH(AR75)=12,SUM(OFFSET(AR73,0,(MONTH($D$69)-12)):AR73),0),0)</f>
        <v>0</v>
      </c>
      <c r="AS76" s="87">
        <f ca="1">IF(YEAR(AS75)=YEAR($D$69),IF(MONTH(AS75)=12,SUM(OFFSET(AS73,0,(MONTH($D$69)-12)):AS73),0),0)</f>
        <v>0</v>
      </c>
      <c r="AT76" s="87">
        <f ca="1">IF(YEAR(AT75)=YEAR($D$69),IF(MONTH(AT75)=12,SUM(OFFSET(AT73,0,(MONTH($D$69)-12)):AT73),0),0)</f>
        <v>0</v>
      </c>
      <c r="AU76" s="87">
        <f ca="1">IF(YEAR(AU75)=YEAR($D$69),IF(MONTH(AU75)=12,SUM(OFFSET(AU73,0,(MONTH($D$69)-12)):AU73),0),0)</f>
        <v>0</v>
      </c>
      <c r="AV76" s="87">
        <f ca="1">IF(YEAR(AV75)=YEAR($D$69),IF(MONTH(AV75)=12,SUM(OFFSET(AV73,0,(MONTH($D$69)-12)):AV73),0),0)</f>
        <v>0</v>
      </c>
      <c r="AW76" s="87">
        <f ca="1">IF(YEAR(AW75)=YEAR($D$69),IF(MONTH(AW75)=12,SUM(OFFSET(AW73,0,(MONTH($D$69)-12)):AW73),0),0)</f>
        <v>0</v>
      </c>
      <c r="AX76" s="87">
        <f ca="1">IF(YEAR(AX75)=YEAR($D$69),IF(MONTH(AX75)=12,SUM(OFFSET(AX73,0,(MONTH($D$69)-12)):AX73),0),0)</f>
        <v>0</v>
      </c>
      <c r="AY76" s="87">
        <f ca="1">IF(YEAR(AY75)=YEAR($D$69),IF(MONTH(AY75)=12,SUM(OFFSET(AY73,0,(MONTH($D$69)-12)):AY73),0),0)</f>
        <v>0</v>
      </c>
      <c r="AZ76" s="87">
        <f ca="1">IF(YEAR(AZ75)=YEAR($D$69),IF(MONTH(AZ75)=12,SUM(OFFSET(AZ73,0,(MONTH($D$69)-12)):AZ73),0),0)</f>
        <v>0</v>
      </c>
      <c r="BA76" s="87">
        <f ca="1">IF(YEAR(BA75)=YEAR($D$69),IF(MONTH(BA75)=12,SUM(OFFSET(BA73,0,(MONTH($D$69)-12)):BA73),0),0)</f>
        <v>0</v>
      </c>
      <c r="BB76" s="87">
        <f ca="1">IF(YEAR(BB75)=YEAR($D$69),IF(MONTH(BB75)=12,SUM(OFFSET(BB73,0,(MONTH($D$69)-12)):BB73),0),0)</f>
        <v>0</v>
      </c>
      <c r="BC76" s="87">
        <f ca="1">IF(YEAR(BC75)=YEAR($D$69),IF(MONTH(BC75)=12,SUM(OFFSET(BC73,0,(MONTH($D$69)-12)):BC73),0),0)</f>
        <v>0</v>
      </c>
      <c r="BD76" s="87">
        <f ca="1">IF(YEAR(BD75)=YEAR($D$69),IF(MONTH(BD75)=12,SUM(OFFSET(BD73,0,(MONTH($D$69)-12)):BD73),0),0)</f>
        <v>0</v>
      </c>
      <c r="BE76" s="87">
        <f ca="1">IF(YEAR(BE75)=YEAR($D$69),IF(MONTH(BE75)=12,SUM(OFFSET(BE73,0,(MONTH($D$69)-12)):BE73),0),0)</f>
        <v>0</v>
      </c>
      <c r="BF76" s="87">
        <f ca="1">IF(YEAR(BF75)=YEAR($D$69),IF(MONTH(BF75)=12,SUM(OFFSET(BF73,0,(MONTH($D$69)-12)):BF73),0),0)</f>
        <v>0</v>
      </c>
      <c r="BG76" s="87">
        <f ca="1">IF(YEAR(BG75)=YEAR($D$69),IF(MONTH(BG75)=12,SUM(OFFSET(BG73,0,(MONTH($D$69)-12)):BG73),0),0)</f>
        <v>0</v>
      </c>
      <c r="BH76" s="87">
        <f ca="1">IF(YEAR(BH75)=YEAR($D$69),IF(MONTH(BH75)=12,SUM(OFFSET(BH73,0,(MONTH($D$69)-12)):BH73),0),0)</f>
        <v>0</v>
      </c>
      <c r="BI76" s="87">
        <f ca="1">IF(YEAR(BI75)=YEAR($D$69),IF(MONTH(BI75)=12,SUM(OFFSET(BI73,0,(MONTH($D$69)-12)):BI73),0),0)</f>
        <v>0</v>
      </c>
      <c r="BJ76" s="87">
        <f ca="1">IF(YEAR(BJ75)=YEAR($D$69),IF(MONTH(BJ75)=12,SUM(OFFSET(BJ73,0,(MONTH($D$69)-12)):BJ73),0),0)</f>
        <v>0</v>
      </c>
      <c r="BK76" s="87">
        <f ca="1">IF(YEAR(BK75)=YEAR($D$69),IF(MONTH(BK75)=12,SUM(OFFSET(BK73,0,(MONTH($D$69)-12)):BK73),0),0)</f>
        <v>0</v>
      </c>
      <c r="BL76" s="87">
        <f ca="1">IF(YEAR(BL75)=YEAR($D$69),IF(MONTH(BL75)=12,SUM(OFFSET(BL73,0,(MONTH($D$69)-12)):BL73),0),0)</f>
        <v>0</v>
      </c>
      <c r="BM76" s="87">
        <f ca="1">IF(YEAR(BM75)=YEAR($D$69),IF(MONTH(BM75)=12,SUM(OFFSET(BM73,0,(MONTH($D$69)-12)):BM73),0),0)</f>
        <v>0</v>
      </c>
      <c r="BN76" s="87">
        <f ca="1">IF(YEAR(BN75)=YEAR($D$69),IF(MONTH(BN75)=12,SUM(OFFSET(BN73,0,(MONTH($D$69)-12)):BN73),0),0)</f>
        <v>0</v>
      </c>
      <c r="BO76" s="87">
        <f ca="1">IF(YEAR(BO75)=YEAR($D$69),IF(MONTH(BO75)=12,SUM(OFFSET(BO73,0,(MONTH($D$69)-12)):BO73),0),0)</f>
        <v>0</v>
      </c>
      <c r="BP76" s="87">
        <f ca="1">IF(YEAR(BP75)=YEAR($D$69),IF(MONTH(BP75)=12,SUM(OFFSET(BP73,0,(MONTH($D$69)-12)):BP73),0),0)</f>
        <v>0</v>
      </c>
      <c r="BQ76" s="87">
        <f ca="1">IF(YEAR(BQ75)=YEAR($D$69),IF(MONTH(BQ75)=12,SUM(OFFSET(BQ73,0,(MONTH($D$69)-12)):BQ73),0),0)</f>
        <v>0</v>
      </c>
      <c r="BR76" s="87">
        <f ca="1">IF(YEAR(BR75)=YEAR($D$69),IF(MONTH(BR75)=12,SUM(OFFSET(BR73,0,(MONTH($D$69)-12)):BR73),0),0)</f>
        <v>0</v>
      </c>
      <c r="BS76" s="87">
        <f ca="1">IF(YEAR(BS75)=YEAR($D$69),IF(MONTH(BS75)=12,SUM(OFFSET(BS73,0,(MONTH($D$69)-12)):BS73),0),0)</f>
        <v>0</v>
      </c>
      <c r="BT76" s="87">
        <f ca="1">IF(YEAR(BT75)=YEAR($D$69),IF(MONTH(BT75)=12,SUM(OFFSET(BT73,0,(MONTH($D$69)-12)):BT73),0),0)</f>
        <v>0</v>
      </c>
      <c r="BU76" s="87">
        <f ca="1">IF(YEAR(BU75)=YEAR($D$69),IF(MONTH(BU75)=12,SUM(OFFSET(BU73,0,(MONTH($D$69)-12)):BU73),0),0)</f>
        <v>0</v>
      </c>
      <c r="BV76" s="87">
        <f ca="1">IF(YEAR(BV75)=YEAR($D$69),IF(MONTH(BV75)=12,SUM(OFFSET(BV73,0,(MONTH($D$69)-12)):BV73),0),0)</f>
        <v>0</v>
      </c>
      <c r="BW76" s="87">
        <f ca="1">IF(YEAR(BW75)=YEAR($D$69),IF(MONTH(BW75)=12,SUM(OFFSET(BW73,0,(MONTH($D$69)-12)):BW73),0),0)</f>
        <v>0</v>
      </c>
      <c r="BX76" s="87">
        <f ca="1">IF(YEAR(BX75)=YEAR($D$69),IF(MONTH(BX75)=12,SUM(OFFSET(BX73,0,(MONTH($D$69)-12)):BX73),0),0)</f>
        <v>0</v>
      </c>
      <c r="BY76" s="87">
        <f ca="1">IF(YEAR(BY75)=YEAR($D$69),IF(MONTH(BY75)=12,SUM(OFFSET(BY73,0,(MONTH($D$69)-12)):BY73),0),0)</f>
        <v>0</v>
      </c>
      <c r="BZ76" s="87">
        <f ca="1">IF(YEAR(BZ75)=YEAR($D$69),IF(MONTH(BZ75)=12,SUM(OFFSET(BZ73,0,(MONTH($D$69)-12)):BZ73),0),0)</f>
        <v>0</v>
      </c>
      <c r="CA76" s="87">
        <f ca="1">IF(YEAR(CA75)=YEAR($D$69),IF(MONTH(CA75)=12,SUM(OFFSET(CA73,0,(MONTH($D$69)-12)):CA73),0),0)</f>
        <v>0</v>
      </c>
      <c r="CB76" s="87">
        <f ca="1">IF(YEAR(CB75)=YEAR($D$69),IF(MONTH(CB75)=12,SUM(OFFSET(CB73,0,(MONTH($D$69)-12)):CB73),0),0)</f>
        <v>0</v>
      </c>
      <c r="CC76" s="87">
        <f ca="1">IF(YEAR(CC75)=YEAR($D$69),IF(MONTH(CC75)=12,SUM(OFFSET(CC73,0,(MONTH($D$69)-12)):CC73),0),0)</f>
        <v>0</v>
      </c>
      <c r="CD76" s="87">
        <f ca="1">IF(YEAR(CD75)=YEAR($D$69),IF(MONTH(CD75)=12,SUM(OFFSET(CD73,0,(MONTH($D$69)-12)):CD73),0),0)</f>
        <v>0</v>
      </c>
      <c r="CE76" s="87">
        <f ca="1">IF(YEAR(CE75)=YEAR($D$69),IF(MONTH(CE75)=12,SUM(OFFSET(CE73,0,(MONTH($D$69)-12)):CE73),0),0)</f>
        <v>0</v>
      </c>
      <c r="CF76" s="87">
        <f ca="1">IF(YEAR(CF75)=YEAR($D$69),IF(MONTH(CF75)=12,SUM(OFFSET(CF73,0,(MONTH($D$69)-12)):CF73),0),0)</f>
        <v>0</v>
      </c>
      <c r="CG76" s="87">
        <f ca="1">IF(YEAR(CG75)=YEAR($D$69),IF(MONTH(CG75)=12,SUM(OFFSET(CG73,0,(MONTH($D$69)-12)):CG73),0),0)</f>
        <v>0</v>
      </c>
      <c r="CH76" s="87">
        <f ca="1">IF(YEAR(CH75)=YEAR($D$69),IF(MONTH(CH75)=12,SUM(OFFSET(CH73,0,(MONTH($D$69)-12)):CH73),0),0)</f>
        <v>0</v>
      </c>
      <c r="CI76" s="87">
        <f ca="1">IF(YEAR(CI75)=YEAR($D$69),IF(MONTH(CI75)=12,SUM(OFFSET(CI73,0,(MONTH($D$69)-12)):CI73),0),0)</f>
        <v>0</v>
      </c>
      <c r="CJ76" s="87">
        <f ca="1">IF(YEAR(CJ75)=YEAR($D$69),IF(MONTH(CJ75)=12,SUM(OFFSET(CJ73,0,(MONTH($D$69)-12)):CJ73),0),0)</f>
        <v>0</v>
      </c>
      <c r="CK76" s="87">
        <f ca="1">IF(YEAR(CK75)=YEAR($D$69),IF(MONTH(CK75)=12,SUM(OFFSET(CK73,0,(MONTH($D$69)-12)):CK73),0),0)</f>
        <v>0</v>
      </c>
      <c r="CL76" s="87">
        <f ca="1">IF(YEAR(CL75)=YEAR($D$69),IF(MONTH(CL75)=12,SUM(OFFSET(CL73,0,(MONTH($D$69)-12)):CL73),0),0)</f>
        <v>0</v>
      </c>
      <c r="CM76" s="87">
        <f ca="1">IF(YEAR(CM75)=YEAR($D$69),IF(MONTH(CM75)=12,SUM(OFFSET(CM73,0,(MONTH($D$69)-12)):CM73),0),0)</f>
        <v>0</v>
      </c>
      <c r="CN76" s="87">
        <f ca="1">IF(YEAR(CN75)=YEAR($D$69),IF(MONTH(CN75)=12,SUM(OFFSET(CN73,0,(MONTH($D$69)-12)):CN73),0),0)</f>
        <v>0</v>
      </c>
      <c r="CO76" s="87">
        <f ca="1">IF(YEAR(CO75)=YEAR($D$69),IF(MONTH(CO75)=12,SUM(OFFSET(CO73,0,(MONTH($D$69)-12)):CO73),0),0)</f>
        <v>0</v>
      </c>
    </row>
    <row r="77" spans="1:93">
      <c r="C77" t="s">
        <v>194</v>
      </c>
      <c r="D77" s="87">
        <f ca="1">IF(D75=$D$70,SUM(OFFSET(D73,0,-(MONTH($D$70)-1)):D73),0)</f>
        <v>0</v>
      </c>
      <c r="E77" s="87">
        <f ca="1">IF(E75=$D$70,SUM(OFFSET(E73,0,-(MONTH($D$70)-1)):E73),0)</f>
        <v>0</v>
      </c>
      <c r="F77" s="87">
        <f ca="1">IF(F75=$D$70,SUM(OFFSET(F73,0,-(MONTH($D$70)-1)):F73),0)</f>
        <v>0</v>
      </c>
      <c r="G77" s="87">
        <f ca="1">IF(G75=$D$70,SUM(OFFSET(G73,0,-(MONTH($D$70)-1)):G73),0)</f>
        <v>0</v>
      </c>
      <c r="H77" s="87">
        <f ca="1">IF(H75=$D$70,SUM(OFFSET(H73,0,-(MONTH($D$70)-1)):H73),0)</f>
        <v>0</v>
      </c>
      <c r="I77" s="87">
        <f ca="1">IF(I75=$D$70,SUM(OFFSET(I73,0,-(MONTH($D$70)-1)):I73),0)</f>
        <v>0</v>
      </c>
      <c r="J77" s="87">
        <f ca="1">IF(J75=$D$70,SUM(OFFSET(J73,0,-(MONTH($D$70)-1)):J73),0)</f>
        <v>0</v>
      </c>
      <c r="K77" s="87">
        <f ca="1">IF(K75=$D$70,SUM(OFFSET(K73,0,-(MONTH($D$70)-1)):K73),0)</f>
        <v>0</v>
      </c>
      <c r="L77" s="87">
        <f ca="1">IF(L75=$D$70,SUM(OFFSET(L73,0,-(MONTH($D$70)-1)):L73),0)</f>
        <v>0</v>
      </c>
      <c r="M77" s="87">
        <f ca="1">IF(M75=$D$70,SUM(OFFSET(M73,0,-(MONTH($D$70)-1)):M73),0)</f>
        <v>0</v>
      </c>
      <c r="N77" s="87">
        <f ca="1">IF(N75=$D$70,SUM(OFFSET(N73,0,-(MONTH($D$70)-1)):N73),0)</f>
        <v>0</v>
      </c>
      <c r="O77" s="87">
        <f ca="1">IF(O75=$D$70,SUM(OFFSET(O73,0,-(MONTH($D$70)-1)):O73),0)</f>
        <v>0</v>
      </c>
      <c r="P77" s="87">
        <f ca="1">IF(P75=$D$70,SUM(OFFSET(P73,0,-(MONTH($D$70)-1)):P73),0)</f>
        <v>0</v>
      </c>
      <c r="Q77" s="87">
        <f ca="1">IF(Q75=$D$70,SUM(OFFSET(Q73,0,-(MONTH($D$70)-1)):Q73),0)</f>
        <v>0</v>
      </c>
      <c r="R77" s="87">
        <f ca="1">IF(R75=$D$70,SUM(OFFSET(R73,0,-(MONTH($D$70)-1)):R73),0)</f>
        <v>0</v>
      </c>
      <c r="S77" s="87">
        <f ca="1">IF(S75=$D$70,SUM(OFFSET(S73,0,-(MONTH($D$70)-1)):S73),0)</f>
        <v>0</v>
      </c>
      <c r="T77" s="87">
        <f ca="1">IF(T75=$D$70,SUM(OFFSET(T73,0,-(MONTH($D$70)-1)):T73),0)</f>
        <v>0</v>
      </c>
      <c r="U77" s="87">
        <f ca="1">IF(U75=$D$70,SUM(OFFSET(U73,0,-(MONTH($D$70)-1)):U73),0)</f>
        <v>0</v>
      </c>
      <c r="V77" s="87">
        <f ca="1">IF(V75=$D$70,SUM(OFFSET(V73,0,-(MONTH($D$70)-1)):V73),0)</f>
        <v>0</v>
      </c>
      <c r="W77" s="87">
        <f ca="1">IF(W75=$D$70,SUM(OFFSET(W73,0,-(MONTH($D$70)-1)):W73),0)</f>
        <v>0</v>
      </c>
      <c r="X77" s="87">
        <f ca="1">IF(X75=$D$70,SUM(OFFSET(X73,0,-(MONTH($D$70)-1)):X73),0)</f>
        <v>0</v>
      </c>
      <c r="Y77" s="87">
        <f ca="1">IF(Y75=$D$70,SUM(OFFSET(Y73,0,-(MONTH($D$70)-1)):Y73),0)</f>
        <v>0</v>
      </c>
      <c r="Z77" s="87">
        <f ca="1">IF(Z75=$D$70,SUM(OFFSET(Z73,0,-(MONTH($D$70)-1)):Z73),0)</f>
        <v>0</v>
      </c>
      <c r="AA77" s="87">
        <f ca="1">IF(AA75=$D$70,SUM(OFFSET(AA73,0,-(MONTH($D$70)-1)):AA73),0)</f>
        <v>0</v>
      </c>
      <c r="AB77" s="87">
        <f ca="1">IF(AB75=$D$70,SUM(OFFSET(AB73,0,-(MONTH($D$70)-1)):AB73),0)</f>
        <v>1324969069</v>
      </c>
      <c r="AC77" s="87">
        <f ca="1">IF(AC75=$D$70,SUM(OFFSET(AC73,0,-(MONTH($D$70)-1)):AC73),0)</f>
        <v>0</v>
      </c>
      <c r="AD77" s="87">
        <f ca="1">IF(AD75=$D$70,SUM(OFFSET(AD73,0,-(MONTH($D$70)-1)):AD73),0)</f>
        <v>0</v>
      </c>
      <c r="AE77" s="87">
        <f ca="1">IF(AE75=$D$70,SUM(OFFSET(AE73,0,-(MONTH($D$70)-1)):AE73),0)</f>
        <v>0</v>
      </c>
      <c r="AF77" s="87">
        <f ca="1">IF(AF75=$D$70,SUM(OFFSET(AF73,0,-(MONTH($D$70)-1)):AF73),0)</f>
        <v>0</v>
      </c>
      <c r="AG77" s="87">
        <f ca="1">IF(AG75=$D$70,SUM(OFFSET(AG73,0,-(MONTH($D$70)-1)):AG73),0)</f>
        <v>0</v>
      </c>
      <c r="AH77" s="87">
        <f ca="1">IF(AH75=$D$70,SUM(OFFSET(AH73,0,-(MONTH($D$70)-1)):AH73),0)</f>
        <v>0</v>
      </c>
      <c r="AI77" s="87">
        <f ca="1">IF(AI75=$D$70,SUM(OFFSET(AI73,0,-(MONTH($D$70)-1)):AI73),0)</f>
        <v>0</v>
      </c>
      <c r="AJ77" s="87">
        <f ca="1">IF(AJ75=$D$70,SUM(OFFSET(AJ73,0,-(MONTH($D$70)-1)):AJ73),0)</f>
        <v>0</v>
      </c>
      <c r="AK77" s="87">
        <f ca="1">IF(AK75=$D$70,SUM(OFFSET(AK73,0,-(MONTH($D$70)-1)):AK73),0)</f>
        <v>0</v>
      </c>
      <c r="AL77" s="87">
        <f ca="1">IF(AL75=$D$70,SUM(OFFSET(AL73,0,-(MONTH($D$70)-1)):AL73),0)</f>
        <v>0</v>
      </c>
      <c r="AM77" s="87">
        <f ca="1">IF(AM75=$D$70,SUM(OFFSET(AM73,0,-(MONTH($D$70)-1)):AM73),0)</f>
        <v>0</v>
      </c>
      <c r="AN77" s="87">
        <f ca="1">IF(AN75=$D$70,SUM(OFFSET(AN73,0,-(MONTH($D$70)-1)):AN73),0)</f>
        <v>0</v>
      </c>
      <c r="AO77" s="87">
        <f ca="1">IF(AO75=$D$70,SUM(OFFSET(AO73,0,-(MONTH($D$70)-1)):AO73),0)</f>
        <v>0</v>
      </c>
      <c r="AP77" s="87">
        <f ca="1">IF(AP75=$D$70,SUM(OFFSET(AP73,0,-(MONTH($D$70)-1)):AP73),0)</f>
        <v>0</v>
      </c>
      <c r="AQ77" s="87">
        <f ca="1">IF(AQ75=$D$70,SUM(OFFSET(AQ73,0,-(MONTH($D$70)-1)):AQ73),0)</f>
        <v>0</v>
      </c>
      <c r="AR77" s="87">
        <f ca="1">IF(AR75=$D$70,SUM(OFFSET(AR73,0,-(MONTH($D$70)-1)):AR73),0)</f>
        <v>0</v>
      </c>
      <c r="AS77" s="87">
        <f ca="1">IF(AS75=$D$70,SUM(OFFSET(AS73,0,-(MONTH($D$70)-1)):AS73),0)</f>
        <v>0</v>
      </c>
      <c r="AT77" s="87">
        <f ca="1">IF(AT75=$D$70,SUM(OFFSET(AT73,0,-(MONTH($D$70)-1)):AT73),0)</f>
        <v>0</v>
      </c>
      <c r="AU77" s="87">
        <f ca="1">IF(AU75=$D$70,SUM(OFFSET(AU73,0,-(MONTH($D$70)-1)):AU73),0)</f>
        <v>0</v>
      </c>
      <c r="AV77" s="87">
        <f ca="1">IF(AV75=$D$70,SUM(OFFSET(AV73,0,-(MONTH($D$70)-1)):AV73),0)</f>
        <v>0</v>
      </c>
      <c r="AW77" s="87">
        <f ca="1">IF(AW75=$D$70,SUM(OFFSET(AW73,0,-(MONTH($D$70)-1)):AW73),0)</f>
        <v>0</v>
      </c>
      <c r="AX77" s="87">
        <f ca="1">IF(AX75=$D$70,SUM(OFFSET(AX73,0,-(MONTH($D$70)-1)):AX73),0)</f>
        <v>0</v>
      </c>
      <c r="AY77" s="87">
        <f ca="1">IF(AY75=$D$70,SUM(OFFSET(AY73,0,-(MONTH($D$70)-1)):AY73),0)</f>
        <v>0</v>
      </c>
      <c r="AZ77" s="87">
        <f ca="1">IF(AZ75=$D$70,SUM(OFFSET(AZ73,0,-(MONTH($D$70)-1)):AZ73),0)</f>
        <v>0</v>
      </c>
      <c r="BA77" s="87">
        <f ca="1">IF(BA75=$D$70,SUM(OFFSET(BA73,0,-(MONTH($D$70)-1)):BA73),0)</f>
        <v>0</v>
      </c>
      <c r="BB77" s="87">
        <f ca="1">IF(BB75=$D$70,SUM(OFFSET(BB73,0,-(MONTH($D$70)-1)):BB73),0)</f>
        <v>0</v>
      </c>
      <c r="BC77" s="87">
        <f ca="1">IF(BC75=$D$70,SUM(OFFSET(BC73,0,-(MONTH($D$70)-1)):BC73),0)</f>
        <v>0</v>
      </c>
      <c r="BD77" s="87">
        <f ca="1">IF(BD75=$D$70,SUM(OFFSET(BD73,0,-(MONTH($D$70)-1)):BD73),0)</f>
        <v>0</v>
      </c>
      <c r="BE77" s="87">
        <f ca="1">IF(BE75=$D$70,SUM(OFFSET(BE73,0,-(MONTH($D$70)-1)):BE73),0)</f>
        <v>0</v>
      </c>
      <c r="BF77" s="87">
        <f ca="1">IF(BF75=$D$70,SUM(OFFSET(BF73,0,-(MONTH($D$70)-1)):BF73),0)</f>
        <v>0</v>
      </c>
      <c r="BG77" s="87">
        <f ca="1">IF(BG75=$D$70,SUM(OFFSET(BG73,0,-(MONTH($D$70)-1)):BG73),0)</f>
        <v>0</v>
      </c>
      <c r="BH77" s="87">
        <f ca="1">IF(BH75=$D$70,SUM(OFFSET(BH73,0,-(MONTH($D$70)-1)):BH73),0)</f>
        <v>0</v>
      </c>
      <c r="BI77" s="87">
        <f ca="1">IF(BI75=$D$70,SUM(OFFSET(BI73,0,-(MONTH($D$70)-1)):BI73),0)</f>
        <v>0</v>
      </c>
      <c r="BJ77" s="87">
        <f ca="1">IF(BJ75=$D$70,SUM(OFFSET(BJ73,0,-(MONTH($D$70)-1)):BJ73),0)</f>
        <v>0</v>
      </c>
      <c r="BK77" s="87">
        <f ca="1">IF(BK75=$D$70,SUM(OFFSET(BK73,0,-(MONTH($D$70)-1)):BK73),0)</f>
        <v>0</v>
      </c>
      <c r="BL77" s="87">
        <f ca="1">IF(BL75=$D$70,SUM(OFFSET(BL73,0,-(MONTH($D$70)-1)):BL73),0)</f>
        <v>0</v>
      </c>
      <c r="BM77" s="87">
        <f ca="1">IF(BM75=$D$70,SUM(OFFSET(BM73,0,-(MONTH($D$70)-1)):BM73),0)</f>
        <v>0</v>
      </c>
      <c r="BN77" s="87">
        <f ca="1">IF(BN75=$D$70,SUM(OFFSET(BN73,0,-(MONTH($D$70)-1)):BN73),0)</f>
        <v>0</v>
      </c>
      <c r="BO77" s="87">
        <f ca="1">IF(BO75=$D$70,SUM(OFFSET(BO73,0,-(MONTH($D$70)-1)):BO73),0)</f>
        <v>0</v>
      </c>
      <c r="BP77" s="87">
        <f ca="1">IF(BP75=$D$70,SUM(OFFSET(BP73,0,-(MONTH($D$70)-1)):BP73),0)</f>
        <v>0</v>
      </c>
      <c r="BQ77" s="87">
        <f ca="1">IF(BQ75=$D$70,SUM(OFFSET(BQ73,0,-(MONTH($D$70)-1)):BQ73),0)</f>
        <v>0</v>
      </c>
      <c r="BR77" s="87">
        <f ca="1">IF(BR75=$D$70,SUM(OFFSET(BR73,0,-(MONTH($D$70)-1)):BR73),0)</f>
        <v>0</v>
      </c>
      <c r="BS77" s="87">
        <f ca="1">IF(BS75=$D$70,SUM(OFFSET(BS73,0,-(MONTH($D$70)-1)):BS73),0)</f>
        <v>0</v>
      </c>
      <c r="BT77" s="87">
        <f ca="1">IF(BT75=$D$70,SUM(OFFSET(BT73,0,-(MONTH($D$70)-1)):BT73),0)</f>
        <v>0</v>
      </c>
      <c r="BU77" s="87">
        <f ca="1">IF(BU75=$D$70,SUM(OFFSET(BU73,0,-(MONTH($D$70)-1)):BU73),0)</f>
        <v>0</v>
      </c>
      <c r="BV77" s="87">
        <f ca="1">IF(BV75=$D$70,SUM(OFFSET(BV73,0,-(MONTH($D$70)-1)):BV73),0)</f>
        <v>0</v>
      </c>
      <c r="BW77" s="87">
        <f ca="1">IF(BW75=$D$70,SUM(OFFSET(BW73,0,-(MONTH($D$70)-1)):BW73),0)</f>
        <v>0</v>
      </c>
      <c r="BX77" s="87">
        <f ca="1">IF(BX75=$D$70,SUM(OFFSET(BX73,0,-(MONTH($D$70)-1)):BX73),0)</f>
        <v>0</v>
      </c>
      <c r="BY77" s="87">
        <f ca="1">IF(BY75=$D$70,SUM(OFFSET(BY73,0,-(MONTH($D$70)-1)):BY73),0)</f>
        <v>0</v>
      </c>
      <c r="BZ77" s="87">
        <f ca="1">IF(BZ75=$D$70,SUM(OFFSET(BZ73,0,-(MONTH($D$70)-1)):BZ73),0)</f>
        <v>0</v>
      </c>
      <c r="CA77" s="87">
        <f ca="1">IF(CA75=$D$70,SUM(OFFSET(CA73,0,-(MONTH($D$70)-1)):CA73),0)</f>
        <v>0</v>
      </c>
      <c r="CB77" s="87">
        <f ca="1">IF(CB75=$D$70,SUM(OFFSET(CB73,0,-(MONTH($D$70)-1)):CB73),0)</f>
        <v>0</v>
      </c>
      <c r="CC77" s="87">
        <f ca="1">IF(CC75=$D$70,SUM(OFFSET(CC73,0,-(MONTH($D$70)-1)):CC73),0)</f>
        <v>0</v>
      </c>
      <c r="CD77" s="87">
        <f ca="1">IF(CD75=$D$70,SUM(OFFSET(CD73,0,-(MONTH($D$70)-1)):CD73),0)</f>
        <v>0</v>
      </c>
      <c r="CE77" s="87">
        <f ca="1">IF(CE75=$D$70,SUM(OFFSET(CE73,0,-(MONTH($D$70)-1)):CE73),0)</f>
        <v>0</v>
      </c>
      <c r="CF77" s="87">
        <f ca="1">IF(CF75=$D$70,SUM(OFFSET(CF73,0,-(MONTH($D$70)-1)):CF73),0)</f>
        <v>0</v>
      </c>
      <c r="CG77" s="87">
        <f ca="1">IF(CG75=$D$70,SUM(OFFSET(CG73,0,-(MONTH($D$70)-1)):CG73),0)</f>
        <v>0</v>
      </c>
      <c r="CH77" s="87">
        <f ca="1">IF(CH75=$D$70,SUM(OFFSET(CH73,0,-(MONTH($D$70)-1)):CH73),0)</f>
        <v>0</v>
      </c>
      <c r="CI77" s="87">
        <f ca="1">IF(CI75=$D$70,SUM(OFFSET(CI73,0,-(MONTH($D$70)-1)):CI73),0)</f>
        <v>0</v>
      </c>
      <c r="CJ77" s="87">
        <f ca="1">IF(CJ75=$D$70,SUM(OFFSET(CJ73,0,-(MONTH($D$70)-1)):CJ73),0)</f>
        <v>0</v>
      </c>
      <c r="CK77" s="87">
        <f ca="1">IF(CK75=$D$70,SUM(OFFSET(CK73,0,-(MONTH($D$70)-1)):CK73),0)</f>
        <v>0</v>
      </c>
      <c r="CL77" s="87">
        <f ca="1">IF(CL75=$D$70,SUM(OFFSET(CL73,0,-(MONTH($D$70)-1)):CL73),0)</f>
        <v>0</v>
      </c>
      <c r="CM77" s="87">
        <f ca="1">IF(CM75=$D$70,SUM(OFFSET(CM73,0,-(MONTH($D$70)-1)):CM73),0)</f>
        <v>0</v>
      </c>
      <c r="CN77" s="87">
        <f ca="1">IF(CN75=$D$70,SUM(OFFSET(CN73,0,-(MONTH($D$70)-1)):CN73),0)</f>
        <v>0</v>
      </c>
      <c r="CO77" s="87">
        <f ca="1">IF(CO75=$D$70,SUM(OFFSET(CO73,0,-(MONTH($D$70)-1)):CO73),0)</f>
        <v>0</v>
      </c>
    </row>
    <row r="78" spans="1:93">
      <c r="C78" t="s">
        <v>195</v>
      </c>
      <c r="D78" s="20">
        <f ca="1">IF(D75=EDATE($D$70,12),SUM(OFFSET(D73,0,-11):D73),0)</f>
        <v>0</v>
      </c>
      <c r="E78" s="20">
        <f ca="1">IF(E75=EDATE($D$70,12),SUM(OFFSET(E73,0,-11):E73),0)</f>
        <v>0</v>
      </c>
      <c r="F78" s="20">
        <f ca="1">IF(F75=EDATE($D$70,12),SUM(OFFSET(F73,0,-11):F73),0)</f>
        <v>0</v>
      </c>
      <c r="G78" s="20">
        <f ca="1">IF(G75=EDATE($D$70,12),SUM(OFFSET(G73,0,-11):G73),0)</f>
        <v>0</v>
      </c>
      <c r="H78" s="20">
        <f ca="1">IF(H75=EDATE($D$70,12),SUM(OFFSET(H73,0,-11):H73),0)</f>
        <v>0</v>
      </c>
      <c r="I78" s="20">
        <f ca="1">IF(I75=EDATE($D$70,12),SUM(OFFSET(I73,0,-11):I73),0)</f>
        <v>0</v>
      </c>
      <c r="J78" s="20">
        <f ca="1">IF(J75=EDATE($D$70,12),SUM(OFFSET(J73,0,-11):J73),0)</f>
        <v>0</v>
      </c>
      <c r="K78" s="20">
        <f ca="1">IF(K75=EDATE($D$70,12),SUM(OFFSET(K73,0,-11):K73),0)</f>
        <v>0</v>
      </c>
      <c r="L78" s="20">
        <f ca="1">IF(L75=EDATE($D$70,12),SUM(OFFSET(L73,0,-11):L73),0)</f>
        <v>0</v>
      </c>
      <c r="M78" s="20">
        <f ca="1">IF(M75=EDATE($D$70,12),SUM(OFFSET(M73,0,-11):M73),0)</f>
        <v>0</v>
      </c>
      <c r="N78" s="20">
        <f ca="1">IF(N75=EDATE($D$70,12),SUM(OFFSET(N73,0,-11):N73),0)</f>
        <v>0</v>
      </c>
      <c r="O78" s="20">
        <f ca="1">IF(O75=EDATE($D$70,12),SUM(OFFSET(O73,0,-11):O73),0)</f>
        <v>0</v>
      </c>
      <c r="P78" s="20">
        <f ca="1">IF(P75=EDATE($D$70,12),SUM(OFFSET(P73,0,-11):P73),0)</f>
        <v>0</v>
      </c>
      <c r="Q78" s="20">
        <f ca="1">IF(Q75=EDATE($D$70,12),SUM(OFFSET(Q73,0,-11):Q73),0)</f>
        <v>0</v>
      </c>
      <c r="R78" s="20">
        <f ca="1">IF(R75=EDATE($D$70,12),SUM(OFFSET(R73,0,-11):R73),0)</f>
        <v>0</v>
      </c>
      <c r="S78" s="20">
        <f ca="1">IF(S75=EDATE($D$70,12),SUM(OFFSET(S73,0,-11):S73),0)</f>
        <v>0</v>
      </c>
      <c r="T78" s="20">
        <f ca="1">IF(T75=EDATE($D$70,12),SUM(OFFSET(T73,0,-11):T73),0)</f>
        <v>0</v>
      </c>
      <c r="U78" s="20">
        <f ca="1">IF(U75=EDATE($D$70,12),SUM(OFFSET(U73,0,-11):U73),0)</f>
        <v>0</v>
      </c>
      <c r="V78" s="20">
        <f ca="1">IF(V75=EDATE($D$70,12),SUM(OFFSET(V73,0,-11):V73),0)</f>
        <v>0</v>
      </c>
      <c r="W78" s="20">
        <f ca="1">IF(W75=EDATE($D$70,12),SUM(OFFSET(W73,0,-11):W73),0)</f>
        <v>0</v>
      </c>
      <c r="X78" s="20">
        <f ca="1">IF(X75=EDATE($D$70,12),SUM(OFFSET(X73,0,-11):X73),0)</f>
        <v>0</v>
      </c>
      <c r="Y78" s="20">
        <f ca="1">IF(Y75=EDATE($D$70,12),SUM(OFFSET(Y73,0,-11):Y73),0)</f>
        <v>0</v>
      </c>
      <c r="Z78" s="20">
        <f ca="1">IF(Z75=EDATE($D$70,12),SUM(OFFSET(Z73,0,-11):Z73),0)</f>
        <v>0</v>
      </c>
      <c r="AA78" s="20">
        <f ca="1">IF(AA75=EDATE($D$70,12),SUM(OFFSET(AA73,0,-11):AA73),0)</f>
        <v>0</v>
      </c>
      <c r="AB78" s="20">
        <f ca="1">IF(AB75=EDATE($D$70,12),SUM(OFFSET(AB73,0,-11):AB73),0)</f>
        <v>0</v>
      </c>
      <c r="AC78" s="20">
        <f ca="1">IF(AC75=EDATE($D$70,12),SUM(OFFSET(AC73,0,-11):AC73),0)</f>
        <v>0</v>
      </c>
      <c r="AD78" s="20">
        <f ca="1">IF(AD75=EDATE($D$70,12),SUM(OFFSET(AD73,0,-11):AD73),0)</f>
        <v>0</v>
      </c>
      <c r="AE78" s="20">
        <f ca="1">IF(AE75=EDATE($D$70,12),SUM(OFFSET(AE73,0,-11):AE73),0)</f>
        <v>0</v>
      </c>
      <c r="AF78" s="20">
        <f ca="1">IF(AF75=EDATE($D$70,12),SUM(OFFSET(AF73,0,-11):AF73),0)</f>
        <v>0</v>
      </c>
      <c r="AG78" s="20">
        <f ca="1">IF(AG75=EDATE($D$70,12),SUM(OFFSET(AG73,0,-11):AG73),0)</f>
        <v>0</v>
      </c>
      <c r="AH78" s="20">
        <f ca="1">IF(AH75=EDATE($D$70,12),SUM(OFFSET(AH73,0,-11):AH73),0)</f>
        <v>0</v>
      </c>
      <c r="AI78" s="20">
        <f ca="1">IF(AI75=EDATE($D$70,12),SUM(OFFSET(AI73,0,-11):AI73),0)</f>
        <v>0</v>
      </c>
      <c r="AJ78" s="20">
        <f ca="1">IF(AJ75=EDATE($D$70,12),SUM(OFFSET(AJ73,0,-11):AJ73),0)</f>
        <v>0</v>
      </c>
      <c r="AK78" s="20">
        <f ca="1">IF(AK75=EDATE($D$70,12),SUM(OFFSET(AK73,0,-11):AK73),0)</f>
        <v>0</v>
      </c>
      <c r="AL78" s="20">
        <f ca="1">IF(AL75=EDATE($D$70,12),SUM(OFFSET(AL73,0,-11):AL73),0)</f>
        <v>0</v>
      </c>
      <c r="AM78" s="20">
        <f ca="1">IF(AM75=EDATE($D$70,12),SUM(OFFSET(AM73,0,-11):AM73),0)</f>
        <v>0</v>
      </c>
      <c r="AN78" s="20">
        <f ca="1">IF(AN75=EDATE($D$70,12),SUM(OFFSET(AN73,0,-11):AN73),0)</f>
        <v>344042.8992000001</v>
      </c>
      <c r="AO78" s="20">
        <f ca="1">IF(AO75=EDATE($D$70,12),SUM(OFFSET(AO73,0,-11):AO73),0)</f>
        <v>0</v>
      </c>
      <c r="AP78" s="20">
        <f ca="1">IF(AP75=EDATE($D$70,12),SUM(OFFSET(AP73,0,-11):AP73),0)</f>
        <v>0</v>
      </c>
      <c r="AQ78" s="20">
        <f ca="1">IF(AQ75=EDATE($D$70,12),SUM(OFFSET(AQ73,0,-11):AQ73),0)</f>
        <v>0</v>
      </c>
      <c r="AR78" s="20">
        <f ca="1">IF(AR75=EDATE($D$70,12),SUM(OFFSET(AR73,0,-11):AR73),0)</f>
        <v>0</v>
      </c>
      <c r="AS78" s="20">
        <f ca="1">IF(AS75=EDATE($D$70,12),SUM(OFFSET(AS73,0,-11):AS73),0)</f>
        <v>0</v>
      </c>
      <c r="AT78" s="20">
        <f ca="1">IF(AT75=EDATE($D$70,12),SUM(OFFSET(AT73,0,-11):AT73),0)</f>
        <v>0</v>
      </c>
      <c r="AU78" s="20">
        <f ca="1">IF(AU75=EDATE($D$70,12),SUM(OFFSET(AU73,0,-11):AU73),0)</f>
        <v>0</v>
      </c>
      <c r="AV78" s="20">
        <f ca="1">IF(AV75=EDATE($D$70,12),SUM(OFFSET(AV73,0,-11):AV73),0)</f>
        <v>0</v>
      </c>
      <c r="AW78" s="20">
        <f ca="1">IF(AW75=EDATE($D$70,12),SUM(OFFSET(AW73,0,-11):AW73),0)</f>
        <v>0</v>
      </c>
      <c r="AX78" s="20">
        <f ca="1">IF(AX75=EDATE($D$70,12),SUM(OFFSET(AX73,0,-11):AX73),0)</f>
        <v>0</v>
      </c>
      <c r="AY78" s="20">
        <f ca="1">IF(AY75=EDATE($D$70,12),SUM(OFFSET(AY73,0,-11):AY73),0)</f>
        <v>0</v>
      </c>
      <c r="AZ78" s="20">
        <f ca="1">IF(AZ75=EDATE($D$70,12),SUM(OFFSET(AZ73,0,-11):AZ73),0)</f>
        <v>0</v>
      </c>
      <c r="BA78" s="20">
        <f ca="1">IF(BA75=EDATE($D$70,12),SUM(OFFSET(BA73,0,-11):BA73),0)</f>
        <v>0</v>
      </c>
      <c r="BB78" s="20">
        <f ca="1">IF(BB75=EDATE($D$70,12),SUM(OFFSET(BB73,0,-11):BB73),0)</f>
        <v>0</v>
      </c>
      <c r="BC78" s="20">
        <f ca="1">IF(BC75=EDATE($D$70,12),SUM(OFFSET(BC73,0,-11):BC73),0)</f>
        <v>0</v>
      </c>
      <c r="BD78" s="20">
        <f ca="1">IF(BD75=EDATE($D$70,12),SUM(OFFSET(BD73,0,-11):BD73),0)</f>
        <v>0</v>
      </c>
      <c r="BE78" s="20">
        <f ca="1">IF(BE75=EDATE($D$70,12),SUM(OFFSET(BE73,0,-11):BE73),0)</f>
        <v>0</v>
      </c>
      <c r="BF78" s="20">
        <f ca="1">IF(BF75=EDATE($D$70,12),SUM(OFFSET(BF73,0,-11):BF73),0)</f>
        <v>0</v>
      </c>
      <c r="BG78" s="20">
        <f ca="1">IF(BG75=EDATE($D$70,12),SUM(OFFSET(BG73,0,-11):BG73),0)</f>
        <v>0</v>
      </c>
      <c r="BH78" s="20">
        <f ca="1">IF(BH75=EDATE($D$70,12),SUM(OFFSET(BH73,0,-11):BH73),0)</f>
        <v>0</v>
      </c>
      <c r="BI78" s="20">
        <f ca="1">IF(BI75=EDATE($D$70,12),SUM(OFFSET(BI73,0,-11):BI73),0)</f>
        <v>0</v>
      </c>
      <c r="BJ78" s="20">
        <f ca="1">IF(BJ75=EDATE($D$70,12),SUM(OFFSET(BJ73,0,-11):BJ73),0)</f>
        <v>0</v>
      </c>
      <c r="BK78" s="20">
        <f ca="1">IF(BK75=EDATE($D$70,12),SUM(OFFSET(BK73,0,-11):BK73),0)</f>
        <v>0</v>
      </c>
      <c r="BL78" s="20">
        <f ca="1">IF(BL75=EDATE($D$70,12),SUM(OFFSET(BL73,0,-11):BL73),0)</f>
        <v>0</v>
      </c>
      <c r="BM78" s="20">
        <f ca="1">IF(BM75=EDATE($D$70,12),SUM(OFFSET(BM73,0,-11):BM73),0)</f>
        <v>0</v>
      </c>
      <c r="BN78" s="20">
        <f ca="1">IF(BN75=EDATE($D$70,12),SUM(OFFSET(BN73,0,-11):BN73),0)</f>
        <v>0</v>
      </c>
      <c r="BO78" s="20">
        <f ca="1">IF(BO75=EDATE($D$70,12),SUM(OFFSET(BO73,0,-11):BO73),0)</f>
        <v>0</v>
      </c>
      <c r="BP78" s="20">
        <f ca="1">IF(BP75=EDATE($D$70,12),SUM(OFFSET(BP73,0,-11):BP73),0)</f>
        <v>0</v>
      </c>
      <c r="BQ78" s="20">
        <f ca="1">IF(BQ75=EDATE($D$70,12),SUM(OFFSET(BQ73,0,-11):BQ73),0)</f>
        <v>0</v>
      </c>
      <c r="BR78" s="20">
        <f ca="1">IF(BR75=EDATE($D$70,12),SUM(OFFSET(BR73,0,-11):BR73),0)</f>
        <v>0</v>
      </c>
      <c r="BS78" s="20">
        <f ca="1">IF(BS75=EDATE($D$70,12),SUM(OFFSET(BS73,0,-11):BS73),0)</f>
        <v>0</v>
      </c>
      <c r="BT78" s="20">
        <f ca="1">IF(BT75=EDATE($D$70,12),SUM(OFFSET(BT73,0,-11):BT73),0)</f>
        <v>0</v>
      </c>
      <c r="BU78" s="20">
        <f ca="1">IF(BU75=EDATE($D$70,12),SUM(OFFSET(BU73,0,-11):BU73),0)</f>
        <v>0</v>
      </c>
      <c r="BV78" s="20">
        <f ca="1">IF(BV75=EDATE($D$70,12),SUM(OFFSET(BV73,0,-11):BV73),0)</f>
        <v>0</v>
      </c>
      <c r="BW78" s="20">
        <f ca="1">IF(BW75=EDATE($D$70,12),SUM(OFFSET(BW73,0,-11):BW73),0)</f>
        <v>0</v>
      </c>
      <c r="BX78" s="20">
        <f ca="1">IF(BX75=EDATE($D$70,12),SUM(OFFSET(BX73,0,-11):BX73),0)</f>
        <v>0</v>
      </c>
      <c r="BY78" s="20">
        <f ca="1">IF(BY75=EDATE($D$70,12),SUM(OFFSET(BY73,0,-11):BY73),0)</f>
        <v>0</v>
      </c>
      <c r="BZ78" s="20">
        <f ca="1">IF(BZ75=EDATE($D$70,12),SUM(OFFSET(BZ73,0,-11):BZ73),0)</f>
        <v>0</v>
      </c>
      <c r="CA78" s="20">
        <f ca="1">IF(CA75=EDATE($D$70,12),SUM(OFFSET(CA73,0,-11):CA73),0)</f>
        <v>0</v>
      </c>
      <c r="CB78" s="20">
        <f ca="1">IF(CB75=EDATE($D$70,12),SUM(OFFSET(CB73,0,-11):CB73),0)</f>
        <v>0</v>
      </c>
      <c r="CC78" s="20">
        <f ca="1">IF(CC75=EDATE($D$70,12),SUM(OFFSET(CC73,0,-11):CC73),0)</f>
        <v>0</v>
      </c>
      <c r="CD78" s="20">
        <f ca="1">IF(CD75=EDATE($D$70,12),SUM(OFFSET(CD73,0,-11):CD73),0)</f>
        <v>0</v>
      </c>
      <c r="CE78" s="20">
        <f ca="1">IF(CE75=EDATE($D$70,12),SUM(OFFSET(CE73,0,-11):CE73),0)</f>
        <v>0</v>
      </c>
      <c r="CF78" s="20">
        <f ca="1">IF(CF75=EDATE($D$70,12),SUM(OFFSET(CF73,0,-11):CF73),0)</f>
        <v>0</v>
      </c>
      <c r="CG78" s="20">
        <f ca="1">IF(CG75=EDATE($D$70,12),SUM(OFFSET(CG73,0,-11):CG73),0)</f>
        <v>0</v>
      </c>
      <c r="CH78" s="20">
        <f ca="1">IF(CH75=EDATE($D$70,12),SUM(OFFSET(CH73,0,-11):CH73),0)</f>
        <v>0</v>
      </c>
      <c r="CI78" s="20">
        <f ca="1">IF(CI75=EDATE($D$70,12),SUM(OFFSET(CI73,0,-11):CI73),0)</f>
        <v>0</v>
      </c>
      <c r="CJ78" s="20">
        <f ca="1">IF(CJ75=EDATE($D$70,12),SUM(OFFSET(CJ73,0,-11):CJ73),0)</f>
        <v>0</v>
      </c>
      <c r="CK78" s="20">
        <f ca="1">IF(CK75=EDATE($D$70,12),SUM(OFFSET(CK73,0,-11):CK73),0)</f>
        <v>0</v>
      </c>
      <c r="CL78" s="20">
        <f ca="1">IF(CL75=EDATE($D$70,12),SUM(OFFSET(CL73,0,-11):CL73),0)</f>
        <v>0</v>
      </c>
      <c r="CM78" s="20">
        <f ca="1">IF(CM75=EDATE($D$70,12),SUM(OFFSET(CM73,0,-11):CM73),0)</f>
        <v>0</v>
      </c>
      <c r="CN78" s="20">
        <f ca="1">IF(CN75=EDATE($D$70,12),SUM(OFFSET(CN73,0,-11):CN73),0)</f>
        <v>0</v>
      </c>
      <c r="CO78" s="20">
        <f ca="1">IF(CO75=EDATE($D$70,12),SUM(OFFSET(CO73,0,-11):CO73),0)</f>
        <v>0</v>
      </c>
    </row>
    <row r="79" spans="1:93">
      <c r="C79" t="s">
        <v>196</v>
      </c>
      <c r="D79" s="87">
        <f ca="1">IF(AND(YEAR(D75)&gt;YEAR($D$69),YEAR(D75)&lt;YEAR($D$70)),IF(MONTH(D75)=12,SUM(OFFSET(D73,0,-11):D73),0),0)</f>
        <v>0</v>
      </c>
      <c r="E79" s="87">
        <f ca="1">IF(AND(YEAR(E75)&gt;YEAR($D$69),YEAR(E75)&lt;YEAR($D$70)),IF(MONTH(E75)=12,SUM(OFFSET(E73,0,-11):E73),0),0)</f>
        <v>0</v>
      </c>
      <c r="F79" s="87">
        <f ca="1">IF(AND(YEAR(F75)&gt;YEAR($D$69),YEAR(F75)&lt;YEAR($D$70)),IF(MONTH(F75)=12,SUM(OFFSET(F73,0,-11):F73),0),0)</f>
        <v>0</v>
      </c>
      <c r="G79" s="87">
        <f ca="1">IF(AND(YEAR(G75)&gt;YEAR($D$69),YEAR(G75)&lt;YEAR($D$70)),IF(MONTH(G75)=12,SUM(OFFSET(G73,0,-11):G73),0),0)</f>
        <v>0</v>
      </c>
      <c r="H79" s="87">
        <f ca="1">IF(AND(YEAR(H75)&gt;YEAR($D$69),YEAR(H75)&lt;YEAR($D$70)),IF(MONTH(H75)=12,SUM(OFFSET(H73,0,-11):H73),0),0)</f>
        <v>0</v>
      </c>
      <c r="I79" s="87">
        <f ca="1">IF(AND(YEAR(I75)&gt;YEAR($D$69),YEAR(I75)&lt;YEAR($D$70)),IF(MONTH(I75)=12,SUM(OFFSET(I73,0,-11):I73),0),0)</f>
        <v>0</v>
      </c>
      <c r="J79" s="87">
        <f ca="1">IF(AND(YEAR(J75)&gt;YEAR($D$69),YEAR(J75)&lt;YEAR($D$70)),IF(MONTH(J75)=12,SUM(OFFSET(J73,0,-11):J73),0),0)</f>
        <v>0</v>
      </c>
      <c r="K79" s="87">
        <f ca="1">IF(AND(YEAR(K75)&gt;YEAR($D$69),YEAR(K75)&lt;YEAR($D$70)),IF(MONTH(K75)=12,SUM(OFFSET(K73,0,-11):K73),0),0)</f>
        <v>0</v>
      </c>
      <c r="L79" s="87">
        <f ca="1">IF(AND(YEAR(L75)&gt;YEAR($D$69),YEAR(L75)&lt;YEAR($D$70)),IF(MONTH(L75)=12,SUM(OFFSET(L73,0,-11):L73),0),0)</f>
        <v>0</v>
      </c>
      <c r="M79" s="87">
        <f ca="1">IF(AND(YEAR(M75)&gt;YEAR($D$69),YEAR(M75)&lt;YEAR($D$70)),IF(MONTH(M75)=12,SUM(OFFSET(M73,0,-11):M73),0),0)</f>
        <v>0</v>
      </c>
      <c r="N79" s="87">
        <f ca="1">IF(AND(YEAR(N75)&gt;YEAR($D$69),YEAR(N75)&lt;YEAR($D$70)),IF(MONTH(N75)=12,SUM(OFFSET(N73,0,-11):N73),0),0)</f>
        <v>0</v>
      </c>
      <c r="O79" s="87">
        <f ca="1">IF(AND(YEAR(O75)&gt;YEAR($D$69),YEAR(O75)&lt;YEAR($D$70)),IF(MONTH(O75)=12,SUM(OFFSET(O73,0,-11):O73),0),0)</f>
        <v>0</v>
      </c>
      <c r="P79" s="87">
        <f ca="1">IF(AND(YEAR(P75)&gt;YEAR($D$69),YEAR(P75)&lt;YEAR($D$70)),IF(MONTH(P75)=12,SUM(OFFSET(P73,0,-11):P73),0),0)</f>
        <v>1283227104</v>
      </c>
      <c r="Q79" s="87">
        <f ca="1">IF(AND(YEAR(Q75)&gt;YEAR($D$69),YEAR(Q75)&lt;YEAR($D$70)),IF(MONTH(Q75)=12,SUM(OFFSET(Q73,0,-11):Q73),0),0)</f>
        <v>0</v>
      </c>
      <c r="R79" s="87">
        <f ca="1">IF(AND(YEAR(R75)&gt;YEAR($D$69),YEAR(R75)&lt;YEAR($D$70)),IF(MONTH(R75)=12,SUM(OFFSET(R73,0,-11):R73),0),0)</f>
        <v>0</v>
      </c>
      <c r="S79" s="87">
        <f ca="1">IF(AND(YEAR(S75)&gt;YEAR($D$69),YEAR(S75)&lt;YEAR($D$70)),IF(MONTH(S75)=12,SUM(OFFSET(S73,0,-11):S73),0),0)</f>
        <v>0</v>
      </c>
      <c r="T79" s="87">
        <f ca="1">IF(AND(YEAR(T75)&gt;YEAR($D$69),YEAR(T75)&lt;YEAR($D$70)),IF(MONTH(T75)=12,SUM(OFFSET(T73,0,-11):T73),0),0)</f>
        <v>0</v>
      </c>
      <c r="U79" s="87">
        <f ca="1">IF(AND(YEAR(U75)&gt;YEAR($D$69),YEAR(U75)&lt;YEAR($D$70)),IF(MONTH(U75)=12,SUM(OFFSET(U73,0,-11):U73),0),0)</f>
        <v>0</v>
      </c>
      <c r="V79" s="87">
        <f ca="1">IF(AND(YEAR(V75)&gt;YEAR($D$69),YEAR(V75)&lt;YEAR($D$70)),IF(MONTH(V75)=12,SUM(OFFSET(V73,0,-11):V73),0),0)</f>
        <v>0</v>
      </c>
      <c r="W79" s="87">
        <f ca="1">IF(AND(YEAR(W75)&gt;YEAR($D$69),YEAR(W75)&lt;YEAR($D$70)),IF(MONTH(W75)=12,SUM(OFFSET(W73,0,-11):W73),0),0)</f>
        <v>0</v>
      </c>
      <c r="X79" s="87">
        <f ca="1">IF(AND(YEAR(X75)&gt;YEAR($D$69),YEAR(X75)&lt;YEAR($D$70)),IF(MONTH(X75)=12,SUM(OFFSET(X73,0,-11):X73),0),0)</f>
        <v>0</v>
      </c>
      <c r="Y79" s="87">
        <f ca="1">IF(AND(YEAR(Y75)&gt;YEAR($D$69),YEAR(Y75)&lt;YEAR($D$70)),IF(MONTH(Y75)=12,SUM(OFFSET(Y73,0,-11):Y73),0),0)</f>
        <v>0</v>
      </c>
      <c r="Z79" s="87">
        <f ca="1">IF(AND(YEAR(Z75)&gt;YEAR($D$69),YEAR(Z75)&lt;YEAR($D$70)),IF(MONTH(Z75)=12,SUM(OFFSET(Z73,0,-11):Z73),0),0)</f>
        <v>0</v>
      </c>
      <c r="AA79" s="87">
        <f ca="1">IF(AND(YEAR(AA75)&gt;YEAR($D$69),YEAR(AA75)&lt;YEAR($D$70)),IF(MONTH(AA75)=12,SUM(OFFSET(AA73,0,-11):AA73),0),0)</f>
        <v>0</v>
      </c>
      <c r="AB79" s="87">
        <f ca="1">IF(AND(YEAR(AB75)&gt;YEAR($D$69),YEAR(AB75)&lt;YEAR($D$70)),IF(MONTH(AB75)=12,SUM(OFFSET(AB73,0,-11):AB73),0),0)</f>
        <v>0</v>
      </c>
      <c r="AC79" s="87">
        <f ca="1">IF(AND(YEAR(AC75)&gt;YEAR($D$69),YEAR(AC75)&lt;YEAR($D$70)),IF(MONTH(AC75)=12,SUM(OFFSET(AC73,0,-11):AC73),0),0)</f>
        <v>0</v>
      </c>
      <c r="AD79" s="87">
        <f ca="1">IF(AND(YEAR(AD75)&gt;YEAR($D$69),YEAR(AD75)&lt;YEAR($D$70)),IF(MONTH(AD75)=12,SUM(OFFSET(AD73,0,-11):AD73),0),0)</f>
        <v>0</v>
      </c>
      <c r="AE79" s="87">
        <f ca="1">IF(AND(YEAR(AE75)&gt;YEAR($D$69),YEAR(AE75)&lt;YEAR($D$70)),IF(MONTH(AE75)=12,SUM(OFFSET(AE73,0,-11):AE73),0),0)</f>
        <v>0</v>
      </c>
      <c r="AF79" s="87">
        <f ca="1">IF(AND(YEAR(AF75)&gt;YEAR($D$69),YEAR(AF75)&lt;YEAR($D$70)),IF(MONTH(AF75)=12,SUM(OFFSET(AF73,0,-11):AF73),0),0)</f>
        <v>0</v>
      </c>
      <c r="AG79" s="87">
        <f ca="1">IF(AND(YEAR(AG75)&gt;YEAR($D$69),YEAR(AG75)&lt;YEAR($D$70)),IF(MONTH(AG75)=12,SUM(OFFSET(AG73,0,-11):AG73),0),0)</f>
        <v>0</v>
      </c>
      <c r="AH79" s="87">
        <f ca="1">IF(AND(YEAR(AH75)&gt;YEAR($D$69),YEAR(AH75)&lt;YEAR($D$70)),IF(MONTH(AH75)=12,SUM(OFFSET(AH73,0,-11):AH73),0),0)</f>
        <v>0</v>
      </c>
      <c r="AI79" s="87">
        <f ca="1">IF(AND(YEAR(AI75)&gt;YEAR($D$69),YEAR(AI75)&lt;YEAR($D$70)),IF(MONTH(AI75)=12,SUM(OFFSET(AI73,0,-11):AI73),0),0)</f>
        <v>0</v>
      </c>
      <c r="AJ79" s="87">
        <f ca="1">IF(AND(YEAR(AJ75)&gt;YEAR($D$69),YEAR(AJ75)&lt;YEAR($D$70)),IF(MONTH(AJ75)=12,SUM(OFFSET(AJ73,0,-11):AJ73),0),0)</f>
        <v>0</v>
      </c>
      <c r="AK79" s="87">
        <f ca="1">IF(AND(YEAR(AK75)&gt;YEAR($D$69),YEAR(AK75)&lt;YEAR($D$70)),IF(MONTH(AK75)=12,SUM(OFFSET(AK73,0,-11):AK73),0),0)</f>
        <v>0</v>
      </c>
      <c r="AL79" s="87">
        <f ca="1">IF(AND(YEAR(AL75)&gt;YEAR($D$69),YEAR(AL75)&lt;YEAR($D$70)),IF(MONTH(AL75)=12,SUM(OFFSET(AL73,0,-11):AL73),0),0)</f>
        <v>0</v>
      </c>
      <c r="AM79" s="87">
        <f ca="1">IF(AND(YEAR(AM75)&gt;YEAR($D$69),YEAR(AM75)&lt;YEAR($D$70)),IF(MONTH(AM75)=12,SUM(OFFSET(AM73,0,-11):AM73),0),0)</f>
        <v>0</v>
      </c>
      <c r="AN79" s="87">
        <f ca="1">IF(AND(YEAR(AN75)&gt;YEAR($D$69),YEAR(AN75)&lt;YEAR($D$70)),IF(MONTH(AN75)=12,SUM(OFFSET(AN73,0,-11):AN73),0),0)</f>
        <v>0</v>
      </c>
      <c r="AO79" s="87">
        <f ca="1">IF(AND(YEAR(AO75)&gt;YEAR($D$69),YEAR(AO75)&lt;YEAR($D$70)),IF(MONTH(AO75)=12,SUM(OFFSET(AO73,0,-11):AO73),0),0)</f>
        <v>0</v>
      </c>
      <c r="AP79" s="87">
        <f ca="1">IF(AND(YEAR(AP75)&gt;YEAR($D$69),YEAR(AP75)&lt;YEAR($D$70)),IF(MONTH(AP75)=12,SUM(OFFSET(AP73,0,-11):AP73),0),0)</f>
        <v>0</v>
      </c>
      <c r="AQ79" s="87">
        <f ca="1">IF(AND(YEAR(AQ75)&gt;YEAR($D$69),YEAR(AQ75)&lt;YEAR($D$70)),IF(MONTH(AQ75)=12,SUM(OFFSET(AQ73,0,-11):AQ73),0),0)</f>
        <v>0</v>
      </c>
      <c r="AR79" s="87">
        <f ca="1">IF(AND(YEAR(AR75)&gt;YEAR($D$69),YEAR(AR75)&lt;YEAR($D$70)),IF(MONTH(AR75)=12,SUM(OFFSET(AR73,0,-11):AR73),0),0)</f>
        <v>0</v>
      </c>
      <c r="AS79" s="87">
        <f ca="1">IF(AND(YEAR(AS75)&gt;YEAR($D$69),YEAR(AS75)&lt;YEAR($D$70)),IF(MONTH(AS75)=12,SUM(OFFSET(AS73,0,-11):AS73),0),0)</f>
        <v>0</v>
      </c>
      <c r="AT79" s="87">
        <f ca="1">IF(AND(YEAR(AT75)&gt;YEAR($D$69),YEAR(AT75)&lt;YEAR($D$70)),IF(MONTH(AT75)=12,SUM(OFFSET(AT73,0,-11):AT73),0),0)</f>
        <v>0</v>
      </c>
      <c r="AU79" s="87">
        <f ca="1">IF(AND(YEAR(AU75)&gt;YEAR($D$69),YEAR(AU75)&lt;YEAR($D$70)),IF(MONTH(AU75)=12,SUM(OFFSET(AU73,0,-11):AU73),0),0)</f>
        <v>0</v>
      </c>
      <c r="AV79" s="87">
        <f ca="1">IF(AND(YEAR(AV75)&gt;YEAR($D$69),YEAR(AV75)&lt;YEAR($D$70)),IF(MONTH(AV75)=12,SUM(OFFSET(AV73,0,-11):AV73),0),0)</f>
        <v>0</v>
      </c>
      <c r="AW79" s="87">
        <f ca="1">IF(AND(YEAR(AW75)&gt;YEAR($D$69),YEAR(AW75)&lt;YEAR($D$70)),IF(MONTH(AW75)=12,SUM(OFFSET(AW73,0,-11):AW73),0),0)</f>
        <v>0</v>
      </c>
      <c r="AX79" s="87">
        <f ca="1">IF(AND(YEAR(AX75)&gt;YEAR($D$69),YEAR(AX75)&lt;YEAR($D$70)),IF(MONTH(AX75)=12,SUM(OFFSET(AX73,0,-11):AX73),0),0)</f>
        <v>0</v>
      </c>
      <c r="AY79" s="87">
        <f ca="1">IF(AND(YEAR(AY75)&gt;YEAR($D$69),YEAR(AY75)&lt;YEAR($D$70)),IF(MONTH(AY75)=12,SUM(OFFSET(AY73,0,-11):AY73),0),0)</f>
        <v>0</v>
      </c>
      <c r="AZ79" s="87">
        <f ca="1">IF(AND(YEAR(AZ75)&gt;YEAR($D$69),YEAR(AZ75)&lt;YEAR($D$70)),IF(MONTH(AZ75)=12,SUM(OFFSET(AZ73,0,-11):AZ73),0),0)</f>
        <v>0</v>
      </c>
      <c r="BA79" s="87">
        <f ca="1">IF(AND(YEAR(BA75)&gt;YEAR($D$69),YEAR(BA75)&lt;YEAR($D$70)),IF(MONTH(BA75)=12,SUM(OFFSET(BA73,0,-11):BA73),0),0)</f>
        <v>0</v>
      </c>
      <c r="BB79" s="87">
        <f ca="1">IF(AND(YEAR(BB75)&gt;YEAR($D$69),YEAR(BB75)&lt;YEAR($D$70)),IF(MONTH(BB75)=12,SUM(OFFSET(BB73,0,-11):BB73),0),0)</f>
        <v>0</v>
      </c>
      <c r="BC79" s="87">
        <f ca="1">IF(AND(YEAR(BC75)&gt;YEAR($D$69),YEAR(BC75)&lt;YEAR($D$70)),IF(MONTH(BC75)=12,SUM(OFFSET(BC73,0,-11):BC73),0),0)</f>
        <v>0</v>
      </c>
      <c r="BD79" s="87">
        <f ca="1">IF(AND(YEAR(BD75)&gt;YEAR($D$69),YEAR(BD75)&lt;YEAR($D$70)),IF(MONTH(BD75)=12,SUM(OFFSET(BD73,0,-11):BD73),0),0)</f>
        <v>0</v>
      </c>
      <c r="BE79" s="87">
        <f ca="1">IF(AND(YEAR(BE75)&gt;YEAR($D$69),YEAR(BE75)&lt;YEAR($D$70)),IF(MONTH(BE75)=12,SUM(OFFSET(BE73,0,-11):BE73),0),0)</f>
        <v>0</v>
      </c>
      <c r="BF79" s="87">
        <f ca="1">IF(AND(YEAR(BF75)&gt;YEAR($D$69),YEAR(BF75)&lt;YEAR($D$70)),IF(MONTH(BF75)=12,SUM(OFFSET(BF73,0,-11):BF73),0),0)</f>
        <v>0</v>
      </c>
      <c r="BG79" s="87">
        <f ca="1">IF(AND(YEAR(BG75)&gt;YEAR($D$69),YEAR(BG75)&lt;YEAR($D$70)),IF(MONTH(BG75)=12,SUM(OFFSET(BG73,0,-11):BG73),0),0)</f>
        <v>0</v>
      </c>
      <c r="BH79" s="87">
        <f ca="1">IF(AND(YEAR(BH75)&gt;YEAR($D$69),YEAR(BH75)&lt;YEAR($D$70)),IF(MONTH(BH75)=12,SUM(OFFSET(BH73,0,-11):BH73),0),0)</f>
        <v>0</v>
      </c>
      <c r="BI79" s="87">
        <f ca="1">IF(AND(YEAR(BI75)&gt;YEAR($D$69),YEAR(BI75)&lt;YEAR($D$70)),IF(MONTH(BI75)=12,SUM(OFFSET(BI73,0,-11):BI73),0),0)</f>
        <v>0</v>
      </c>
      <c r="BJ79" s="87">
        <f ca="1">IF(AND(YEAR(BJ75)&gt;YEAR($D$69),YEAR(BJ75)&lt;YEAR($D$70)),IF(MONTH(BJ75)=12,SUM(OFFSET(BJ73,0,-11):BJ73),0),0)</f>
        <v>0</v>
      </c>
      <c r="BK79" s="87">
        <f ca="1">IF(AND(YEAR(BK75)&gt;YEAR($D$69),YEAR(BK75)&lt;YEAR($D$70)),IF(MONTH(BK75)=12,SUM(OFFSET(BK73,0,-11):BK73),0),0)</f>
        <v>0</v>
      </c>
      <c r="BL79" s="87">
        <f ca="1">IF(AND(YEAR(BL75)&gt;YEAR($D$69),YEAR(BL75)&lt;YEAR($D$70)),IF(MONTH(BL75)=12,SUM(OFFSET(BL73,0,-11):BL73),0),0)</f>
        <v>0</v>
      </c>
      <c r="BM79" s="87">
        <f ca="1">IF(AND(YEAR(BM75)&gt;YEAR($D$69),YEAR(BM75)&lt;YEAR($D$70)),IF(MONTH(BM75)=12,SUM(OFFSET(BM73,0,-11):BM73),0),0)</f>
        <v>0</v>
      </c>
      <c r="BN79" s="87">
        <f ca="1">IF(AND(YEAR(BN75)&gt;YEAR($D$69),YEAR(BN75)&lt;YEAR($D$70)),IF(MONTH(BN75)=12,SUM(OFFSET(BN73,0,-11):BN73),0),0)</f>
        <v>0</v>
      </c>
      <c r="BO79" s="87">
        <f ca="1">IF(AND(YEAR(BO75)&gt;YEAR($D$69),YEAR(BO75)&lt;YEAR($D$70)),IF(MONTH(BO75)=12,SUM(OFFSET(BO73,0,-11):BO73),0),0)</f>
        <v>0</v>
      </c>
      <c r="BP79" s="87">
        <f ca="1">IF(AND(YEAR(BP75)&gt;YEAR($D$69),YEAR(BP75)&lt;YEAR($D$70)),IF(MONTH(BP75)=12,SUM(OFFSET(BP73,0,-11):BP73),0),0)</f>
        <v>0</v>
      </c>
      <c r="BQ79" s="87">
        <f ca="1">IF(AND(YEAR(BQ75)&gt;YEAR($D$69),YEAR(BQ75)&lt;YEAR($D$70)),IF(MONTH(BQ75)=12,SUM(OFFSET(BQ73,0,-11):BQ73),0),0)</f>
        <v>0</v>
      </c>
      <c r="BR79" s="87">
        <f ca="1">IF(AND(YEAR(BR75)&gt;YEAR($D$69),YEAR(BR75)&lt;YEAR($D$70)),IF(MONTH(BR75)=12,SUM(OFFSET(BR73,0,-11):BR73),0),0)</f>
        <v>0</v>
      </c>
      <c r="BS79" s="87">
        <f ca="1">IF(AND(YEAR(BS75)&gt;YEAR($D$69),YEAR(BS75)&lt;YEAR($D$70)),IF(MONTH(BS75)=12,SUM(OFFSET(BS73,0,-11):BS73),0),0)</f>
        <v>0</v>
      </c>
      <c r="BT79" s="87">
        <f ca="1">IF(AND(YEAR(BT75)&gt;YEAR($D$69),YEAR(BT75)&lt;YEAR($D$70)),IF(MONTH(BT75)=12,SUM(OFFSET(BT73,0,-11):BT73),0),0)</f>
        <v>0</v>
      </c>
      <c r="BU79" s="87">
        <f ca="1">IF(AND(YEAR(BU75)&gt;YEAR($D$69),YEAR(BU75)&lt;YEAR($D$70)),IF(MONTH(BU75)=12,SUM(OFFSET(BU73,0,-11):BU73),0),0)</f>
        <v>0</v>
      </c>
      <c r="BV79" s="87">
        <f ca="1">IF(AND(YEAR(BV75)&gt;YEAR($D$69),YEAR(BV75)&lt;YEAR($D$70)),IF(MONTH(BV75)=12,SUM(OFFSET(BV73,0,-11):BV73),0),0)</f>
        <v>0</v>
      </c>
      <c r="BW79" s="87">
        <f ca="1">IF(AND(YEAR(BW75)&gt;YEAR($D$69),YEAR(BW75)&lt;YEAR($D$70)),IF(MONTH(BW75)=12,SUM(OFFSET(BW73,0,-11):BW73),0),0)</f>
        <v>0</v>
      </c>
      <c r="BX79" s="87">
        <f ca="1">IF(AND(YEAR(BX75)&gt;YEAR($D$69),YEAR(BX75)&lt;YEAR($D$70)),IF(MONTH(BX75)=12,SUM(OFFSET(BX73,0,-11):BX73),0),0)</f>
        <v>0</v>
      </c>
      <c r="BY79" s="87">
        <f ca="1">IF(AND(YEAR(BY75)&gt;YEAR($D$69),YEAR(BY75)&lt;YEAR($D$70)),IF(MONTH(BY75)=12,SUM(OFFSET(BY73,0,-11):BY73),0),0)</f>
        <v>0</v>
      </c>
      <c r="BZ79" s="87">
        <f ca="1">IF(AND(YEAR(BZ75)&gt;YEAR($D$69),YEAR(BZ75)&lt;YEAR($D$70)),IF(MONTH(BZ75)=12,SUM(OFFSET(BZ73,0,-11):BZ73),0),0)</f>
        <v>0</v>
      </c>
      <c r="CA79" s="87">
        <f ca="1">IF(AND(YEAR(CA75)&gt;YEAR($D$69),YEAR(CA75)&lt;YEAR($D$70)),IF(MONTH(CA75)=12,SUM(OFFSET(CA73,0,-11):CA73),0),0)</f>
        <v>0</v>
      </c>
      <c r="CB79" s="87">
        <f ca="1">IF(AND(YEAR(CB75)&gt;YEAR($D$69),YEAR(CB75)&lt;YEAR($D$70)),IF(MONTH(CB75)=12,SUM(OFFSET(CB73,0,-11):CB73),0),0)</f>
        <v>0</v>
      </c>
      <c r="CC79" s="87">
        <f ca="1">IF(AND(YEAR(CC75)&gt;YEAR($D$69),YEAR(CC75)&lt;YEAR($D$70)),IF(MONTH(CC75)=12,SUM(OFFSET(CC73,0,-11):CC73),0),0)</f>
        <v>0</v>
      </c>
      <c r="CD79" s="87">
        <f ca="1">IF(AND(YEAR(CD75)&gt;YEAR($D$69),YEAR(CD75)&lt;YEAR($D$70)),IF(MONTH(CD75)=12,SUM(OFFSET(CD73,0,-11):CD73),0),0)</f>
        <v>0</v>
      </c>
      <c r="CE79" s="87">
        <f ca="1">IF(AND(YEAR(CE75)&gt;YEAR($D$69),YEAR(CE75)&lt;YEAR($D$70)),IF(MONTH(CE75)=12,SUM(OFFSET(CE73,0,-11):CE73),0),0)</f>
        <v>0</v>
      </c>
      <c r="CF79" s="87">
        <f ca="1">IF(AND(YEAR(CF75)&gt;YEAR($D$69),YEAR(CF75)&lt;YEAR($D$70)),IF(MONTH(CF75)=12,SUM(OFFSET(CF73,0,-11):CF73),0),0)</f>
        <v>0</v>
      </c>
      <c r="CG79" s="87">
        <f ca="1">IF(AND(YEAR(CG75)&gt;YEAR($D$69),YEAR(CG75)&lt;YEAR($D$70)),IF(MONTH(CG75)=12,SUM(OFFSET(CG73,0,-11):CG73),0),0)</f>
        <v>0</v>
      </c>
      <c r="CH79" s="87">
        <f ca="1">IF(AND(YEAR(CH75)&gt;YEAR($D$69),YEAR(CH75)&lt;YEAR($D$70)),IF(MONTH(CH75)=12,SUM(OFFSET(CH73,0,-11):CH73),0),0)</f>
        <v>0</v>
      </c>
      <c r="CI79" s="87">
        <f ca="1">IF(AND(YEAR(CI75)&gt;YEAR($D$69),YEAR(CI75)&lt;YEAR($D$70)),IF(MONTH(CI75)=12,SUM(OFFSET(CI73,0,-11):CI73),0),0)</f>
        <v>0</v>
      </c>
      <c r="CJ79" s="87">
        <f ca="1">IF(AND(YEAR(CJ75)&gt;YEAR($D$69),YEAR(CJ75)&lt;YEAR($D$70)),IF(MONTH(CJ75)=12,SUM(OFFSET(CJ73,0,-11):CJ73),0),0)</f>
        <v>0</v>
      </c>
      <c r="CK79" s="87">
        <f ca="1">IF(AND(YEAR(CK75)&gt;YEAR($D$69),YEAR(CK75)&lt;YEAR($D$70)),IF(MONTH(CK75)=12,SUM(OFFSET(CK73,0,-11):CK73),0),0)</f>
        <v>0</v>
      </c>
      <c r="CL79" s="87">
        <f ca="1">IF(AND(YEAR(CL75)&gt;YEAR($D$69),YEAR(CL75)&lt;YEAR($D$70)),IF(MONTH(CL75)=12,SUM(OFFSET(CL73,0,-11):CL73),0),0)</f>
        <v>0</v>
      </c>
      <c r="CM79" s="87">
        <f ca="1">IF(AND(YEAR(CM75)&gt;YEAR($D$69),YEAR(CM75)&lt;YEAR($D$70)),IF(MONTH(CM75)=12,SUM(OFFSET(CM73,0,-11):CM73),0),0)</f>
        <v>0</v>
      </c>
      <c r="CN79" s="87">
        <f ca="1">IF(AND(YEAR(CN75)&gt;YEAR($D$69),YEAR(CN75)&lt;YEAR($D$70)),IF(MONTH(CN75)=12,SUM(OFFSET(CN73,0,-11):CN73),0),0)</f>
        <v>0</v>
      </c>
      <c r="CO79" s="87">
        <f ca="1">IF(AND(YEAR(CO75)&gt;YEAR($D$69),YEAR(CO75)&lt;YEAR($D$70)),IF(MONTH(CO75)=12,SUM(OFFSET(CO73,0,-11):CO73),0),0)</f>
        <v>0</v>
      </c>
    </row>
    <row r="80" spans="1:93">
      <c r="B80" t="s">
        <v>91</v>
      </c>
      <c r="C80" t="s">
        <v>35</v>
      </c>
      <c r="D80" s="87">
        <f ca="1">SUM(D76:D79)*$D$71</f>
        <v>10027682.200000001</v>
      </c>
      <c r="E80" s="87">
        <f t="shared" ref="E80:BP80" ca="1" si="59">SUM(E76:E79)*$D$71</f>
        <v>0</v>
      </c>
      <c r="F80" s="87">
        <f t="shared" ca="1" si="59"/>
        <v>0</v>
      </c>
      <c r="G80" s="87">
        <f t="shared" ca="1" si="59"/>
        <v>0</v>
      </c>
      <c r="H80" s="87">
        <f t="shared" ca="1" si="59"/>
        <v>0</v>
      </c>
      <c r="I80" s="87">
        <f t="shared" ca="1" si="59"/>
        <v>0</v>
      </c>
      <c r="J80" s="87">
        <f t="shared" ca="1" si="59"/>
        <v>0</v>
      </c>
      <c r="K80" s="87">
        <f t="shared" ca="1" si="59"/>
        <v>0</v>
      </c>
      <c r="L80" s="87">
        <f t="shared" ca="1" si="59"/>
        <v>0</v>
      </c>
      <c r="M80" s="87">
        <f t="shared" ca="1" si="59"/>
        <v>0</v>
      </c>
      <c r="N80" s="87">
        <f t="shared" ca="1" si="59"/>
        <v>0</v>
      </c>
      <c r="O80" s="87">
        <f t="shared" ca="1" si="59"/>
        <v>0</v>
      </c>
      <c r="P80" s="87">
        <f t="shared" ca="1" si="59"/>
        <v>128322710.40000001</v>
      </c>
      <c r="Q80" s="87">
        <f t="shared" ca="1" si="59"/>
        <v>0</v>
      </c>
      <c r="R80" s="87">
        <f t="shared" ca="1" si="59"/>
        <v>0</v>
      </c>
      <c r="S80" s="87">
        <f t="shared" ca="1" si="59"/>
        <v>0</v>
      </c>
      <c r="T80" s="87">
        <f t="shared" ca="1" si="59"/>
        <v>0</v>
      </c>
      <c r="U80" s="87">
        <f t="shared" ca="1" si="59"/>
        <v>0</v>
      </c>
      <c r="V80" s="87">
        <f t="shared" ca="1" si="59"/>
        <v>0</v>
      </c>
      <c r="W80" s="87">
        <f t="shared" ca="1" si="59"/>
        <v>0</v>
      </c>
      <c r="X80" s="87">
        <f t="shared" ca="1" si="59"/>
        <v>0</v>
      </c>
      <c r="Y80" s="87">
        <f t="shared" ca="1" si="59"/>
        <v>0</v>
      </c>
      <c r="Z80" s="87">
        <f t="shared" ca="1" si="59"/>
        <v>0</v>
      </c>
      <c r="AA80" s="87">
        <f t="shared" ca="1" si="59"/>
        <v>0</v>
      </c>
      <c r="AB80" s="87">
        <f t="shared" ca="1" si="59"/>
        <v>132496906.90000001</v>
      </c>
      <c r="AC80" s="87">
        <f t="shared" ca="1" si="59"/>
        <v>0</v>
      </c>
      <c r="AD80" s="87">
        <f t="shared" ca="1" si="59"/>
        <v>0</v>
      </c>
      <c r="AE80" s="87">
        <f t="shared" ca="1" si="59"/>
        <v>0</v>
      </c>
      <c r="AF80" s="87">
        <f t="shared" ca="1" si="59"/>
        <v>0</v>
      </c>
      <c r="AG80" s="87">
        <f t="shared" ca="1" si="59"/>
        <v>0</v>
      </c>
      <c r="AH80" s="87">
        <f t="shared" ca="1" si="59"/>
        <v>0</v>
      </c>
      <c r="AI80" s="87">
        <f t="shared" ca="1" si="59"/>
        <v>0</v>
      </c>
      <c r="AJ80" s="87">
        <f t="shared" ca="1" si="59"/>
        <v>0</v>
      </c>
      <c r="AK80" s="87">
        <f t="shared" ca="1" si="59"/>
        <v>0</v>
      </c>
      <c r="AL80" s="87">
        <f t="shared" ca="1" si="59"/>
        <v>0</v>
      </c>
      <c r="AM80" s="87">
        <f t="shared" ca="1" si="59"/>
        <v>0</v>
      </c>
      <c r="AN80" s="87">
        <f t="shared" ca="1" si="59"/>
        <v>34404.28992000001</v>
      </c>
      <c r="AO80" s="87">
        <f t="shared" ca="1" si="59"/>
        <v>0</v>
      </c>
      <c r="AP80" s="87">
        <f t="shared" ca="1" si="59"/>
        <v>0</v>
      </c>
      <c r="AQ80" s="87">
        <f t="shared" ca="1" si="59"/>
        <v>0</v>
      </c>
      <c r="AR80" s="87">
        <f t="shared" ca="1" si="59"/>
        <v>0</v>
      </c>
      <c r="AS80" s="87">
        <f t="shared" ca="1" si="59"/>
        <v>0</v>
      </c>
      <c r="AT80" s="87">
        <f t="shared" ca="1" si="59"/>
        <v>0</v>
      </c>
      <c r="AU80" s="87">
        <f t="shared" ca="1" si="59"/>
        <v>0</v>
      </c>
      <c r="AV80" s="87">
        <f t="shared" ca="1" si="59"/>
        <v>0</v>
      </c>
      <c r="AW80" s="87">
        <f t="shared" ca="1" si="59"/>
        <v>0</v>
      </c>
      <c r="AX80" s="87">
        <f t="shared" ca="1" si="59"/>
        <v>0</v>
      </c>
      <c r="AY80" s="87">
        <f t="shared" ca="1" si="59"/>
        <v>0</v>
      </c>
      <c r="AZ80" s="87">
        <f t="shared" ca="1" si="59"/>
        <v>0</v>
      </c>
      <c r="BA80" s="87">
        <f t="shared" ca="1" si="59"/>
        <v>0</v>
      </c>
      <c r="BB80" s="87">
        <f t="shared" ca="1" si="59"/>
        <v>0</v>
      </c>
      <c r="BC80" s="87">
        <f t="shared" ca="1" si="59"/>
        <v>0</v>
      </c>
      <c r="BD80" s="87">
        <f t="shared" ca="1" si="59"/>
        <v>0</v>
      </c>
      <c r="BE80" s="87">
        <f t="shared" ca="1" si="59"/>
        <v>0</v>
      </c>
      <c r="BF80" s="87">
        <f t="shared" ca="1" si="59"/>
        <v>0</v>
      </c>
      <c r="BG80" s="87">
        <f t="shared" ca="1" si="59"/>
        <v>0</v>
      </c>
      <c r="BH80" s="87">
        <f t="shared" ca="1" si="59"/>
        <v>0</v>
      </c>
      <c r="BI80" s="87">
        <f t="shared" ca="1" si="59"/>
        <v>0</v>
      </c>
      <c r="BJ80" s="87">
        <f t="shared" ca="1" si="59"/>
        <v>0</v>
      </c>
      <c r="BK80" s="87">
        <f t="shared" ca="1" si="59"/>
        <v>0</v>
      </c>
      <c r="BL80" s="87">
        <f t="shared" ca="1" si="59"/>
        <v>0</v>
      </c>
      <c r="BM80" s="87">
        <f t="shared" ca="1" si="59"/>
        <v>0</v>
      </c>
      <c r="BN80" s="87">
        <f t="shared" ca="1" si="59"/>
        <v>0</v>
      </c>
      <c r="BO80" s="87">
        <f t="shared" ca="1" si="59"/>
        <v>0</v>
      </c>
      <c r="BP80" s="87">
        <f t="shared" ca="1" si="59"/>
        <v>0</v>
      </c>
      <c r="BQ80" s="87">
        <f t="shared" ref="BQ80:CO80" ca="1" si="60">SUM(BQ76:BQ79)*$D$71</f>
        <v>0</v>
      </c>
      <c r="BR80" s="87">
        <f t="shared" ca="1" si="60"/>
        <v>0</v>
      </c>
      <c r="BS80" s="87">
        <f t="shared" ca="1" si="60"/>
        <v>0</v>
      </c>
      <c r="BT80" s="87">
        <f t="shared" ca="1" si="60"/>
        <v>0</v>
      </c>
      <c r="BU80" s="87">
        <f t="shared" ca="1" si="60"/>
        <v>0</v>
      </c>
      <c r="BV80" s="87">
        <f t="shared" ca="1" si="60"/>
        <v>0</v>
      </c>
      <c r="BW80" s="87">
        <f t="shared" ca="1" si="60"/>
        <v>0</v>
      </c>
      <c r="BX80" s="87">
        <f t="shared" ca="1" si="60"/>
        <v>0</v>
      </c>
      <c r="BY80" s="87">
        <f t="shared" ca="1" si="60"/>
        <v>0</v>
      </c>
      <c r="BZ80" s="87">
        <f t="shared" ca="1" si="60"/>
        <v>0</v>
      </c>
      <c r="CA80" s="87">
        <f t="shared" ca="1" si="60"/>
        <v>0</v>
      </c>
      <c r="CB80" s="87">
        <f t="shared" ca="1" si="60"/>
        <v>0</v>
      </c>
      <c r="CC80" s="87">
        <f t="shared" ca="1" si="60"/>
        <v>0</v>
      </c>
      <c r="CD80" s="87">
        <f t="shared" ca="1" si="60"/>
        <v>0</v>
      </c>
      <c r="CE80" s="87">
        <f t="shared" ca="1" si="60"/>
        <v>0</v>
      </c>
      <c r="CF80" s="87">
        <f t="shared" ca="1" si="60"/>
        <v>0</v>
      </c>
      <c r="CG80" s="87">
        <f t="shared" ca="1" si="60"/>
        <v>0</v>
      </c>
      <c r="CH80" s="87">
        <f t="shared" ca="1" si="60"/>
        <v>0</v>
      </c>
      <c r="CI80" s="87">
        <f t="shared" ca="1" si="60"/>
        <v>0</v>
      </c>
      <c r="CJ80" s="87">
        <f t="shared" ca="1" si="60"/>
        <v>0</v>
      </c>
      <c r="CK80" s="87">
        <f t="shared" ca="1" si="60"/>
        <v>0</v>
      </c>
      <c r="CL80" s="87">
        <f t="shared" ca="1" si="60"/>
        <v>0</v>
      </c>
      <c r="CM80" s="87">
        <f t="shared" ca="1" si="60"/>
        <v>0</v>
      </c>
      <c r="CN80" s="87">
        <f t="shared" ca="1" si="60"/>
        <v>0</v>
      </c>
      <c r="CO80" s="87">
        <f t="shared" ca="1" si="60"/>
        <v>0</v>
      </c>
    </row>
    <row r="81" spans="1:93" s="1" customFormat="1">
      <c r="D81" s="88"/>
      <c r="K81" s="88"/>
      <c r="W81" s="88"/>
    </row>
    <row r="82" spans="1:93">
      <c r="A82" t="s">
        <v>313</v>
      </c>
      <c r="B82" t="s">
        <v>92</v>
      </c>
      <c r="C82" t="s">
        <v>151</v>
      </c>
      <c r="D82" s="64">
        <v>43435</v>
      </c>
    </row>
    <row r="83" spans="1:93">
      <c r="C83" t="s">
        <v>176</v>
      </c>
      <c r="D83" s="64">
        <v>44166</v>
      </c>
    </row>
    <row r="84" spans="1:93">
      <c r="C84" t="s">
        <v>190</v>
      </c>
      <c r="D84" s="4">
        <v>0.1</v>
      </c>
    </row>
    <row r="85" spans="1:93">
      <c r="C85" s="2" t="s">
        <v>122</v>
      </c>
      <c r="D85" s="73">
        <f>D82</f>
        <v>43435</v>
      </c>
      <c r="E85" s="73">
        <f t="shared" ref="E85:AJ85" si="61">EDATE(D85,1)</f>
        <v>43466</v>
      </c>
      <c r="F85" s="73">
        <f t="shared" si="61"/>
        <v>43497</v>
      </c>
      <c r="G85" s="73">
        <f t="shared" si="61"/>
        <v>43525</v>
      </c>
      <c r="H85" s="73">
        <f t="shared" si="61"/>
        <v>43556</v>
      </c>
      <c r="I85" s="73">
        <f t="shared" si="61"/>
        <v>43586</v>
      </c>
      <c r="J85" s="73">
        <f t="shared" si="61"/>
        <v>43617</v>
      </c>
      <c r="K85" s="73">
        <f t="shared" si="61"/>
        <v>43647</v>
      </c>
      <c r="L85" s="73">
        <f t="shared" si="61"/>
        <v>43678</v>
      </c>
      <c r="M85" s="73">
        <f t="shared" si="61"/>
        <v>43709</v>
      </c>
      <c r="N85" s="73">
        <f t="shared" si="61"/>
        <v>43739</v>
      </c>
      <c r="O85" s="73">
        <f t="shared" si="61"/>
        <v>43770</v>
      </c>
      <c r="P85" s="73">
        <f t="shared" si="61"/>
        <v>43800</v>
      </c>
      <c r="Q85" s="73">
        <f t="shared" si="61"/>
        <v>43831</v>
      </c>
      <c r="R85" s="73">
        <f t="shared" si="61"/>
        <v>43862</v>
      </c>
      <c r="S85" s="73">
        <f t="shared" si="61"/>
        <v>43891</v>
      </c>
      <c r="T85" s="73">
        <f t="shared" si="61"/>
        <v>43922</v>
      </c>
      <c r="U85" s="73">
        <f t="shared" si="61"/>
        <v>43952</v>
      </c>
      <c r="V85" s="73">
        <f t="shared" si="61"/>
        <v>43983</v>
      </c>
      <c r="W85" s="73">
        <f t="shared" si="61"/>
        <v>44013</v>
      </c>
      <c r="X85" s="73">
        <f t="shared" si="61"/>
        <v>44044</v>
      </c>
      <c r="Y85" s="73">
        <f t="shared" si="61"/>
        <v>44075</v>
      </c>
      <c r="Z85" s="73">
        <f t="shared" si="61"/>
        <v>44105</v>
      </c>
      <c r="AA85" s="73">
        <f t="shared" si="61"/>
        <v>44136</v>
      </c>
      <c r="AB85" s="73">
        <f t="shared" si="61"/>
        <v>44166</v>
      </c>
      <c r="AC85" s="73">
        <f t="shared" si="61"/>
        <v>44197</v>
      </c>
      <c r="AD85" s="73">
        <f t="shared" si="61"/>
        <v>44228</v>
      </c>
      <c r="AE85" s="73">
        <f t="shared" si="61"/>
        <v>44256</v>
      </c>
      <c r="AF85" s="73">
        <f t="shared" si="61"/>
        <v>44287</v>
      </c>
      <c r="AG85" s="73">
        <f t="shared" si="61"/>
        <v>44317</v>
      </c>
      <c r="AH85" s="73">
        <f t="shared" si="61"/>
        <v>44348</v>
      </c>
      <c r="AI85" s="73">
        <f t="shared" si="61"/>
        <v>44378</v>
      </c>
      <c r="AJ85" s="73">
        <f t="shared" si="61"/>
        <v>44409</v>
      </c>
      <c r="AK85" s="73">
        <f t="shared" ref="AK85:BP85" si="62">EDATE(AJ85,1)</f>
        <v>44440</v>
      </c>
      <c r="AL85" s="73">
        <f t="shared" si="62"/>
        <v>44470</v>
      </c>
      <c r="AM85" s="73">
        <f t="shared" si="62"/>
        <v>44501</v>
      </c>
      <c r="AN85" s="73">
        <f t="shared" si="62"/>
        <v>44531</v>
      </c>
      <c r="AO85" s="73">
        <f t="shared" si="62"/>
        <v>44562</v>
      </c>
      <c r="AP85" s="73">
        <f t="shared" si="62"/>
        <v>44593</v>
      </c>
      <c r="AQ85" s="73">
        <f t="shared" si="62"/>
        <v>44621</v>
      </c>
      <c r="AR85" s="73">
        <f t="shared" si="62"/>
        <v>44652</v>
      </c>
      <c r="AS85" s="73">
        <f t="shared" si="62"/>
        <v>44682</v>
      </c>
      <c r="AT85" s="73">
        <f t="shared" si="62"/>
        <v>44713</v>
      </c>
      <c r="AU85" s="73">
        <f t="shared" si="62"/>
        <v>44743</v>
      </c>
      <c r="AV85" s="73">
        <f t="shared" si="62"/>
        <v>44774</v>
      </c>
      <c r="AW85" s="73">
        <f t="shared" si="62"/>
        <v>44805</v>
      </c>
      <c r="AX85" s="73">
        <f t="shared" si="62"/>
        <v>44835</v>
      </c>
      <c r="AY85" s="73">
        <f t="shared" si="62"/>
        <v>44866</v>
      </c>
      <c r="AZ85" s="73">
        <f t="shared" si="62"/>
        <v>44896</v>
      </c>
      <c r="BA85" s="73">
        <f t="shared" si="62"/>
        <v>44927</v>
      </c>
      <c r="BB85" s="73">
        <f t="shared" si="62"/>
        <v>44958</v>
      </c>
      <c r="BC85" s="73">
        <f t="shared" si="62"/>
        <v>44986</v>
      </c>
      <c r="BD85" s="73">
        <f t="shared" si="62"/>
        <v>45017</v>
      </c>
      <c r="BE85" s="73">
        <f t="shared" si="62"/>
        <v>45047</v>
      </c>
      <c r="BF85" s="73">
        <f t="shared" si="62"/>
        <v>45078</v>
      </c>
      <c r="BG85" s="73">
        <f t="shared" si="62"/>
        <v>45108</v>
      </c>
      <c r="BH85" s="73">
        <f t="shared" si="62"/>
        <v>45139</v>
      </c>
      <c r="BI85" s="73">
        <f t="shared" si="62"/>
        <v>45170</v>
      </c>
      <c r="BJ85" s="73">
        <f t="shared" si="62"/>
        <v>45200</v>
      </c>
      <c r="BK85" s="73">
        <f t="shared" si="62"/>
        <v>45231</v>
      </c>
      <c r="BL85" s="73">
        <f t="shared" si="62"/>
        <v>45261</v>
      </c>
      <c r="BM85" s="73">
        <f t="shared" si="62"/>
        <v>45292</v>
      </c>
      <c r="BN85" s="73">
        <f t="shared" si="62"/>
        <v>45323</v>
      </c>
      <c r="BO85" s="73">
        <f t="shared" si="62"/>
        <v>45352</v>
      </c>
      <c r="BP85" s="73">
        <f t="shared" si="62"/>
        <v>45383</v>
      </c>
      <c r="BQ85" s="73">
        <f t="shared" ref="BQ85:CO85" si="63">EDATE(BP85,1)</f>
        <v>45413</v>
      </c>
      <c r="BR85" s="73">
        <f t="shared" si="63"/>
        <v>45444</v>
      </c>
      <c r="BS85" s="73">
        <f t="shared" si="63"/>
        <v>45474</v>
      </c>
      <c r="BT85" s="73">
        <f t="shared" si="63"/>
        <v>45505</v>
      </c>
      <c r="BU85" s="73">
        <f t="shared" si="63"/>
        <v>45536</v>
      </c>
      <c r="BV85" s="73">
        <f t="shared" si="63"/>
        <v>45566</v>
      </c>
      <c r="BW85" s="73">
        <f t="shared" si="63"/>
        <v>45597</v>
      </c>
      <c r="BX85" s="73">
        <f t="shared" si="63"/>
        <v>45627</v>
      </c>
      <c r="BY85" s="73">
        <f t="shared" si="63"/>
        <v>45658</v>
      </c>
      <c r="BZ85" s="73">
        <f t="shared" si="63"/>
        <v>45689</v>
      </c>
      <c r="CA85" s="73">
        <f t="shared" si="63"/>
        <v>45717</v>
      </c>
      <c r="CB85" s="73">
        <f t="shared" si="63"/>
        <v>45748</v>
      </c>
      <c r="CC85" s="73">
        <f t="shared" si="63"/>
        <v>45778</v>
      </c>
      <c r="CD85" s="73">
        <f t="shared" si="63"/>
        <v>45809</v>
      </c>
      <c r="CE85" s="73">
        <f t="shared" si="63"/>
        <v>45839</v>
      </c>
      <c r="CF85" s="73">
        <f t="shared" si="63"/>
        <v>45870</v>
      </c>
      <c r="CG85" s="73">
        <f t="shared" si="63"/>
        <v>45901</v>
      </c>
      <c r="CH85" s="73">
        <f t="shared" si="63"/>
        <v>45931</v>
      </c>
      <c r="CI85" s="73">
        <f t="shared" si="63"/>
        <v>45962</v>
      </c>
      <c r="CJ85" s="73">
        <f t="shared" si="63"/>
        <v>45992</v>
      </c>
      <c r="CK85" s="73">
        <f t="shared" si="63"/>
        <v>46023</v>
      </c>
      <c r="CL85" s="73">
        <f t="shared" si="63"/>
        <v>46054</v>
      </c>
      <c r="CM85" s="73">
        <f t="shared" si="63"/>
        <v>46082</v>
      </c>
      <c r="CN85" s="73">
        <f t="shared" si="63"/>
        <v>46113</v>
      </c>
      <c r="CO85" s="73">
        <f t="shared" si="63"/>
        <v>46143</v>
      </c>
    </row>
    <row r="86" spans="1:93">
      <c r="C86" t="s">
        <v>19</v>
      </c>
      <c r="D86" s="74">
        <v>133333</v>
      </c>
      <c r="E86" s="74">
        <v>133333</v>
      </c>
      <c r="F86" s="74">
        <v>133333</v>
      </c>
      <c r="G86" s="74">
        <v>133333</v>
      </c>
      <c r="H86" s="74">
        <v>133333</v>
      </c>
      <c r="I86" s="74">
        <v>133333</v>
      </c>
      <c r="J86" s="74">
        <v>133333</v>
      </c>
      <c r="K86" s="74">
        <v>133333</v>
      </c>
      <c r="L86" s="74">
        <v>133333</v>
      </c>
      <c r="M86" s="74">
        <v>133333</v>
      </c>
      <c r="N86" s="74">
        <v>133333</v>
      </c>
      <c r="O86" s="74">
        <v>133333</v>
      </c>
      <c r="P86" s="74">
        <v>134667</v>
      </c>
      <c r="Q86" s="74">
        <v>134667</v>
      </c>
      <c r="R86" s="74">
        <v>134667</v>
      </c>
      <c r="S86" s="74">
        <v>134667</v>
      </c>
      <c r="T86" s="74">
        <v>134667</v>
      </c>
      <c r="U86" s="74">
        <v>134667</v>
      </c>
      <c r="V86" s="74">
        <v>134667</v>
      </c>
      <c r="W86" s="74">
        <v>134667</v>
      </c>
      <c r="X86" s="74">
        <v>134667</v>
      </c>
      <c r="Y86" s="74">
        <v>134667</v>
      </c>
      <c r="Z86" s="74">
        <v>134667</v>
      </c>
      <c r="AA86" s="74">
        <v>134667</v>
      </c>
      <c r="AB86" s="74">
        <v>136013</v>
      </c>
      <c r="AC86" s="74">
        <v>28670.241600000008</v>
      </c>
      <c r="AD86" s="74">
        <v>28670.241600000008</v>
      </c>
      <c r="AE86" s="74">
        <v>28670.241600000008</v>
      </c>
      <c r="AF86" s="74">
        <v>28670.241600000008</v>
      </c>
      <c r="AG86" s="74">
        <v>0</v>
      </c>
      <c r="AH86" s="74">
        <v>0</v>
      </c>
      <c r="AI86" s="74">
        <v>0</v>
      </c>
      <c r="AJ86" s="74">
        <v>0</v>
      </c>
      <c r="AK86" s="74">
        <v>0</v>
      </c>
      <c r="AL86" s="74">
        <v>0</v>
      </c>
      <c r="AM86" s="74">
        <v>0</v>
      </c>
      <c r="AN86" s="74">
        <v>0</v>
      </c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74"/>
      <c r="BV86" s="74"/>
      <c r="BW86" s="74"/>
      <c r="BX86" s="74"/>
      <c r="BY86" s="74"/>
      <c r="BZ86" s="74"/>
      <c r="CA86" s="74"/>
      <c r="CB86" s="74"/>
      <c r="CC86" s="74"/>
      <c r="CD86" s="74"/>
      <c r="CE86" s="74"/>
      <c r="CF86" s="74"/>
      <c r="CG86" s="74"/>
      <c r="CH86" s="74"/>
      <c r="CI86" s="74"/>
      <c r="CJ86" s="74"/>
      <c r="CK86" s="74"/>
      <c r="CL86" s="74"/>
      <c r="CM86" s="74"/>
      <c r="CN86" s="74"/>
      <c r="CO86" s="74"/>
    </row>
    <row r="87" spans="1:93">
      <c r="D87" s="74"/>
      <c r="E87" s="74"/>
      <c r="F87" s="74"/>
      <c r="G87" s="74"/>
      <c r="H87" s="74"/>
      <c r="I87" s="74"/>
      <c r="J87" s="74"/>
      <c r="K87" s="74"/>
      <c r="L87" s="74"/>
      <c r="M87" s="74"/>
      <c r="N87" s="74"/>
      <c r="O87" s="74"/>
      <c r="P87" s="74"/>
      <c r="Q87" s="74"/>
      <c r="R87" s="74"/>
      <c r="S87" s="74"/>
      <c r="T87" s="74"/>
      <c r="U87" s="74"/>
      <c r="V87" s="74"/>
      <c r="W87" s="74"/>
      <c r="X87" s="74"/>
      <c r="Y87" s="74"/>
      <c r="Z87" s="74"/>
      <c r="AA87" s="74"/>
      <c r="AB87" s="74"/>
      <c r="AC87" s="74"/>
      <c r="AD87" s="74"/>
      <c r="AE87" s="74"/>
      <c r="AF87" s="74"/>
      <c r="AG87" s="74"/>
      <c r="AH87" s="74"/>
      <c r="AI87" s="74"/>
      <c r="AJ87" s="74"/>
      <c r="AK87" s="74"/>
      <c r="AL87" s="74"/>
      <c r="AM87" s="74"/>
      <c r="AN87" s="74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74"/>
      <c r="BV87" s="74"/>
      <c r="BW87" s="74"/>
      <c r="BX87" s="74"/>
      <c r="BY87" s="74"/>
      <c r="BZ87" s="74"/>
      <c r="CA87" s="74"/>
      <c r="CB87" s="74"/>
      <c r="CC87" s="74"/>
      <c r="CD87" s="74"/>
      <c r="CE87" s="74"/>
      <c r="CF87" s="74"/>
      <c r="CG87" s="74"/>
      <c r="CH87" s="74"/>
      <c r="CI87" s="74"/>
      <c r="CJ87" s="74"/>
      <c r="CK87" s="74"/>
      <c r="CL87" s="74"/>
      <c r="CM87" s="74"/>
      <c r="CN87" s="74"/>
      <c r="CO87" s="74"/>
    </row>
    <row r="88" spans="1:93">
      <c r="B88" t="s">
        <v>155</v>
      </c>
      <c r="C88" s="2" t="s">
        <v>122</v>
      </c>
      <c r="D88" s="73">
        <f>D85</f>
        <v>43435</v>
      </c>
      <c r="E88" s="73">
        <f t="shared" ref="E88:AJ88" si="64">EDATE(D88,1)</f>
        <v>43466</v>
      </c>
      <c r="F88" s="73">
        <f t="shared" si="64"/>
        <v>43497</v>
      </c>
      <c r="G88" s="73">
        <f t="shared" si="64"/>
        <v>43525</v>
      </c>
      <c r="H88" s="73">
        <f t="shared" si="64"/>
        <v>43556</v>
      </c>
      <c r="I88" s="73">
        <f t="shared" si="64"/>
        <v>43586</v>
      </c>
      <c r="J88" s="73">
        <f t="shared" si="64"/>
        <v>43617</v>
      </c>
      <c r="K88" s="73">
        <f t="shared" si="64"/>
        <v>43647</v>
      </c>
      <c r="L88" s="73">
        <f t="shared" si="64"/>
        <v>43678</v>
      </c>
      <c r="M88" s="73">
        <f t="shared" si="64"/>
        <v>43709</v>
      </c>
      <c r="N88" s="73">
        <f t="shared" si="64"/>
        <v>43739</v>
      </c>
      <c r="O88" s="73">
        <f t="shared" si="64"/>
        <v>43770</v>
      </c>
      <c r="P88" s="73">
        <f t="shared" si="64"/>
        <v>43800</v>
      </c>
      <c r="Q88" s="73">
        <f t="shared" si="64"/>
        <v>43831</v>
      </c>
      <c r="R88" s="73">
        <f t="shared" si="64"/>
        <v>43862</v>
      </c>
      <c r="S88" s="73">
        <f t="shared" si="64"/>
        <v>43891</v>
      </c>
      <c r="T88" s="73">
        <f t="shared" si="64"/>
        <v>43922</v>
      </c>
      <c r="U88" s="73">
        <f t="shared" si="64"/>
        <v>43952</v>
      </c>
      <c r="V88" s="73">
        <f t="shared" si="64"/>
        <v>43983</v>
      </c>
      <c r="W88" s="73">
        <f t="shared" si="64"/>
        <v>44013</v>
      </c>
      <c r="X88" s="73">
        <f t="shared" si="64"/>
        <v>44044</v>
      </c>
      <c r="Y88" s="73">
        <f t="shared" si="64"/>
        <v>44075</v>
      </c>
      <c r="Z88" s="73">
        <f t="shared" si="64"/>
        <v>44105</v>
      </c>
      <c r="AA88" s="73">
        <f t="shared" si="64"/>
        <v>44136</v>
      </c>
      <c r="AB88" s="73">
        <f t="shared" si="64"/>
        <v>44166</v>
      </c>
      <c r="AC88" s="73">
        <f t="shared" si="64"/>
        <v>44197</v>
      </c>
      <c r="AD88" s="73">
        <f t="shared" si="64"/>
        <v>44228</v>
      </c>
      <c r="AE88" s="73">
        <f t="shared" si="64"/>
        <v>44256</v>
      </c>
      <c r="AF88" s="73">
        <f t="shared" si="64"/>
        <v>44287</v>
      </c>
      <c r="AG88" s="73">
        <f t="shared" si="64"/>
        <v>44317</v>
      </c>
      <c r="AH88" s="73">
        <f t="shared" si="64"/>
        <v>44348</v>
      </c>
      <c r="AI88" s="73">
        <f t="shared" si="64"/>
        <v>44378</v>
      </c>
      <c r="AJ88" s="73">
        <f t="shared" si="64"/>
        <v>44409</v>
      </c>
      <c r="AK88" s="73">
        <f t="shared" ref="AK88:BP88" si="65">EDATE(AJ88,1)</f>
        <v>44440</v>
      </c>
      <c r="AL88" s="73">
        <f t="shared" si="65"/>
        <v>44470</v>
      </c>
      <c r="AM88" s="73">
        <f t="shared" si="65"/>
        <v>44501</v>
      </c>
      <c r="AN88" s="73">
        <f t="shared" si="65"/>
        <v>44531</v>
      </c>
      <c r="AO88" s="73">
        <f t="shared" si="65"/>
        <v>44562</v>
      </c>
      <c r="AP88" s="73">
        <f t="shared" si="65"/>
        <v>44593</v>
      </c>
      <c r="AQ88" s="73">
        <f t="shared" si="65"/>
        <v>44621</v>
      </c>
      <c r="AR88" s="73">
        <f t="shared" si="65"/>
        <v>44652</v>
      </c>
      <c r="AS88" s="73">
        <f t="shared" si="65"/>
        <v>44682</v>
      </c>
      <c r="AT88" s="73">
        <f t="shared" si="65"/>
        <v>44713</v>
      </c>
      <c r="AU88" s="73">
        <f t="shared" si="65"/>
        <v>44743</v>
      </c>
      <c r="AV88" s="73">
        <f t="shared" si="65"/>
        <v>44774</v>
      </c>
      <c r="AW88" s="73">
        <f t="shared" si="65"/>
        <v>44805</v>
      </c>
      <c r="AX88" s="73">
        <f t="shared" si="65"/>
        <v>44835</v>
      </c>
      <c r="AY88" s="73">
        <f t="shared" si="65"/>
        <v>44866</v>
      </c>
      <c r="AZ88" s="73">
        <f t="shared" si="65"/>
        <v>44896</v>
      </c>
      <c r="BA88" s="73">
        <f t="shared" si="65"/>
        <v>44927</v>
      </c>
      <c r="BB88" s="73">
        <f t="shared" si="65"/>
        <v>44958</v>
      </c>
      <c r="BC88" s="73">
        <f t="shared" si="65"/>
        <v>44986</v>
      </c>
      <c r="BD88" s="73">
        <f t="shared" si="65"/>
        <v>45017</v>
      </c>
      <c r="BE88" s="73">
        <f t="shared" si="65"/>
        <v>45047</v>
      </c>
      <c r="BF88" s="73">
        <f t="shared" si="65"/>
        <v>45078</v>
      </c>
      <c r="BG88" s="73">
        <f t="shared" si="65"/>
        <v>45108</v>
      </c>
      <c r="BH88" s="73">
        <f t="shared" si="65"/>
        <v>45139</v>
      </c>
      <c r="BI88" s="73">
        <f t="shared" si="65"/>
        <v>45170</v>
      </c>
      <c r="BJ88" s="73">
        <f t="shared" si="65"/>
        <v>45200</v>
      </c>
      <c r="BK88" s="73">
        <f t="shared" si="65"/>
        <v>45231</v>
      </c>
      <c r="BL88" s="73">
        <f t="shared" si="65"/>
        <v>45261</v>
      </c>
      <c r="BM88" s="73">
        <f t="shared" si="65"/>
        <v>45292</v>
      </c>
      <c r="BN88" s="73">
        <f t="shared" si="65"/>
        <v>45323</v>
      </c>
      <c r="BO88" s="73">
        <f t="shared" si="65"/>
        <v>45352</v>
      </c>
      <c r="BP88" s="73">
        <f t="shared" si="65"/>
        <v>45383</v>
      </c>
      <c r="BQ88" s="73">
        <f t="shared" ref="BQ88:CO88" si="66">EDATE(BP88,1)</f>
        <v>45413</v>
      </c>
      <c r="BR88" s="73">
        <f t="shared" si="66"/>
        <v>45444</v>
      </c>
      <c r="BS88" s="73">
        <f t="shared" si="66"/>
        <v>45474</v>
      </c>
      <c r="BT88" s="73">
        <f t="shared" si="66"/>
        <v>45505</v>
      </c>
      <c r="BU88" s="73">
        <f t="shared" si="66"/>
        <v>45536</v>
      </c>
      <c r="BV88" s="73">
        <f t="shared" si="66"/>
        <v>45566</v>
      </c>
      <c r="BW88" s="73">
        <f t="shared" si="66"/>
        <v>45597</v>
      </c>
      <c r="BX88" s="73">
        <f t="shared" si="66"/>
        <v>45627</v>
      </c>
      <c r="BY88" s="73">
        <f t="shared" si="66"/>
        <v>45658</v>
      </c>
      <c r="BZ88" s="73">
        <f t="shared" si="66"/>
        <v>45689</v>
      </c>
      <c r="CA88" s="73">
        <f t="shared" si="66"/>
        <v>45717</v>
      </c>
      <c r="CB88" s="73">
        <f t="shared" si="66"/>
        <v>45748</v>
      </c>
      <c r="CC88" s="73">
        <f t="shared" si="66"/>
        <v>45778</v>
      </c>
      <c r="CD88" s="73">
        <f t="shared" si="66"/>
        <v>45809</v>
      </c>
      <c r="CE88" s="73">
        <f t="shared" si="66"/>
        <v>45839</v>
      </c>
      <c r="CF88" s="73">
        <f t="shared" si="66"/>
        <v>45870</v>
      </c>
      <c r="CG88" s="73">
        <f t="shared" si="66"/>
        <v>45901</v>
      </c>
      <c r="CH88" s="73">
        <f t="shared" si="66"/>
        <v>45931</v>
      </c>
      <c r="CI88" s="73">
        <f t="shared" si="66"/>
        <v>45962</v>
      </c>
      <c r="CJ88" s="73">
        <f t="shared" si="66"/>
        <v>45992</v>
      </c>
      <c r="CK88" s="73">
        <f t="shared" si="66"/>
        <v>46023</v>
      </c>
      <c r="CL88" s="73">
        <f t="shared" si="66"/>
        <v>46054</v>
      </c>
      <c r="CM88" s="73">
        <f t="shared" si="66"/>
        <v>46082</v>
      </c>
      <c r="CN88" s="73">
        <f t="shared" si="66"/>
        <v>46113</v>
      </c>
      <c r="CO88" s="73">
        <f t="shared" si="66"/>
        <v>46143</v>
      </c>
    </row>
    <row r="89" spans="1:93">
      <c r="C89" t="s">
        <v>193</v>
      </c>
      <c r="D89" s="87">
        <f ca="1">IF(YEAR(D88)=YEAR($D$82),IF(MONTH(D88)=12,SUM(OFFSET(D86,0,(MONTH($D$82)-12)):D86),0),0)</f>
        <v>133333</v>
      </c>
      <c r="E89" s="87">
        <f ca="1">IF(YEAR(E88)=YEAR($D$82),IF(MONTH(E88)=12,SUM(OFFSET(E86,0,(MONTH($D$82)-12)):E86),0),0)</f>
        <v>0</v>
      </c>
      <c r="F89" s="87">
        <f ca="1">IF(YEAR(F88)=YEAR($D$82),IF(MONTH(F88)=12,SUM(OFFSET(F86,0,(MONTH($D$82)-12)):F86),0),0)</f>
        <v>0</v>
      </c>
      <c r="G89" s="87">
        <f ca="1">IF(YEAR(G88)=YEAR($D$82),IF(MONTH(G88)=12,SUM(OFFSET(G86,0,(MONTH($D$82)-12)):G86),0),0)</f>
        <v>0</v>
      </c>
      <c r="H89" s="87">
        <f ca="1">IF(YEAR(H88)=YEAR($D$82),IF(MONTH(H88)=12,SUM(OFFSET(H86,0,(MONTH($D$82)-12)):H86),0),0)</f>
        <v>0</v>
      </c>
      <c r="I89" s="87">
        <f ca="1">IF(YEAR(I88)=YEAR($D$82),IF(MONTH(I88)=12,SUM(OFFSET(I86,0,(MONTH($D$82)-12)):I86),0),0)</f>
        <v>0</v>
      </c>
      <c r="J89" s="87">
        <f ca="1">IF(YEAR(J88)=YEAR($D$82),IF(MONTH(J88)=12,SUM(OFFSET(J86,0,(MONTH($D$82)-12)):J86),0),0)</f>
        <v>0</v>
      </c>
      <c r="K89" s="87">
        <f ca="1">IF(YEAR(K88)=YEAR($D$82),IF(MONTH(K88)=12,SUM(OFFSET(K86,0,(MONTH($D$82)-12)):K86),0),0)</f>
        <v>0</v>
      </c>
      <c r="L89" s="87">
        <f ca="1">IF(YEAR(L88)=YEAR($D$82),IF(MONTH(L88)=12,SUM(OFFSET(L86,0,(MONTH($D$82)-12)):L86),0),0)</f>
        <v>0</v>
      </c>
      <c r="M89" s="87">
        <f ca="1">IF(YEAR(M88)=YEAR($D$82),IF(MONTH(M88)=12,SUM(OFFSET(M86,0,(MONTH($D$82)-12)):M86),0),0)</f>
        <v>0</v>
      </c>
      <c r="N89" s="87">
        <f ca="1">IF(YEAR(N88)=YEAR($D$82),IF(MONTH(N88)=12,SUM(OFFSET(N86,0,(MONTH($D$82)-12)):N86),0),0)</f>
        <v>0</v>
      </c>
      <c r="O89" s="87">
        <f ca="1">IF(YEAR(O88)=YEAR($D$82),IF(MONTH(O88)=12,SUM(OFFSET(O86,0,(MONTH($D$82)-12)):O86),0),0)</f>
        <v>0</v>
      </c>
      <c r="P89" s="87">
        <f ca="1">IF(YEAR(P88)=YEAR($D$82),IF(MONTH(P88)=12,SUM(OFFSET(P86,0,(MONTH($D$82)-12)):P86),0),0)</f>
        <v>0</v>
      </c>
      <c r="Q89" s="87">
        <f ca="1">IF(YEAR(Q88)=YEAR($D$82),IF(MONTH(Q88)=12,SUM(OFFSET(Q86,0,(MONTH($D$82)-12)):Q86),0),0)</f>
        <v>0</v>
      </c>
      <c r="R89" s="87">
        <f ca="1">IF(YEAR(R88)=YEAR($D$82),IF(MONTH(R88)=12,SUM(OFFSET(R86,0,(MONTH($D$82)-12)):R86),0),0)</f>
        <v>0</v>
      </c>
      <c r="S89" s="87">
        <f ca="1">IF(YEAR(S88)=YEAR($D$82),IF(MONTH(S88)=12,SUM(OFFSET(S86,0,(MONTH($D$82)-12)):S86),0),0)</f>
        <v>0</v>
      </c>
      <c r="T89" s="87">
        <f ca="1">IF(YEAR(T88)=YEAR($D$82),IF(MONTH(T88)=12,SUM(OFFSET(T86,0,(MONTH($D$82)-12)):T86),0),0)</f>
        <v>0</v>
      </c>
      <c r="U89" s="87">
        <f ca="1">IF(YEAR(U88)=YEAR($D$82),IF(MONTH(U88)=12,SUM(OFFSET(U86,0,(MONTH($D$82)-12)):U86),0),0)</f>
        <v>0</v>
      </c>
      <c r="V89" s="87">
        <f ca="1">IF(YEAR(V88)=YEAR($D$82),IF(MONTH(V88)=12,SUM(OFFSET(V86,0,(MONTH($D$82)-12)):V86),0),0)</f>
        <v>0</v>
      </c>
      <c r="W89" s="87">
        <f ca="1">IF(YEAR(W88)=YEAR($D$82),IF(MONTH(W88)=12,SUM(OFFSET(W86,0,(MONTH($D$82)-12)):W86),0),0)</f>
        <v>0</v>
      </c>
      <c r="X89" s="87">
        <f ca="1">IF(YEAR(X88)=YEAR($D$82),IF(MONTH(X88)=12,SUM(OFFSET(X86,0,(MONTH($D$82)-12)):X86),0),0)</f>
        <v>0</v>
      </c>
      <c r="Y89" s="87">
        <f ca="1">IF(YEAR(Y88)=YEAR($D$82),IF(MONTH(Y88)=12,SUM(OFFSET(Y86,0,(MONTH($D$82)-12)):Y86),0),0)</f>
        <v>0</v>
      </c>
      <c r="Z89" s="87">
        <f ca="1">IF(YEAR(Z88)=YEAR($D$82),IF(MONTH(Z88)=12,SUM(OFFSET(Z86,0,(MONTH($D$82)-12)):Z86),0),0)</f>
        <v>0</v>
      </c>
      <c r="AA89" s="87">
        <f ca="1">IF(YEAR(AA88)=YEAR($D$82),IF(MONTH(AA88)=12,SUM(OFFSET(AA86,0,(MONTH($D$82)-12)):AA86),0),0)</f>
        <v>0</v>
      </c>
      <c r="AB89" s="87">
        <f ca="1">IF(YEAR(AB88)=YEAR($D$82),IF(MONTH(AB88)=12,SUM(OFFSET(AB86,0,(MONTH($D$82)-12)):AB86),0),0)</f>
        <v>0</v>
      </c>
      <c r="AC89" s="87">
        <f ca="1">IF(YEAR(AC88)=YEAR($D$82),IF(MONTH(AC88)=12,SUM(OFFSET(AC86,0,(MONTH($D$82)-12)):AC86),0),0)</f>
        <v>0</v>
      </c>
      <c r="AD89" s="87">
        <f ca="1">IF(YEAR(AD88)=YEAR($D$82),IF(MONTH(AD88)=12,SUM(OFFSET(AD86,0,(MONTH($D$82)-12)):AD86),0),0)</f>
        <v>0</v>
      </c>
      <c r="AE89" s="87">
        <f ca="1">IF(YEAR(AE88)=YEAR($D$82),IF(MONTH(AE88)=12,SUM(OFFSET(AE86,0,(MONTH($D$82)-12)):AE86),0),0)</f>
        <v>0</v>
      </c>
      <c r="AF89" s="87">
        <f ca="1">IF(YEAR(AF88)=YEAR($D$82),IF(MONTH(AF88)=12,SUM(OFFSET(AF86,0,(MONTH($D$82)-12)):AF86),0),0)</f>
        <v>0</v>
      </c>
      <c r="AG89" s="87">
        <f ca="1">IF(YEAR(AG88)=YEAR($D$82),IF(MONTH(AG88)=12,SUM(OFFSET(AG86,0,(MONTH($D$82)-12)):AG86),0),0)</f>
        <v>0</v>
      </c>
      <c r="AH89" s="87">
        <f ca="1">IF(YEAR(AH88)=YEAR($D$82),IF(MONTH(AH88)=12,SUM(OFFSET(AH86,0,(MONTH($D$82)-12)):AH86),0),0)</f>
        <v>0</v>
      </c>
      <c r="AI89" s="87">
        <f ca="1">IF(YEAR(AI88)=YEAR($D$82),IF(MONTH(AI88)=12,SUM(OFFSET(AI86,0,(MONTH($D$82)-12)):AI86),0),0)</f>
        <v>0</v>
      </c>
      <c r="AJ89" s="87">
        <f ca="1">IF(YEAR(AJ88)=YEAR($D$82),IF(MONTH(AJ88)=12,SUM(OFFSET(AJ86,0,(MONTH($D$82)-12)):AJ86),0),0)</f>
        <v>0</v>
      </c>
      <c r="AK89" s="87">
        <f ca="1">IF(YEAR(AK88)=YEAR($D$82),IF(MONTH(AK88)=12,SUM(OFFSET(AK86,0,(MONTH($D$82)-12)):AK86),0),0)</f>
        <v>0</v>
      </c>
      <c r="AL89" s="87">
        <f ca="1">IF(YEAR(AL88)=YEAR($D$82),IF(MONTH(AL88)=12,SUM(OFFSET(AL86,0,(MONTH($D$82)-12)):AL86),0),0)</f>
        <v>0</v>
      </c>
      <c r="AM89" s="87">
        <f ca="1">IF(YEAR(AM88)=YEAR($D$82),IF(MONTH(AM88)=12,SUM(OFFSET(AM86,0,(MONTH($D$82)-12)):AM86),0),0)</f>
        <v>0</v>
      </c>
      <c r="AN89" s="87">
        <f ca="1">IF(YEAR(AN88)=YEAR($D$82),IF(MONTH(AN88)=12,SUM(OFFSET(AN86,0,(MONTH($D$82)-12)):AN86),0),0)</f>
        <v>0</v>
      </c>
      <c r="AO89" s="87">
        <f ca="1">IF(YEAR(AO88)=YEAR($D$82),IF(MONTH(AO88)=12,SUM(OFFSET(AO86,0,(MONTH($D$82)-12)):AO86),0),0)</f>
        <v>0</v>
      </c>
      <c r="AP89" s="87">
        <f ca="1">IF(YEAR(AP88)=YEAR($D$82),IF(MONTH(AP88)=12,SUM(OFFSET(AP86,0,(MONTH($D$82)-12)):AP86),0),0)</f>
        <v>0</v>
      </c>
      <c r="AQ89" s="87">
        <f ca="1">IF(YEAR(AQ88)=YEAR($D$82),IF(MONTH(AQ88)=12,SUM(OFFSET(AQ86,0,(MONTH($D$82)-12)):AQ86),0),0)</f>
        <v>0</v>
      </c>
      <c r="AR89" s="87">
        <f ca="1">IF(YEAR(AR88)=YEAR($D$82),IF(MONTH(AR88)=12,SUM(OFFSET(AR86,0,(MONTH($D$82)-12)):AR86),0),0)</f>
        <v>0</v>
      </c>
      <c r="AS89" s="87">
        <f ca="1">IF(YEAR(AS88)=YEAR($D$82),IF(MONTH(AS88)=12,SUM(OFFSET(AS86,0,(MONTH($D$82)-12)):AS86),0),0)</f>
        <v>0</v>
      </c>
      <c r="AT89" s="87">
        <f ca="1">IF(YEAR(AT88)=YEAR($D$82),IF(MONTH(AT88)=12,SUM(OFFSET(AT86,0,(MONTH($D$82)-12)):AT86),0),0)</f>
        <v>0</v>
      </c>
      <c r="AU89" s="87">
        <f ca="1">IF(YEAR(AU88)=YEAR($D$82),IF(MONTH(AU88)=12,SUM(OFFSET(AU86,0,(MONTH($D$82)-12)):AU86),0),0)</f>
        <v>0</v>
      </c>
      <c r="AV89" s="87">
        <f ca="1">IF(YEAR(AV88)=YEAR($D$82),IF(MONTH(AV88)=12,SUM(OFFSET(AV86,0,(MONTH($D$82)-12)):AV86),0),0)</f>
        <v>0</v>
      </c>
      <c r="AW89" s="87">
        <f ca="1">IF(YEAR(AW88)=YEAR($D$82),IF(MONTH(AW88)=12,SUM(OFFSET(AW86,0,(MONTH($D$82)-12)):AW86),0),0)</f>
        <v>0</v>
      </c>
      <c r="AX89" s="87">
        <f ca="1">IF(YEAR(AX88)=YEAR($D$82),IF(MONTH(AX88)=12,SUM(OFFSET(AX86,0,(MONTH($D$82)-12)):AX86),0),0)</f>
        <v>0</v>
      </c>
      <c r="AY89" s="87">
        <f ca="1">IF(YEAR(AY88)=YEAR($D$82),IF(MONTH(AY88)=12,SUM(OFFSET(AY86,0,(MONTH($D$82)-12)):AY86),0),0)</f>
        <v>0</v>
      </c>
      <c r="AZ89" s="87">
        <f ca="1">IF(YEAR(AZ88)=YEAR($D$82),IF(MONTH(AZ88)=12,SUM(OFFSET(AZ86,0,(MONTH($D$82)-12)):AZ86),0),0)</f>
        <v>0</v>
      </c>
      <c r="BA89" s="87">
        <f ca="1">IF(YEAR(BA88)=YEAR($D$82),IF(MONTH(BA88)=12,SUM(OFFSET(BA86,0,(MONTH($D$82)-12)):BA86),0),0)</f>
        <v>0</v>
      </c>
      <c r="BB89" s="87">
        <f ca="1">IF(YEAR(BB88)=YEAR($D$82),IF(MONTH(BB88)=12,SUM(OFFSET(BB86,0,(MONTH($D$82)-12)):BB86),0),0)</f>
        <v>0</v>
      </c>
      <c r="BC89" s="87">
        <f ca="1">IF(YEAR(BC88)=YEAR($D$82),IF(MONTH(BC88)=12,SUM(OFFSET(BC86,0,(MONTH($D$82)-12)):BC86),0),0)</f>
        <v>0</v>
      </c>
      <c r="BD89" s="87">
        <f ca="1">IF(YEAR(BD88)=YEAR($D$82),IF(MONTH(BD88)=12,SUM(OFFSET(BD86,0,(MONTH($D$82)-12)):BD86),0),0)</f>
        <v>0</v>
      </c>
      <c r="BE89" s="87">
        <f ca="1">IF(YEAR(BE88)=YEAR($D$82),IF(MONTH(BE88)=12,SUM(OFFSET(BE86,0,(MONTH($D$82)-12)):BE86),0),0)</f>
        <v>0</v>
      </c>
      <c r="BF89" s="87">
        <f ca="1">IF(YEAR(BF88)=YEAR($D$82),IF(MONTH(BF88)=12,SUM(OFFSET(BF86,0,(MONTH($D$82)-12)):BF86),0),0)</f>
        <v>0</v>
      </c>
      <c r="BG89" s="87">
        <f ca="1">IF(YEAR(BG88)=YEAR($D$82),IF(MONTH(BG88)=12,SUM(OFFSET(BG86,0,(MONTH($D$82)-12)):BG86),0),0)</f>
        <v>0</v>
      </c>
      <c r="BH89" s="87">
        <f ca="1">IF(YEAR(BH88)=YEAR($D$82),IF(MONTH(BH88)=12,SUM(OFFSET(BH86,0,(MONTH($D$82)-12)):BH86),0),0)</f>
        <v>0</v>
      </c>
      <c r="BI89" s="87">
        <f ca="1">IF(YEAR(BI88)=YEAR($D$82),IF(MONTH(BI88)=12,SUM(OFFSET(BI86,0,(MONTH($D$82)-12)):BI86),0),0)</f>
        <v>0</v>
      </c>
      <c r="BJ89" s="87">
        <f ca="1">IF(YEAR(BJ88)=YEAR($D$82),IF(MONTH(BJ88)=12,SUM(OFFSET(BJ86,0,(MONTH($D$82)-12)):BJ86),0),0)</f>
        <v>0</v>
      </c>
      <c r="BK89" s="87">
        <f ca="1">IF(YEAR(BK88)=YEAR($D$82),IF(MONTH(BK88)=12,SUM(OFFSET(BK86,0,(MONTH($D$82)-12)):BK86),0),0)</f>
        <v>0</v>
      </c>
      <c r="BL89" s="87">
        <f ca="1">IF(YEAR(BL88)=YEAR($D$82),IF(MONTH(BL88)=12,SUM(OFFSET(BL86,0,(MONTH($D$82)-12)):BL86),0),0)</f>
        <v>0</v>
      </c>
      <c r="BM89" s="87">
        <f ca="1">IF(YEAR(BM88)=YEAR($D$82),IF(MONTH(BM88)=12,SUM(OFFSET(BM86,0,(MONTH($D$82)-12)):BM86),0),0)</f>
        <v>0</v>
      </c>
      <c r="BN89" s="87">
        <f ca="1">IF(YEAR(BN88)=YEAR($D$82),IF(MONTH(BN88)=12,SUM(OFFSET(BN86,0,(MONTH($D$82)-12)):BN86),0),0)</f>
        <v>0</v>
      </c>
      <c r="BO89" s="87">
        <f ca="1">IF(YEAR(BO88)=YEAR($D$82),IF(MONTH(BO88)=12,SUM(OFFSET(BO86,0,(MONTH($D$82)-12)):BO86),0),0)</f>
        <v>0</v>
      </c>
      <c r="BP89" s="87">
        <f ca="1">IF(YEAR(BP88)=YEAR($D$82),IF(MONTH(BP88)=12,SUM(OFFSET(BP86,0,(MONTH($D$82)-12)):BP86),0),0)</f>
        <v>0</v>
      </c>
      <c r="BQ89" s="87">
        <f ca="1">IF(YEAR(BQ88)=YEAR($D$82),IF(MONTH(BQ88)=12,SUM(OFFSET(BQ86,0,(MONTH($D$82)-12)):BQ86),0),0)</f>
        <v>0</v>
      </c>
      <c r="BR89" s="87">
        <f ca="1">IF(YEAR(BR88)=YEAR($D$82),IF(MONTH(BR88)=12,SUM(OFFSET(BR86,0,(MONTH($D$82)-12)):BR86),0),0)</f>
        <v>0</v>
      </c>
      <c r="BS89" s="87">
        <f ca="1">IF(YEAR(BS88)=YEAR($D$82),IF(MONTH(BS88)=12,SUM(OFFSET(BS86,0,(MONTH($D$82)-12)):BS86),0),0)</f>
        <v>0</v>
      </c>
      <c r="BT89" s="87">
        <f ca="1">IF(YEAR(BT88)=YEAR($D$82),IF(MONTH(BT88)=12,SUM(OFFSET(BT86,0,(MONTH($D$82)-12)):BT86),0),0)</f>
        <v>0</v>
      </c>
      <c r="BU89" s="87">
        <f ca="1">IF(YEAR(BU88)=YEAR($D$82),IF(MONTH(BU88)=12,SUM(OFFSET(BU86,0,(MONTH($D$82)-12)):BU86),0),0)</f>
        <v>0</v>
      </c>
      <c r="BV89" s="87">
        <f ca="1">IF(YEAR(BV88)=YEAR($D$82),IF(MONTH(BV88)=12,SUM(OFFSET(BV86,0,(MONTH($D$82)-12)):BV86),0),0)</f>
        <v>0</v>
      </c>
      <c r="BW89" s="87">
        <f ca="1">IF(YEAR(BW88)=YEAR($D$82),IF(MONTH(BW88)=12,SUM(OFFSET(BW86,0,(MONTH($D$82)-12)):BW86),0),0)</f>
        <v>0</v>
      </c>
      <c r="BX89" s="87">
        <f ca="1">IF(YEAR(BX88)=YEAR($D$82),IF(MONTH(BX88)=12,SUM(OFFSET(BX86,0,(MONTH($D$82)-12)):BX86),0),0)</f>
        <v>0</v>
      </c>
      <c r="BY89" s="87">
        <f ca="1">IF(YEAR(BY88)=YEAR($D$82),IF(MONTH(BY88)=12,SUM(OFFSET(BY86,0,(MONTH($D$82)-12)):BY86),0),0)</f>
        <v>0</v>
      </c>
      <c r="BZ89" s="87">
        <f ca="1">IF(YEAR(BZ88)=YEAR($D$82),IF(MONTH(BZ88)=12,SUM(OFFSET(BZ86,0,(MONTH($D$82)-12)):BZ86),0),0)</f>
        <v>0</v>
      </c>
      <c r="CA89" s="87">
        <f ca="1">IF(YEAR(CA88)=YEAR($D$82),IF(MONTH(CA88)=12,SUM(OFFSET(CA86,0,(MONTH($D$82)-12)):CA86),0),0)</f>
        <v>0</v>
      </c>
      <c r="CB89" s="87">
        <f ca="1">IF(YEAR(CB88)=YEAR($D$82),IF(MONTH(CB88)=12,SUM(OFFSET(CB86,0,(MONTH($D$82)-12)):CB86),0),0)</f>
        <v>0</v>
      </c>
      <c r="CC89" s="87">
        <f ca="1">IF(YEAR(CC88)=YEAR($D$82),IF(MONTH(CC88)=12,SUM(OFFSET(CC86,0,(MONTH($D$82)-12)):CC86),0),0)</f>
        <v>0</v>
      </c>
      <c r="CD89" s="87">
        <f ca="1">IF(YEAR(CD88)=YEAR($D$82),IF(MONTH(CD88)=12,SUM(OFFSET(CD86,0,(MONTH($D$82)-12)):CD86),0),0)</f>
        <v>0</v>
      </c>
      <c r="CE89" s="87">
        <f ca="1">IF(YEAR(CE88)=YEAR($D$82),IF(MONTH(CE88)=12,SUM(OFFSET(CE86,0,(MONTH($D$82)-12)):CE86),0),0)</f>
        <v>0</v>
      </c>
      <c r="CF89" s="87">
        <f ca="1">IF(YEAR(CF88)=YEAR($D$82),IF(MONTH(CF88)=12,SUM(OFFSET(CF86,0,(MONTH($D$82)-12)):CF86),0),0)</f>
        <v>0</v>
      </c>
      <c r="CG89" s="87">
        <f ca="1">IF(YEAR(CG88)=YEAR($D$82),IF(MONTH(CG88)=12,SUM(OFFSET(CG86,0,(MONTH($D$82)-12)):CG86),0),0)</f>
        <v>0</v>
      </c>
      <c r="CH89" s="87">
        <f ca="1">IF(YEAR(CH88)=YEAR($D$82),IF(MONTH(CH88)=12,SUM(OFFSET(CH86,0,(MONTH($D$82)-12)):CH86),0),0)</f>
        <v>0</v>
      </c>
      <c r="CI89" s="87">
        <f ca="1">IF(YEAR(CI88)=YEAR($D$82),IF(MONTH(CI88)=12,SUM(OFFSET(CI86,0,(MONTH($D$82)-12)):CI86),0),0)</f>
        <v>0</v>
      </c>
      <c r="CJ89" s="87">
        <f ca="1">IF(YEAR(CJ88)=YEAR($D$82),IF(MONTH(CJ88)=12,SUM(OFFSET(CJ86,0,(MONTH($D$82)-12)):CJ86),0),0)</f>
        <v>0</v>
      </c>
      <c r="CK89" s="87">
        <f ca="1">IF(YEAR(CK88)=YEAR($D$82),IF(MONTH(CK88)=12,SUM(OFFSET(CK86,0,(MONTH($D$82)-12)):CK86),0),0)</f>
        <v>0</v>
      </c>
      <c r="CL89" s="87">
        <f ca="1">IF(YEAR(CL88)=YEAR($D$82),IF(MONTH(CL88)=12,SUM(OFFSET(CL86,0,(MONTH($D$82)-12)):CL86),0),0)</f>
        <v>0</v>
      </c>
      <c r="CM89" s="87">
        <f ca="1">IF(YEAR(CM88)=YEAR($D$82),IF(MONTH(CM88)=12,SUM(OFFSET(CM86,0,(MONTH($D$82)-12)):CM86),0),0)</f>
        <v>0</v>
      </c>
      <c r="CN89" s="87">
        <f ca="1">IF(YEAR(CN88)=YEAR($D$82),IF(MONTH(CN88)=12,SUM(OFFSET(CN86,0,(MONTH($D$82)-12)):CN86),0),0)</f>
        <v>0</v>
      </c>
      <c r="CO89" s="87">
        <f ca="1">IF(YEAR(CO88)=YEAR($D$82),IF(MONTH(CO88)=12,SUM(OFFSET(CO86,0,(MONTH($D$82)-12)):CO86),0),0)</f>
        <v>0</v>
      </c>
    </row>
    <row r="90" spans="1:93">
      <c r="C90" t="s">
        <v>194</v>
      </c>
      <c r="D90" s="87">
        <f ca="1">IF(D88=$D$83,SUM(OFFSET(D86,0,-(MONTH($D$83)-1)):D86),0)</f>
        <v>0</v>
      </c>
      <c r="E90" s="87">
        <f ca="1">IF(E88=$D$83,SUM(OFFSET(E86,0,-(MONTH($D$83)-1)):E86),0)</f>
        <v>0</v>
      </c>
      <c r="F90" s="87">
        <f ca="1">IF(F88=$D$83,SUM(OFFSET(F86,0,-(MONTH($D$83)-1)):F86),0)</f>
        <v>0</v>
      </c>
      <c r="G90" s="87">
        <f ca="1">IF(G88=$D$83,SUM(OFFSET(G86,0,-(MONTH($D$83)-1)):G86),0)</f>
        <v>0</v>
      </c>
      <c r="H90" s="87">
        <f ca="1">IF(H88=$D$83,SUM(OFFSET(H86,0,-(MONTH($D$83)-1)):H86),0)</f>
        <v>0</v>
      </c>
      <c r="I90" s="87">
        <f ca="1">IF(I88=$D$83,SUM(OFFSET(I86,0,-(MONTH($D$83)-1)):I86),0)</f>
        <v>0</v>
      </c>
      <c r="J90" s="87">
        <f ca="1">IF(J88=$D$83,SUM(OFFSET(J86,0,-(MONTH($D$83)-1)):J86),0)</f>
        <v>0</v>
      </c>
      <c r="K90" s="87">
        <f ca="1">IF(K88=$D$83,SUM(OFFSET(K86,0,-(MONTH($D$83)-1)):K86),0)</f>
        <v>0</v>
      </c>
      <c r="L90" s="87">
        <f ca="1">IF(L88=$D$83,SUM(OFFSET(L86,0,-(MONTH($D$83)-1)):L86),0)</f>
        <v>0</v>
      </c>
      <c r="M90" s="87">
        <f ca="1">IF(M88=$D$83,SUM(OFFSET(M86,0,-(MONTH($D$83)-1)):M86),0)</f>
        <v>0</v>
      </c>
      <c r="N90" s="87">
        <f ca="1">IF(N88=$D$83,SUM(OFFSET(N86,0,-(MONTH($D$83)-1)):N86),0)</f>
        <v>0</v>
      </c>
      <c r="O90" s="87">
        <f ca="1">IF(O88=$D$83,SUM(OFFSET(O86,0,-(MONTH($D$83)-1)):O86),0)</f>
        <v>0</v>
      </c>
      <c r="P90" s="87">
        <f ca="1">IF(P88=$D$83,SUM(OFFSET(P86,0,-(MONTH($D$83)-1)):P86),0)</f>
        <v>0</v>
      </c>
      <c r="Q90" s="87">
        <f ca="1">IF(Q88=$D$83,SUM(OFFSET(Q86,0,-(MONTH($D$83)-1)):Q86),0)</f>
        <v>0</v>
      </c>
      <c r="R90" s="87">
        <f ca="1">IF(R88=$D$83,SUM(OFFSET(R86,0,-(MONTH($D$83)-1)):R86),0)</f>
        <v>0</v>
      </c>
      <c r="S90" s="87">
        <f ca="1">IF(S88=$D$83,SUM(OFFSET(S86,0,-(MONTH($D$83)-1)):S86),0)</f>
        <v>0</v>
      </c>
      <c r="T90" s="87">
        <f ca="1">IF(T88=$D$83,SUM(OFFSET(T86,0,-(MONTH($D$83)-1)):T86),0)</f>
        <v>0</v>
      </c>
      <c r="U90" s="87">
        <f ca="1">IF(U88=$D$83,SUM(OFFSET(U86,0,-(MONTH($D$83)-1)):U86),0)</f>
        <v>0</v>
      </c>
      <c r="V90" s="87">
        <f ca="1">IF(V88=$D$83,SUM(OFFSET(V86,0,-(MONTH($D$83)-1)):V86),0)</f>
        <v>0</v>
      </c>
      <c r="W90" s="87">
        <f ca="1">IF(W88=$D$83,SUM(OFFSET(W86,0,-(MONTH($D$83)-1)):W86),0)</f>
        <v>0</v>
      </c>
      <c r="X90" s="87">
        <f ca="1">IF(X88=$D$83,SUM(OFFSET(X86,0,-(MONTH($D$83)-1)):X86),0)</f>
        <v>0</v>
      </c>
      <c r="Y90" s="87">
        <f ca="1">IF(Y88=$D$83,SUM(OFFSET(Y86,0,-(MONTH($D$83)-1)):Y86),0)</f>
        <v>0</v>
      </c>
      <c r="Z90" s="87">
        <f ca="1">IF(Z88=$D$83,SUM(OFFSET(Z86,0,-(MONTH($D$83)-1)):Z86),0)</f>
        <v>0</v>
      </c>
      <c r="AA90" s="87">
        <f ca="1">IF(AA88=$D$83,SUM(OFFSET(AA86,0,-(MONTH($D$83)-1)):AA86),0)</f>
        <v>0</v>
      </c>
      <c r="AB90" s="87">
        <f ca="1">IF(AB88=$D$83,SUM(OFFSET(AB86,0,-(MONTH($D$83)-1)):AB86),0)</f>
        <v>1617350</v>
      </c>
      <c r="AC90" s="87">
        <f ca="1">IF(AC88=$D$83,SUM(OFFSET(AC86,0,-(MONTH($D$83)-1)):AC86),0)</f>
        <v>0</v>
      </c>
      <c r="AD90" s="87">
        <f ca="1">IF(AD88=$D$83,SUM(OFFSET(AD86,0,-(MONTH($D$83)-1)):AD86),0)</f>
        <v>0</v>
      </c>
      <c r="AE90" s="87">
        <f ca="1">IF(AE88=$D$83,SUM(OFFSET(AE86,0,-(MONTH($D$83)-1)):AE86),0)</f>
        <v>0</v>
      </c>
      <c r="AF90" s="87">
        <f ca="1">IF(AF88=$D$83,SUM(OFFSET(AF86,0,-(MONTH($D$83)-1)):AF86),0)</f>
        <v>0</v>
      </c>
      <c r="AG90" s="87">
        <f ca="1">IF(AG88=$D$83,SUM(OFFSET(AG86,0,-(MONTH($D$83)-1)):AG86),0)</f>
        <v>0</v>
      </c>
      <c r="AH90" s="87">
        <f ca="1">IF(AH88=$D$83,SUM(OFFSET(AH86,0,-(MONTH($D$83)-1)):AH86),0)</f>
        <v>0</v>
      </c>
      <c r="AI90" s="87">
        <f ca="1">IF(AI88=$D$83,SUM(OFFSET(AI86,0,-(MONTH($D$83)-1)):AI86),0)</f>
        <v>0</v>
      </c>
      <c r="AJ90" s="87">
        <f ca="1">IF(AJ88=$D$83,SUM(OFFSET(AJ86,0,-(MONTH($D$83)-1)):AJ86),0)</f>
        <v>0</v>
      </c>
      <c r="AK90" s="87">
        <f ca="1">IF(AK88=$D$83,SUM(OFFSET(AK86,0,-(MONTH($D$83)-1)):AK86),0)</f>
        <v>0</v>
      </c>
      <c r="AL90" s="87">
        <f ca="1">IF(AL88=$D$83,SUM(OFFSET(AL86,0,-(MONTH($D$83)-1)):AL86),0)</f>
        <v>0</v>
      </c>
      <c r="AM90" s="87">
        <f ca="1">IF(AM88=$D$83,SUM(OFFSET(AM86,0,-(MONTH($D$83)-1)):AM86),0)</f>
        <v>0</v>
      </c>
      <c r="AN90" s="87">
        <f ca="1">IF(AN88=$D$83,SUM(OFFSET(AN86,0,-(MONTH($D$83)-1)):AN86),0)</f>
        <v>0</v>
      </c>
      <c r="AO90" s="87">
        <f ca="1">IF(AO88=$D$83,SUM(OFFSET(AO86,0,-(MONTH($D$83)-1)):AO86),0)</f>
        <v>0</v>
      </c>
      <c r="AP90" s="87">
        <f ca="1">IF(AP88=$D$83,SUM(OFFSET(AP86,0,-(MONTH($D$83)-1)):AP86),0)</f>
        <v>0</v>
      </c>
      <c r="AQ90" s="87">
        <f ca="1">IF(AQ88=$D$83,SUM(OFFSET(AQ86,0,-(MONTH($D$83)-1)):AQ86),0)</f>
        <v>0</v>
      </c>
      <c r="AR90" s="87">
        <f ca="1">IF(AR88=$D$83,SUM(OFFSET(AR86,0,-(MONTH($D$83)-1)):AR86),0)</f>
        <v>0</v>
      </c>
      <c r="AS90" s="87">
        <f ca="1">IF(AS88=$D$83,SUM(OFFSET(AS86,0,-(MONTH($D$83)-1)):AS86),0)</f>
        <v>0</v>
      </c>
      <c r="AT90" s="87">
        <f ca="1">IF(AT88=$D$83,SUM(OFFSET(AT86,0,-(MONTH($D$83)-1)):AT86),0)</f>
        <v>0</v>
      </c>
      <c r="AU90" s="87">
        <f ca="1">IF(AU88=$D$83,SUM(OFFSET(AU86,0,-(MONTH($D$83)-1)):AU86),0)</f>
        <v>0</v>
      </c>
      <c r="AV90" s="87">
        <f ca="1">IF(AV88=$D$83,SUM(OFFSET(AV86,0,-(MONTH($D$83)-1)):AV86),0)</f>
        <v>0</v>
      </c>
      <c r="AW90" s="87">
        <f ca="1">IF(AW88=$D$83,SUM(OFFSET(AW86,0,-(MONTH($D$83)-1)):AW86),0)</f>
        <v>0</v>
      </c>
      <c r="AX90" s="87">
        <f ca="1">IF(AX88=$D$83,SUM(OFFSET(AX86,0,-(MONTH($D$83)-1)):AX86),0)</f>
        <v>0</v>
      </c>
      <c r="AY90" s="87">
        <f ca="1">IF(AY88=$D$83,SUM(OFFSET(AY86,0,-(MONTH($D$83)-1)):AY86),0)</f>
        <v>0</v>
      </c>
      <c r="AZ90" s="87">
        <f ca="1">IF(AZ88=$D$83,SUM(OFFSET(AZ86,0,-(MONTH($D$83)-1)):AZ86),0)</f>
        <v>0</v>
      </c>
      <c r="BA90" s="87">
        <f ca="1">IF(BA88=$D$83,SUM(OFFSET(BA86,0,-(MONTH($D$83)-1)):BA86),0)</f>
        <v>0</v>
      </c>
      <c r="BB90" s="87">
        <f ca="1">IF(BB88=$D$83,SUM(OFFSET(BB86,0,-(MONTH($D$83)-1)):BB86),0)</f>
        <v>0</v>
      </c>
      <c r="BC90" s="87">
        <f ca="1">IF(BC88=$D$83,SUM(OFFSET(BC86,0,-(MONTH($D$83)-1)):BC86),0)</f>
        <v>0</v>
      </c>
      <c r="BD90" s="87">
        <f ca="1">IF(BD88=$D$83,SUM(OFFSET(BD86,0,-(MONTH($D$83)-1)):BD86),0)</f>
        <v>0</v>
      </c>
      <c r="BE90" s="87">
        <f ca="1">IF(BE88=$D$83,SUM(OFFSET(BE86,0,-(MONTH($D$83)-1)):BE86),0)</f>
        <v>0</v>
      </c>
      <c r="BF90" s="87">
        <f ca="1">IF(BF88=$D$83,SUM(OFFSET(BF86,0,-(MONTH($D$83)-1)):BF86),0)</f>
        <v>0</v>
      </c>
      <c r="BG90" s="87">
        <f ca="1">IF(BG88=$D$83,SUM(OFFSET(BG86,0,-(MONTH($D$83)-1)):BG86),0)</f>
        <v>0</v>
      </c>
      <c r="BH90" s="87">
        <f ca="1">IF(BH88=$D$83,SUM(OFFSET(BH86,0,-(MONTH($D$83)-1)):BH86),0)</f>
        <v>0</v>
      </c>
      <c r="BI90" s="87">
        <f ca="1">IF(BI88=$D$83,SUM(OFFSET(BI86,0,-(MONTH($D$83)-1)):BI86),0)</f>
        <v>0</v>
      </c>
      <c r="BJ90" s="87">
        <f ca="1">IF(BJ88=$D$83,SUM(OFFSET(BJ86,0,-(MONTH($D$83)-1)):BJ86),0)</f>
        <v>0</v>
      </c>
      <c r="BK90" s="87">
        <f ca="1">IF(BK88=$D$83,SUM(OFFSET(BK86,0,-(MONTH($D$83)-1)):BK86),0)</f>
        <v>0</v>
      </c>
      <c r="BL90" s="87">
        <f ca="1">IF(BL88=$D$83,SUM(OFFSET(BL86,0,-(MONTH($D$83)-1)):BL86),0)</f>
        <v>0</v>
      </c>
      <c r="BM90" s="87">
        <f ca="1">IF(BM88=$D$83,SUM(OFFSET(BM86,0,-(MONTH($D$83)-1)):BM86),0)</f>
        <v>0</v>
      </c>
      <c r="BN90" s="87">
        <f ca="1">IF(BN88=$D$83,SUM(OFFSET(BN86,0,-(MONTH($D$83)-1)):BN86),0)</f>
        <v>0</v>
      </c>
      <c r="BO90" s="87">
        <f ca="1">IF(BO88=$D$83,SUM(OFFSET(BO86,0,-(MONTH($D$83)-1)):BO86),0)</f>
        <v>0</v>
      </c>
      <c r="BP90" s="87">
        <f ca="1">IF(BP88=$D$83,SUM(OFFSET(BP86,0,-(MONTH($D$83)-1)):BP86),0)</f>
        <v>0</v>
      </c>
      <c r="BQ90" s="87">
        <f ca="1">IF(BQ88=$D$83,SUM(OFFSET(BQ86,0,-(MONTH($D$83)-1)):BQ86),0)</f>
        <v>0</v>
      </c>
      <c r="BR90" s="87">
        <f ca="1">IF(BR88=$D$83,SUM(OFFSET(BR86,0,-(MONTH($D$83)-1)):BR86),0)</f>
        <v>0</v>
      </c>
      <c r="BS90" s="87">
        <f ca="1">IF(BS88=$D$83,SUM(OFFSET(BS86,0,-(MONTH($D$83)-1)):BS86),0)</f>
        <v>0</v>
      </c>
      <c r="BT90" s="87">
        <f ca="1">IF(BT88=$D$83,SUM(OFFSET(BT86,0,-(MONTH($D$83)-1)):BT86),0)</f>
        <v>0</v>
      </c>
      <c r="BU90" s="87">
        <f ca="1">IF(BU88=$D$83,SUM(OFFSET(BU86,0,-(MONTH($D$83)-1)):BU86),0)</f>
        <v>0</v>
      </c>
      <c r="BV90" s="87">
        <f ca="1">IF(BV88=$D$83,SUM(OFFSET(BV86,0,-(MONTH($D$83)-1)):BV86),0)</f>
        <v>0</v>
      </c>
      <c r="BW90" s="87">
        <f ca="1">IF(BW88=$D$83,SUM(OFFSET(BW86,0,-(MONTH($D$83)-1)):BW86),0)</f>
        <v>0</v>
      </c>
      <c r="BX90" s="87">
        <f ca="1">IF(BX88=$D$83,SUM(OFFSET(BX86,0,-(MONTH($D$83)-1)):BX86),0)</f>
        <v>0</v>
      </c>
      <c r="BY90" s="87">
        <f ca="1">IF(BY88=$D$83,SUM(OFFSET(BY86,0,-(MONTH($D$83)-1)):BY86),0)</f>
        <v>0</v>
      </c>
      <c r="BZ90" s="87">
        <f ca="1">IF(BZ88=$D$83,SUM(OFFSET(BZ86,0,-(MONTH($D$83)-1)):BZ86),0)</f>
        <v>0</v>
      </c>
      <c r="CA90" s="87">
        <f ca="1">IF(CA88=$D$83,SUM(OFFSET(CA86,0,-(MONTH($D$83)-1)):CA86),0)</f>
        <v>0</v>
      </c>
      <c r="CB90" s="87">
        <f ca="1">IF(CB88=$D$83,SUM(OFFSET(CB86,0,-(MONTH($D$83)-1)):CB86),0)</f>
        <v>0</v>
      </c>
      <c r="CC90" s="87">
        <f ca="1">IF(CC88=$D$83,SUM(OFFSET(CC86,0,-(MONTH($D$83)-1)):CC86),0)</f>
        <v>0</v>
      </c>
      <c r="CD90" s="87">
        <f ca="1">IF(CD88=$D$83,SUM(OFFSET(CD86,0,-(MONTH($D$83)-1)):CD86),0)</f>
        <v>0</v>
      </c>
      <c r="CE90" s="87">
        <f ca="1">IF(CE88=$D$83,SUM(OFFSET(CE86,0,-(MONTH($D$83)-1)):CE86),0)</f>
        <v>0</v>
      </c>
      <c r="CF90" s="87">
        <f ca="1">IF(CF88=$D$83,SUM(OFFSET(CF86,0,-(MONTH($D$83)-1)):CF86),0)</f>
        <v>0</v>
      </c>
      <c r="CG90" s="87">
        <f ca="1">IF(CG88=$D$83,SUM(OFFSET(CG86,0,-(MONTH($D$83)-1)):CG86),0)</f>
        <v>0</v>
      </c>
      <c r="CH90" s="87">
        <f ca="1">IF(CH88=$D$83,SUM(OFFSET(CH86,0,-(MONTH($D$83)-1)):CH86),0)</f>
        <v>0</v>
      </c>
      <c r="CI90" s="87">
        <f ca="1">IF(CI88=$D$83,SUM(OFFSET(CI86,0,-(MONTH($D$83)-1)):CI86),0)</f>
        <v>0</v>
      </c>
      <c r="CJ90" s="87">
        <f ca="1">IF(CJ88=$D$83,SUM(OFFSET(CJ86,0,-(MONTH($D$83)-1)):CJ86),0)</f>
        <v>0</v>
      </c>
      <c r="CK90" s="87">
        <f ca="1">IF(CK88=$D$83,SUM(OFFSET(CK86,0,-(MONTH($D$83)-1)):CK86),0)</f>
        <v>0</v>
      </c>
      <c r="CL90" s="87">
        <f ca="1">IF(CL88=$D$83,SUM(OFFSET(CL86,0,-(MONTH($D$83)-1)):CL86),0)</f>
        <v>0</v>
      </c>
      <c r="CM90" s="87">
        <f ca="1">IF(CM88=$D$83,SUM(OFFSET(CM86,0,-(MONTH($D$83)-1)):CM86),0)</f>
        <v>0</v>
      </c>
      <c r="CN90" s="87">
        <f ca="1">IF(CN88=$D$83,SUM(OFFSET(CN86,0,-(MONTH($D$83)-1)):CN86),0)</f>
        <v>0</v>
      </c>
      <c r="CO90" s="87">
        <f ca="1">IF(CO88=$D$83,SUM(OFFSET(CO86,0,-(MONTH($D$83)-1)):CO86),0)</f>
        <v>0</v>
      </c>
    </row>
    <row r="91" spans="1:93">
      <c r="C91" t="s">
        <v>195</v>
      </c>
      <c r="D91" s="20">
        <f ca="1">IF(D88=EDATE($D$83,12),SUM(OFFSET(D86,0,-11):D86),0)</f>
        <v>0</v>
      </c>
      <c r="E91" s="20">
        <f ca="1">IF(E88=EDATE($D$83,12),SUM(OFFSET(E86,0,-11):E86),0)</f>
        <v>0</v>
      </c>
      <c r="F91" s="20">
        <f ca="1">IF(F88=EDATE($D$83,12),SUM(OFFSET(F86,0,-11):F86),0)</f>
        <v>0</v>
      </c>
      <c r="G91" s="20">
        <f ca="1">IF(G88=EDATE($D$83,12),SUM(OFFSET(G86,0,-11):G86),0)</f>
        <v>0</v>
      </c>
      <c r="H91" s="20">
        <f ca="1">IF(H88=EDATE($D$83,12),SUM(OFFSET(H86,0,-11):H86),0)</f>
        <v>0</v>
      </c>
      <c r="I91" s="20">
        <f ca="1">IF(I88=EDATE($D$83,12),SUM(OFFSET(I86,0,-11):I86),0)</f>
        <v>0</v>
      </c>
      <c r="J91" s="20">
        <f ca="1">IF(J88=EDATE($D$83,12),SUM(OFFSET(J86,0,-11):J86),0)</f>
        <v>0</v>
      </c>
      <c r="K91" s="20">
        <f ca="1">IF(K88=EDATE($D$83,12),SUM(OFFSET(K86,0,-11):K86),0)</f>
        <v>0</v>
      </c>
      <c r="L91" s="20">
        <f ca="1">IF(L88=EDATE($D$83,12),SUM(OFFSET(L86,0,-11):L86),0)</f>
        <v>0</v>
      </c>
      <c r="M91" s="20">
        <f ca="1">IF(M88=EDATE($D$83,12),SUM(OFFSET(M86,0,-11):M86),0)</f>
        <v>0</v>
      </c>
      <c r="N91" s="20">
        <f ca="1">IF(N88=EDATE($D$83,12),SUM(OFFSET(N86,0,-11):N86),0)</f>
        <v>0</v>
      </c>
      <c r="O91" s="20">
        <f ca="1">IF(O88=EDATE($D$83,12),SUM(OFFSET(O86,0,-11):O86),0)</f>
        <v>0</v>
      </c>
      <c r="P91" s="20">
        <f ca="1">IF(P88=EDATE($D$83,12),SUM(OFFSET(P86,0,-11):P86),0)</f>
        <v>0</v>
      </c>
      <c r="Q91" s="20">
        <f ca="1">IF(Q88=EDATE($D$83,12),SUM(OFFSET(Q86,0,-11):Q86),0)</f>
        <v>0</v>
      </c>
      <c r="R91" s="20">
        <f ca="1">IF(R88=EDATE($D$83,12),SUM(OFFSET(R86,0,-11):R86),0)</f>
        <v>0</v>
      </c>
      <c r="S91" s="20">
        <f ca="1">IF(S88=EDATE($D$83,12),SUM(OFFSET(S86,0,-11):S86),0)</f>
        <v>0</v>
      </c>
      <c r="T91" s="20">
        <f ca="1">IF(T88=EDATE($D$83,12),SUM(OFFSET(T86,0,-11):T86),0)</f>
        <v>0</v>
      </c>
      <c r="U91" s="20">
        <f ca="1">IF(U88=EDATE($D$83,12),SUM(OFFSET(U86,0,-11):U86),0)</f>
        <v>0</v>
      </c>
      <c r="V91" s="20">
        <f ca="1">IF(V88=EDATE($D$83,12),SUM(OFFSET(V86,0,-11):V86),0)</f>
        <v>0</v>
      </c>
      <c r="W91" s="20">
        <f ca="1">IF(W88=EDATE($D$83,12),SUM(OFFSET(W86,0,-11):W86),0)</f>
        <v>0</v>
      </c>
      <c r="X91" s="20">
        <f ca="1">IF(X88=EDATE($D$83,12),SUM(OFFSET(X86,0,-11):X86),0)</f>
        <v>0</v>
      </c>
      <c r="Y91" s="20">
        <f ca="1">IF(Y88=EDATE($D$83,12),SUM(OFFSET(Y86,0,-11):Y86),0)</f>
        <v>0</v>
      </c>
      <c r="Z91" s="20">
        <f ca="1">IF(Z88=EDATE($D$83,12),SUM(OFFSET(Z86,0,-11):Z86),0)</f>
        <v>0</v>
      </c>
      <c r="AA91" s="20">
        <f ca="1">IF(AA88=EDATE($D$83,12),SUM(OFFSET(AA86,0,-11):AA86),0)</f>
        <v>0</v>
      </c>
      <c r="AB91" s="20">
        <f ca="1">IF(AB88=EDATE($D$83,12),SUM(OFFSET(AB86,0,-11):AB86),0)</f>
        <v>0</v>
      </c>
      <c r="AC91" s="20">
        <f ca="1">IF(AC88=EDATE($D$83,12),SUM(OFFSET(AC86,0,-11):AC86),0)</f>
        <v>0</v>
      </c>
      <c r="AD91" s="20">
        <f ca="1">IF(AD88=EDATE($D$83,12),SUM(OFFSET(AD86,0,-11):AD86),0)</f>
        <v>0</v>
      </c>
      <c r="AE91" s="20">
        <f ca="1">IF(AE88=EDATE($D$83,12),SUM(OFFSET(AE86,0,-11):AE86),0)</f>
        <v>0</v>
      </c>
      <c r="AF91" s="20">
        <f ca="1">IF(AF88=EDATE($D$83,12),SUM(OFFSET(AF86,0,-11):AF86),0)</f>
        <v>0</v>
      </c>
      <c r="AG91" s="20">
        <f ca="1">IF(AG88=EDATE($D$83,12),SUM(OFFSET(AG86,0,-11):AG86),0)</f>
        <v>0</v>
      </c>
      <c r="AH91" s="20">
        <f ca="1">IF(AH88=EDATE($D$83,12),SUM(OFFSET(AH86,0,-11):AH86),0)</f>
        <v>0</v>
      </c>
      <c r="AI91" s="20">
        <f ca="1">IF(AI88=EDATE($D$83,12),SUM(OFFSET(AI86,0,-11):AI86),0)</f>
        <v>0</v>
      </c>
      <c r="AJ91" s="20">
        <f ca="1">IF(AJ88=EDATE($D$83,12),SUM(OFFSET(AJ86,0,-11):AJ86),0)</f>
        <v>0</v>
      </c>
      <c r="AK91" s="20">
        <f ca="1">IF(AK88=EDATE($D$83,12),SUM(OFFSET(AK86,0,-11):AK86),0)</f>
        <v>0</v>
      </c>
      <c r="AL91" s="20">
        <f ca="1">IF(AL88=EDATE($D$83,12),SUM(OFFSET(AL86,0,-11):AL86),0)</f>
        <v>0</v>
      </c>
      <c r="AM91" s="20">
        <f ca="1">IF(AM88=EDATE($D$83,12),SUM(OFFSET(AM86,0,-11):AM86),0)</f>
        <v>0</v>
      </c>
      <c r="AN91" s="20">
        <f ca="1">IF(AN88=EDATE($D$83,12),SUM(OFFSET(AN86,0,-11):AN86),0)</f>
        <v>114680.96640000003</v>
      </c>
      <c r="AO91" s="20">
        <f ca="1">IF(AO88=EDATE($D$83,12),SUM(OFFSET(AO86,0,-11):AO86),0)</f>
        <v>0</v>
      </c>
      <c r="AP91" s="20">
        <f ca="1">IF(AP88=EDATE($D$83,12),SUM(OFFSET(AP86,0,-11):AP86),0)</f>
        <v>0</v>
      </c>
      <c r="AQ91" s="20">
        <f ca="1">IF(AQ88=EDATE($D$83,12),SUM(OFFSET(AQ86,0,-11):AQ86),0)</f>
        <v>0</v>
      </c>
      <c r="AR91" s="20">
        <f ca="1">IF(AR88=EDATE($D$83,12),SUM(OFFSET(AR86,0,-11):AR86),0)</f>
        <v>0</v>
      </c>
      <c r="AS91" s="20">
        <f ca="1">IF(AS88=EDATE($D$83,12),SUM(OFFSET(AS86,0,-11):AS86),0)</f>
        <v>0</v>
      </c>
      <c r="AT91" s="20">
        <f ca="1">IF(AT88=EDATE($D$83,12),SUM(OFFSET(AT86,0,-11):AT86),0)</f>
        <v>0</v>
      </c>
      <c r="AU91" s="20">
        <f ca="1">IF(AU88=EDATE($D$83,12),SUM(OFFSET(AU86,0,-11):AU86),0)</f>
        <v>0</v>
      </c>
      <c r="AV91" s="20">
        <f ca="1">IF(AV88=EDATE($D$83,12),SUM(OFFSET(AV86,0,-11):AV86),0)</f>
        <v>0</v>
      </c>
      <c r="AW91" s="20">
        <f ca="1">IF(AW88=EDATE($D$83,12),SUM(OFFSET(AW86,0,-11):AW86),0)</f>
        <v>0</v>
      </c>
      <c r="AX91" s="20">
        <f ca="1">IF(AX88=EDATE($D$83,12),SUM(OFFSET(AX86,0,-11):AX86),0)</f>
        <v>0</v>
      </c>
      <c r="AY91" s="20">
        <f ca="1">IF(AY88=EDATE($D$83,12),SUM(OFFSET(AY86,0,-11):AY86),0)</f>
        <v>0</v>
      </c>
      <c r="AZ91" s="20">
        <f ca="1">IF(AZ88=EDATE($D$83,12),SUM(OFFSET(AZ86,0,-11):AZ86),0)</f>
        <v>0</v>
      </c>
      <c r="BA91" s="20">
        <f ca="1">IF(BA88=EDATE($D$83,12),SUM(OFFSET(BA86,0,-11):BA86),0)</f>
        <v>0</v>
      </c>
      <c r="BB91" s="20">
        <f ca="1">IF(BB88=EDATE($D$83,12),SUM(OFFSET(BB86,0,-11):BB86),0)</f>
        <v>0</v>
      </c>
      <c r="BC91" s="20">
        <f ca="1">IF(BC88=EDATE($D$83,12),SUM(OFFSET(BC86,0,-11):BC86),0)</f>
        <v>0</v>
      </c>
      <c r="BD91" s="20">
        <f ca="1">IF(BD88=EDATE($D$83,12),SUM(OFFSET(BD86,0,-11):BD86),0)</f>
        <v>0</v>
      </c>
      <c r="BE91" s="20">
        <f ca="1">IF(BE88=EDATE($D$83,12),SUM(OFFSET(BE86,0,-11):BE86),0)</f>
        <v>0</v>
      </c>
      <c r="BF91" s="20">
        <f ca="1">IF(BF88=EDATE($D$83,12),SUM(OFFSET(BF86,0,-11):BF86),0)</f>
        <v>0</v>
      </c>
      <c r="BG91" s="20">
        <f ca="1">IF(BG88=EDATE($D$83,12),SUM(OFFSET(BG86,0,-11):BG86),0)</f>
        <v>0</v>
      </c>
      <c r="BH91" s="20">
        <f ca="1">IF(BH88=EDATE($D$83,12),SUM(OFFSET(BH86,0,-11):BH86),0)</f>
        <v>0</v>
      </c>
      <c r="BI91" s="20">
        <f ca="1">IF(BI88=EDATE($D$83,12),SUM(OFFSET(BI86,0,-11):BI86),0)</f>
        <v>0</v>
      </c>
      <c r="BJ91" s="20">
        <f ca="1">IF(BJ88=EDATE($D$83,12),SUM(OFFSET(BJ86,0,-11):BJ86),0)</f>
        <v>0</v>
      </c>
      <c r="BK91" s="20">
        <f ca="1">IF(BK88=EDATE($D$83,12),SUM(OFFSET(BK86,0,-11):BK86),0)</f>
        <v>0</v>
      </c>
      <c r="BL91" s="20">
        <f ca="1">IF(BL88=EDATE($D$83,12),SUM(OFFSET(BL86,0,-11):BL86),0)</f>
        <v>0</v>
      </c>
      <c r="BM91" s="20">
        <f ca="1">IF(BM88=EDATE($D$83,12),SUM(OFFSET(BM86,0,-11):BM86),0)</f>
        <v>0</v>
      </c>
      <c r="BN91" s="20">
        <f ca="1">IF(BN88=EDATE($D$83,12),SUM(OFFSET(BN86,0,-11):BN86),0)</f>
        <v>0</v>
      </c>
      <c r="BO91" s="20">
        <f ca="1">IF(BO88=EDATE($D$83,12),SUM(OFFSET(BO86,0,-11):BO86),0)</f>
        <v>0</v>
      </c>
      <c r="BP91" s="20">
        <f ca="1">IF(BP88=EDATE($D$83,12),SUM(OFFSET(BP86,0,-11):BP86),0)</f>
        <v>0</v>
      </c>
      <c r="BQ91" s="20">
        <f ca="1">IF(BQ88=EDATE($D$83,12),SUM(OFFSET(BQ86,0,-11):BQ86),0)</f>
        <v>0</v>
      </c>
      <c r="BR91" s="20">
        <f ca="1">IF(BR88=EDATE($D$83,12),SUM(OFFSET(BR86,0,-11):BR86),0)</f>
        <v>0</v>
      </c>
      <c r="BS91" s="20">
        <f ca="1">IF(BS88=EDATE($D$83,12),SUM(OFFSET(BS86,0,-11):BS86),0)</f>
        <v>0</v>
      </c>
      <c r="BT91" s="20">
        <f ca="1">IF(BT88=EDATE($D$83,12),SUM(OFFSET(BT86,0,-11):BT86),0)</f>
        <v>0</v>
      </c>
      <c r="BU91" s="20">
        <f ca="1">IF(BU88=EDATE($D$83,12),SUM(OFFSET(BU86,0,-11):BU86),0)</f>
        <v>0</v>
      </c>
      <c r="BV91" s="20">
        <f ca="1">IF(BV88=EDATE($D$83,12),SUM(OFFSET(BV86,0,-11):BV86),0)</f>
        <v>0</v>
      </c>
      <c r="BW91" s="20">
        <f ca="1">IF(BW88=EDATE($D$83,12),SUM(OFFSET(BW86,0,-11):BW86),0)</f>
        <v>0</v>
      </c>
      <c r="BX91" s="20">
        <f ca="1">IF(BX88=EDATE($D$83,12),SUM(OFFSET(BX86,0,-11):BX86),0)</f>
        <v>0</v>
      </c>
      <c r="BY91" s="20">
        <f ca="1">IF(BY88=EDATE($D$83,12),SUM(OFFSET(BY86,0,-11):BY86),0)</f>
        <v>0</v>
      </c>
      <c r="BZ91" s="20">
        <f ca="1">IF(BZ88=EDATE($D$83,12),SUM(OFFSET(BZ86,0,-11):BZ86),0)</f>
        <v>0</v>
      </c>
      <c r="CA91" s="20">
        <f ca="1">IF(CA88=EDATE($D$83,12),SUM(OFFSET(CA86,0,-11):CA86),0)</f>
        <v>0</v>
      </c>
      <c r="CB91" s="20">
        <f ca="1">IF(CB88=EDATE($D$83,12),SUM(OFFSET(CB86,0,-11):CB86),0)</f>
        <v>0</v>
      </c>
      <c r="CC91" s="20">
        <f ca="1">IF(CC88=EDATE($D$83,12),SUM(OFFSET(CC86,0,-11):CC86),0)</f>
        <v>0</v>
      </c>
      <c r="CD91" s="20">
        <f ca="1">IF(CD88=EDATE($D$83,12),SUM(OFFSET(CD86,0,-11):CD86),0)</f>
        <v>0</v>
      </c>
      <c r="CE91" s="20">
        <f ca="1">IF(CE88=EDATE($D$83,12),SUM(OFFSET(CE86,0,-11):CE86),0)</f>
        <v>0</v>
      </c>
      <c r="CF91" s="20">
        <f ca="1">IF(CF88=EDATE($D$83,12),SUM(OFFSET(CF86,0,-11):CF86),0)</f>
        <v>0</v>
      </c>
      <c r="CG91" s="20">
        <f ca="1">IF(CG88=EDATE($D$83,12),SUM(OFFSET(CG86,0,-11):CG86),0)</f>
        <v>0</v>
      </c>
      <c r="CH91" s="20">
        <f ca="1">IF(CH88=EDATE($D$83,12),SUM(OFFSET(CH86,0,-11):CH86),0)</f>
        <v>0</v>
      </c>
      <c r="CI91" s="20">
        <f ca="1">IF(CI88=EDATE($D$83,12),SUM(OFFSET(CI86,0,-11):CI86),0)</f>
        <v>0</v>
      </c>
      <c r="CJ91" s="20">
        <f ca="1">IF(CJ88=EDATE($D$83,12),SUM(OFFSET(CJ86,0,-11):CJ86),0)</f>
        <v>0</v>
      </c>
      <c r="CK91" s="20">
        <f ca="1">IF(CK88=EDATE($D$83,12),SUM(OFFSET(CK86,0,-11):CK86),0)</f>
        <v>0</v>
      </c>
      <c r="CL91" s="20">
        <f ca="1">IF(CL88=EDATE($D$83,12),SUM(OFFSET(CL86,0,-11):CL86),0)</f>
        <v>0</v>
      </c>
      <c r="CM91" s="20">
        <f ca="1">IF(CM88=EDATE($D$83,12),SUM(OFFSET(CM86,0,-11):CM86),0)</f>
        <v>0</v>
      </c>
      <c r="CN91" s="20">
        <f ca="1">IF(CN88=EDATE($D$83,12),SUM(OFFSET(CN86,0,-11):CN86),0)</f>
        <v>0</v>
      </c>
      <c r="CO91" s="20">
        <f ca="1">IF(CO88=EDATE($D$83,12),SUM(OFFSET(CO86,0,-11):CO86),0)</f>
        <v>0</v>
      </c>
    </row>
    <row r="92" spans="1:93">
      <c r="C92" t="s">
        <v>196</v>
      </c>
      <c r="D92" s="87">
        <f ca="1">IF(AND(YEAR(D88)&gt;YEAR($D$82),YEAR(D88)&lt;YEAR($D$83)),IF(MONTH(D88)=12,SUM(OFFSET(D86,0,-11):D86),0),0)</f>
        <v>0</v>
      </c>
      <c r="E92" s="87">
        <f ca="1">IF(AND(YEAR(E88)&gt;YEAR($D$82),YEAR(E88)&lt;YEAR($D$83)),IF(MONTH(E88)=12,SUM(OFFSET(E86,0,-11):E86),0),0)</f>
        <v>0</v>
      </c>
      <c r="F92" s="87">
        <f ca="1">IF(AND(YEAR(F88)&gt;YEAR($D$82),YEAR(F88)&lt;YEAR($D$83)),IF(MONTH(F88)=12,SUM(OFFSET(F86,0,-11):F86),0),0)</f>
        <v>0</v>
      </c>
      <c r="G92" s="87">
        <f ca="1">IF(AND(YEAR(G88)&gt;YEAR($D$82),YEAR(G88)&lt;YEAR($D$83)),IF(MONTH(G88)=12,SUM(OFFSET(G86,0,-11):G86),0),0)</f>
        <v>0</v>
      </c>
      <c r="H92" s="87">
        <f ca="1">IF(AND(YEAR(H88)&gt;YEAR($D$82),YEAR(H88)&lt;YEAR($D$83)),IF(MONTH(H88)=12,SUM(OFFSET(H86,0,-11):H86),0),0)</f>
        <v>0</v>
      </c>
      <c r="I92" s="87">
        <f ca="1">IF(AND(YEAR(I88)&gt;YEAR($D$82),YEAR(I88)&lt;YEAR($D$83)),IF(MONTH(I88)=12,SUM(OFFSET(I86,0,-11):I86),0),0)</f>
        <v>0</v>
      </c>
      <c r="J92" s="87">
        <f ca="1">IF(AND(YEAR(J88)&gt;YEAR($D$82),YEAR(J88)&lt;YEAR($D$83)),IF(MONTH(J88)=12,SUM(OFFSET(J86,0,-11):J86),0),0)</f>
        <v>0</v>
      </c>
      <c r="K92" s="87">
        <f ca="1">IF(AND(YEAR(K88)&gt;YEAR($D$82),YEAR(K88)&lt;YEAR($D$83)),IF(MONTH(K88)=12,SUM(OFFSET(K86,0,-11):K86),0),0)</f>
        <v>0</v>
      </c>
      <c r="L92" s="87">
        <f ca="1">IF(AND(YEAR(L88)&gt;YEAR($D$82),YEAR(L88)&lt;YEAR($D$83)),IF(MONTH(L88)=12,SUM(OFFSET(L86,0,-11):L86),0),0)</f>
        <v>0</v>
      </c>
      <c r="M92" s="87">
        <f ca="1">IF(AND(YEAR(M88)&gt;YEAR($D$82),YEAR(M88)&lt;YEAR($D$83)),IF(MONTH(M88)=12,SUM(OFFSET(M86,0,-11):M86),0),0)</f>
        <v>0</v>
      </c>
      <c r="N92" s="87">
        <f ca="1">IF(AND(YEAR(N88)&gt;YEAR($D$82),YEAR(N88)&lt;YEAR($D$83)),IF(MONTH(N88)=12,SUM(OFFSET(N86,0,-11):N86),0),0)</f>
        <v>0</v>
      </c>
      <c r="O92" s="87">
        <f ca="1">IF(AND(YEAR(O88)&gt;YEAR($D$82),YEAR(O88)&lt;YEAR($D$83)),IF(MONTH(O88)=12,SUM(OFFSET(O86,0,-11):O86),0),0)</f>
        <v>0</v>
      </c>
      <c r="P92" s="87">
        <f ca="1">IF(AND(YEAR(P88)&gt;YEAR($D$82),YEAR(P88)&lt;YEAR($D$83)),IF(MONTH(P88)=12,SUM(OFFSET(P86,0,-11):P86),0),0)</f>
        <v>1601330</v>
      </c>
      <c r="Q92" s="87">
        <f ca="1">IF(AND(YEAR(Q88)&gt;YEAR($D$82),YEAR(Q88)&lt;YEAR($D$83)),IF(MONTH(Q88)=12,SUM(OFFSET(Q86,0,-11):Q86),0),0)</f>
        <v>0</v>
      </c>
      <c r="R92" s="87">
        <f ca="1">IF(AND(YEAR(R88)&gt;YEAR($D$82),YEAR(R88)&lt;YEAR($D$83)),IF(MONTH(R88)=12,SUM(OFFSET(R86,0,-11):R86),0),0)</f>
        <v>0</v>
      </c>
      <c r="S92" s="87">
        <f ca="1">IF(AND(YEAR(S88)&gt;YEAR($D$82),YEAR(S88)&lt;YEAR($D$83)),IF(MONTH(S88)=12,SUM(OFFSET(S86,0,-11):S86),0),0)</f>
        <v>0</v>
      </c>
      <c r="T92" s="87">
        <f ca="1">IF(AND(YEAR(T88)&gt;YEAR($D$82),YEAR(T88)&lt;YEAR($D$83)),IF(MONTH(T88)=12,SUM(OFFSET(T86,0,-11):T86),0),0)</f>
        <v>0</v>
      </c>
      <c r="U92" s="87">
        <f ca="1">IF(AND(YEAR(U88)&gt;YEAR($D$82),YEAR(U88)&lt;YEAR($D$83)),IF(MONTH(U88)=12,SUM(OFFSET(U86,0,-11):U86),0),0)</f>
        <v>0</v>
      </c>
      <c r="V92" s="87">
        <f ca="1">IF(AND(YEAR(V88)&gt;YEAR($D$82),YEAR(V88)&lt;YEAR($D$83)),IF(MONTH(V88)=12,SUM(OFFSET(V86,0,-11):V86),0),0)</f>
        <v>0</v>
      </c>
      <c r="W92" s="87">
        <f ca="1">IF(AND(YEAR(W88)&gt;YEAR($D$82),YEAR(W88)&lt;YEAR($D$83)),IF(MONTH(W88)=12,SUM(OFFSET(W86,0,-11):W86),0),0)</f>
        <v>0</v>
      </c>
      <c r="X92" s="87">
        <f ca="1">IF(AND(YEAR(X88)&gt;YEAR($D$82),YEAR(X88)&lt;YEAR($D$83)),IF(MONTH(X88)=12,SUM(OFFSET(X86,0,-11):X86),0),0)</f>
        <v>0</v>
      </c>
      <c r="Y92" s="87">
        <f ca="1">IF(AND(YEAR(Y88)&gt;YEAR($D$82),YEAR(Y88)&lt;YEAR($D$83)),IF(MONTH(Y88)=12,SUM(OFFSET(Y86,0,-11):Y86),0),0)</f>
        <v>0</v>
      </c>
      <c r="Z92" s="87">
        <f ca="1">IF(AND(YEAR(Z88)&gt;YEAR($D$82),YEAR(Z88)&lt;YEAR($D$83)),IF(MONTH(Z88)=12,SUM(OFFSET(Z86,0,-11):Z86),0),0)</f>
        <v>0</v>
      </c>
      <c r="AA92" s="87">
        <f ca="1">IF(AND(YEAR(AA88)&gt;YEAR($D$82),YEAR(AA88)&lt;YEAR($D$83)),IF(MONTH(AA88)=12,SUM(OFFSET(AA86,0,-11):AA86),0),0)</f>
        <v>0</v>
      </c>
      <c r="AB92" s="87">
        <f ca="1">IF(AND(YEAR(AB88)&gt;YEAR($D$82),YEAR(AB88)&lt;YEAR($D$83)),IF(MONTH(AB88)=12,SUM(OFFSET(AB86,0,-11):AB86),0),0)</f>
        <v>0</v>
      </c>
      <c r="AC92" s="87">
        <f ca="1">IF(AND(YEAR(AC88)&gt;YEAR($D$82),YEAR(AC88)&lt;YEAR($D$83)),IF(MONTH(AC88)=12,SUM(OFFSET(AC86,0,-11):AC86),0),0)</f>
        <v>0</v>
      </c>
      <c r="AD92" s="87">
        <f ca="1">IF(AND(YEAR(AD88)&gt;YEAR($D$82),YEAR(AD88)&lt;YEAR($D$83)),IF(MONTH(AD88)=12,SUM(OFFSET(AD86,0,-11):AD86),0),0)</f>
        <v>0</v>
      </c>
      <c r="AE92" s="87">
        <f ca="1">IF(AND(YEAR(AE88)&gt;YEAR($D$82),YEAR(AE88)&lt;YEAR($D$83)),IF(MONTH(AE88)=12,SUM(OFFSET(AE86,0,-11):AE86),0),0)</f>
        <v>0</v>
      </c>
      <c r="AF92" s="87">
        <f ca="1">IF(AND(YEAR(AF88)&gt;YEAR($D$82),YEAR(AF88)&lt;YEAR($D$83)),IF(MONTH(AF88)=12,SUM(OFFSET(AF86,0,-11):AF86),0),0)</f>
        <v>0</v>
      </c>
      <c r="AG92" s="87">
        <f ca="1">IF(AND(YEAR(AG88)&gt;YEAR($D$82),YEAR(AG88)&lt;YEAR($D$83)),IF(MONTH(AG88)=12,SUM(OFFSET(AG86,0,-11):AG86),0),0)</f>
        <v>0</v>
      </c>
      <c r="AH92" s="87">
        <f ca="1">IF(AND(YEAR(AH88)&gt;YEAR($D$82),YEAR(AH88)&lt;YEAR($D$83)),IF(MONTH(AH88)=12,SUM(OFFSET(AH86,0,-11):AH86),0),0)</f>
        <v>0</v>
      </c>
      <c r="AI92" s="87">
        <f ca="1">IF(AND(YEAR(AI88)&gt;YEAR($D$82),YEAR(AI88)&lt;YEAR($D$83)),IF(MONTH(AI88)=12,SUM(OFFSET(AI86,0,-11):AI86),0),0)</f>
        <v>0</v>
      </c>
      <c r="AJ92" s="87">
        <f ca="1">IF(AND(YEAR(AJ88)&gt;YEAR($D$82),YEAR(AJ88)&lt;YEAR($D$83)),IF(MONTH(AJ88)=12,SUM(OFFSET(AJ86,0,-11):AJ86),0),0)</f>
        <v>0</v>
      </c>
      <c r="AK92" s="87">
        <f ca="1">IF(AND(YEAR(AK88)&gt;YEAR($D$82),YEAR(AK88)&lt;YEAR($D$83)),IF(MONTH(AK88)=12,SUM(OFFSET(AK86,0,-11):AK86),0),0)</f>
        <v>0</v>
      </c>
      <c r="AL92" s="87">
        <f ca="1">IF(AND(YEAR(AL88)&gt;YEAR($D$82),YEAR(AL88)&lt;YEAR($D$83)),IF(MONTH(AL88)=12,SUM(OFFSET(AL86,0,-11):AL86),0),0)</f>
        <v>0</v>
      </c>
      <c r="AM92" s="87">
        <f ca="1">IF(AND(YEAR(AM88)&gt;YEAR($D$82),YEAR(AM88)&lt;YEAR($D$83)),IF(MONTH(AM88)=12,SUM(OFFSET(AM86,0,-11):AM86),0),0)</f>
        <v>0</v>
      </c>
      <c r="AN92" s="87">
        <f ca="1">IF(AND(YEAR(AN88)&gt;YEAR($D$82),YEAR(AN88)&lt;YEAR($D$83)),IF(MONTH(AN88)=12,SUM(OFFSET(AN86,0,-11):AN86),0),0)</f>
        <v>0</v>
      </c>
      <c r="AO92" s="87">
        <f ca="1">IF(AND(YEAR(AO88)&gt;YEAR($D$82),YEAR(AO88)&lt;YEAR($D$83)),IF(MONTH(AO88)=12,SUM(OFFSET(AO86,0,-11):AO86),0),0)</f>
        <v>0</v>
      </c>
      <c r="AP92" s="87">
        <f ca="1">IF(AND(YEAR(AP88)&gt;YEAR($D$82),YEAR(AP88)&lt;YEAR($D$83)),IF(MONTH(AP88)=12,SUM(OFFSET(AP86,0,-11):AP86),0),0)</f>
        <v>0</v>
      </c>
      <c r="AQ92" s="87">
        <f ca="1">IF(AND(YEAR(AQ88)&gt;YEAR($D$82),YEAR(AQ88)&lt;YEAR($D$83)),IF(MONTH(AQ88)=12,SUM(OFFSET(AQ86,0,-11):AQ86),0),0)</f>
        <v>0</v>
      </c>
      <c r="AR92" s="87">
        <f ca="1">IF(AND(YEAR(AR88)&gt;YEAR($D$82),YEAR(AR88)&lt;YEAR($D$83)),IF(MONTH(AR88)=12,SUM(OFFSET(AR86,0,-11):AR86),0),0)</f>
        <v>0</v>
      </c>
      <c r="AS92" s="87">
        <f ca="1">IF(AND(YEAR(AS88)&gt;YEAR($D$82),YEAR(AS88)&lt;YEAR($D$83)),IF(MONTH(AS88)=12,SUM(OFFSET(AS86,0,-11):AS86),0),0)</f>
        <v>0</v>
      </c>
      <c r="AT92" s="87">
        <f ca="1">IF(AND(YEAR(AT88)&gt;YEAR($D$82),YEAR(AT88)&lt;YEAR($D$83)),IF(MONTH(AT88)=12,SUM(OFFSET(AT86,0,-11):AT86),0),0)</f>
        <v>0</v>
      </c>
      <c r="AU92" s="87">
        <f ca="1">IF(AND(YEAR(AU88)&gt;YEAR($D$82),YEAR(AU88)&lt;YEAR($D$83)),IF(MONTH(AU88)=12,SUM(OFFSET(AU86,0,-11):AU86),0),0)</f>
        <v>0</v>
      </c>
      <c r="AV92" s="87">
        <f ca="1">IF(AND(YEAR(AV88)&gt;YEAR($D$82),YEAR(AV88)&lt;YEAR($D$83)),IF(MONTH(AV88)=12,SUM(OFFSET(AV86,0,-11):AV86),0),0)</f>
        <v>0</v>
      </c>
      <c r="AW92" s="87">
        <f ca="1">IF(AND(YEAR(AW88)&gt;YEAR($D$82),YEAR(AW88)&lt;YEAR($D$83)),IF(MONTH(AW88)=12,SUM(OFFSET(AW86,0,-11):AW86),0),0)</f>
        <v>0</v>
      </c>
      <c r="AX92" s="87">
        <f ca="1">IF(AND(YEAR(AX88)&gt;YEAR($D$82),YEAR(AX88)&lt;YEAR($D$83)),IF(MONTH(AX88)=12,SUM(OFFSET(AX86,0,-11):AX86),0),0)</f>
        <v>0</v>
      </c>
      <c r="AY92" s="87">
        <f ca="1">IF(AND(YEAR(AY88)&gt;YEAR($D$82),YEAR(AY88)&lt;YEAR($D$83)),IF(MONTH(AY88)=12,SUM(OFFSET(AY86,0,-11):AY86),0),0)</f>
        <v>0</v>
      </c>
      <c r="AZ92" s="87">
        <f ca="1">IF(AND(YEAR(AZ88)&gt;YEAR($D$82),YEAR(AZ88)&lt;YEAR($D$83)),IF(MONTH(AZ88)=12,SUM(OFFSET(AZ86,0,-11):AZ86),0),0)</f>
        <v>0</v>
      </c>
      <c r="BA92" s="87">
        <f ca="1">IF(AND(YEAR(BA88)&gt;YEAR($D$82),YEAR(BA88)&lt;YEAR($D$83)),IF(MONTH(BA88)=12,SUM(OFFSET(BA86,0,-11):BA86),0),0)</f>
        <v>0</v>
      </c>
      <c r="BB92" s="87">
        <f ca="1">IF(AND(YEAR(BB88)&gt;YEAR($D$82),YEAR(BB88)&lt;YEAR($D$83)),IF(MONTH(BB88)=12,SUM(OFFSET(BB86,0,-11):BB86),0),0)</f>
        <v>0</v>
      </c>
      <c r="BC92" s="87">
        <f ca="1">IF(AND(YEAR(BC88)&gt;YEAR($D$82),YEAR(BC88)&lt;YEAR($D$83)),IF(MONTH(BC88)=12,SUM(OFFSET(BC86,0,-11):BC86),0),0)</f>
        <v>0</v>
      </c>
      <c r="BD92" s="87">
        <f ca="1">IF(AND(YEAR(BD88)&gt;YEAR($D$82),YEAR(BD88)&lt;YEAR($D$83)),IF(MONTH(BD88)=12,SUM(OFFSET(BD86,0,-11):BD86),0),0)</f>
        <v>0</v>
      </c>
      <c r="BE92" s="87">
        <f ca="1">IF(AND(YEAR(BE88)&gt;YEAR($D$82),YEAR(BE88)&lt;YEAR($D$83)),IF(MONTH(BE88)=12,SUM(OFFSET(BE86,0,-11):BE86),0),0)</f>
        <v>0</v>
      </c>
      <c r="BF92" s="87">
        <f ca="1">IF(AND(YEAR(BF88)&gt;YEAR($D$82),YEAR(BF88)&lt;YEAR($D$83)),IF(MONTH(BF88)=12,SUM(OFFSET(BF86,0,-11):BF86),0),0)</f>
        <v>0</v>
      </c>
      <c r="BG92" s="87">
        <f ca="1">IF(AND(YEAR(BG88)&gt;YEAR($D$82),YEAR(BG88)&lt;YEAR($D$83)),IF(MONTH(BG88)=12,SUM(OFFSET(BG86,0,-11):BG86),0),0)</f>
        <v>0</v>
      </c>
      <c r="BH92" s="87">
        <f ca="1">IF(AND(YEAR(BH88)&gt;YEAR($D$82),YEAR(BH88)&lt;YEAR($D$83)),IF(MONTH(BH88)=12,SUM(OFFSET(BH86,0,-11):BH86),0),0)</f>
        <v>0</v>
      </c>
      <c r="BI92" s="87">
        <f ca="1">IF(AND(YEAR(BI88)&gt;YEAR($D$82),YEAR(BI88)&lt;YEAR($D$83)),IF(MONTH(BI88)=12,SUM(OFFSET(BI86,0,-11):BI86),0),0)</f>
        <v>0</v>
      </c>
      <c r="BJ92" s="87">
        <f ca="1">IF(AND(YEAR(BJ88)&gt;YEAR($D$82),YEAR(BJ88)&lt;YEAR($D$83)),IF(MONTH(BJ88)=12,SUM(OFFSET(BJ86,0,-11):BJ86),0),0)</f>
        <v>0</v>
      </c>
      <c r="BK92" s="87">
        <f ca="1">IF(AND(YEAR(BK88)&gt;YEAR($D$82),YEAR(BK88)&lt;YEAR($D$83)),IF(MONTH(BK88)=12,SUM(OFFSET(BK86,0,-11):BK86),0),0)</f>
        <v>0</v>
      </c>
      <c r="BL92" s="87">
        <f ca="1">IF(AND(YEAR(BL88)&gt;YEAR($D$82),YEAR(BL88)&lt;YEAR($D$83)),IF(MONTH(BL88)=12,SUM(OFFSET(BL86,0,-11):BL86),0),0)</f>
        <v>0</v>
      </c>
      <c r="BM92" s="87">
        <f ca="1">IF(AND(YEAR(BM88)&gt;YEAR($D$82),YEAR(BM88)&lt;YEAR($D$83)),IF(MONTH(BM88)=12,SUM(OFFSET(BM86,0,-11):BM86),0),0)</f>
        <v>0</v>
      </c>
      <c r="BN92" s="87">
        <f ca="1">IF(AND(YEAR(BN88)&gt;YEAR($D$82),YEAR(BN88)&lt;YEAR($D$83)),IF(MONTH(BN88)=12,SUM(OFFSET(BN86,0,-11):BN86),0),0)</f>
        <v>0</v>
      </c>
      <c r="BO92" s="87">
        <f ca="1">IF(AND(YEAR(BO88)&gt;YEAR($D$82),YEAR(BO88)&lt;YEAR($D$83)),IF(MONTH(BO88)=12,SUM(OFFSET(BO86,0,-11):BO86),0),0)</f>
        <v>0</v>
      </c>
      <c r="BP92" s="87">
        <f ca="1">IF(AND(YEAR(BP88)&gt;YEAR($D$82),YEAR(BP88)&lt;YEAR($D$83)),IF(MONTH(BP88)=12,SUM(OFFSET(BP86,0,-11):BP86),0),0)</f>
        <v>0</v>
      </c>
      <c r="BQ92" s="87">
        <f ca="1">IF(AND(YEAR(BQ88)&gt;YEAR($D$82),YEAR(BQ88)&lt;YEAR($D$83)),IF(MONTH(BQ88)=12,SUM(OFFSET(BQ86,0,-11):BQ86),0),0)</f>
        <v>0</v>
      </c>
      <c r="BR92" s="87">
        <f ca="1">IF(AND(YEAR(BR88)&gt;YEAR($D$82),YEAR(BR88)&lt;YEAR($D$83)),IF(MONTH(BR88)=12,SUM(OFFSET(BR86,0,-11):BR86),0),0)</f>
        <v>0</v>
      </c>
      <c r="BS92" s="87">
        <f ca="1">IF(AND(YEAR(BS88)&gt;YEAR($D$82),YEAR(BS88)&lt;YEAR($D$83)),IF(MONTH(BS88)=12,SUM(OFFSET(BS86,0,-11):BS86),0),0)</f>
        <v>0</v>
      </c>
      <c r="BT92" s="87">
        <f ca="1">IF(AND(YEAR(BT88)&gt;YEAR($D$82),YEAR(BT88)&lt;YEAR($D$83)),IF(MONTH(BT88)=12,SUM(OFFSET(BT86,0,-11):BT86),0),0)</f>
        <v>0</v>
      </c>
      <c r="BU92" s="87">
        <f ca="1">IF(AND(YEAR(BU88)&gt;YEAR($D$82),YEAR(BU88)&lt;YEAR($D$83)),IF(MONTH(BU88)=12,SUM(OFFSET(BU86,0,-11):BU86),0),0)</f>
        <v>0</v>
      </c>
      <c r="BV92" s="87">
        <f ca="1">IF(AND(YEAR(BV88)&gt;YEAR($D$82),YEAR(BV88)&lt;YEAR($D$83)),IF(MONTH(BV88)=12,SUM(OFFSET(BV86,0,-11):BV86),0),0)</f>
        <v>0</v>
      </c>
      <c r="BW92" s="87">
        <f ca="1">IF(AND(YEAR(BW88)&gt;YEAR($D$82),YEAR(BW88)&lt;YEAR($D$83)),IF(MONTH(BW88)=12,SUM(OFFSET(BW86,0,-11):BW86),0),0)</f>
        <v>0</v>
      </c>
      <c r="BX92" s="87">
        <f ca="1">IF(AND(YEAR(BX88)&gt;YEAR($D$82),YEAR(BX88)&lt;YEAR($D$83)),IF(MONTH(BX88)=12,SUM(OFFSET(BX86,0,-11):BX86),0),0)</f>
        <v>0</v>
      </c>
      <c r="BY92" s="87">
        <f ca="1">IF(AND(YEAR(BY88)&gt;YEAR($D$82),YEAR(BY88)&lt;YEAR($D$83)),IF(MONTH(BY88)=12,SUM(OFFSET(BY86,0,-11):BY86),0),0)</f>
        <v>0</v>
      </c>
      <c r="BZ92" s="87">
        <f ca="1">IF(AND(YEAR(BZ88)&gt;YEAR($D$82),YEAR(BZ88)&lt;YEAR($D$83)),IF(MONTH(BZ88)=12,SUM(OFFSET(BZ86,0,-11):BZ86),0),0)</f>
        <v>0</v>
      </c>
      <c r="CA92" s="87">
        <f ca="1">IF(AND(YEAR(CA88)&gt;YEAR($D$82),YEAR(CA88)&lt;YEAR($D$83)),IF(MONTH(CA88)=12,SUM(OFFSET(CA86,0,-11):CA86),0),0)</f>
        <v>0</v>
      </c>
      <c r="CB92" s="87">
        <f ca="1">IF(AND(YEAR(CB88)&gt;YEAR($D$82),YEAR(CB88)&lt;YEAR($D$83)),IF(MONTH(CB88)=12,SUM(OFFSET(CB86,0,-11):CB86),0),0)</f>
        <v>0</v>
      </c>
      <c r="CC92" s="87">
        <f ca="1">IF(AND(YEAR(CC88)&gt;YEAR($D$82),YEAR(CC88)&lt;YEAR($D$83)),IF(MONTH(CC88)=12,SUM(OFFSET(CC86,0,-11):CC86),0),0)</f>
        <v>0</v>
      </c>
      <c r="CD92" s="87">
        <f ca="1">IF(AND(YEAR(CD88)&gt;YEAR($D$82),YEAR(CD88)&lt;YEAR($D$83)),IF(MONTH(CD88)=12,SUM(OFFSET(CD86,0,-11):CD86),0),0)</f>
        <v>0</v>
      </c>
      <c r="CE92" s="87">
        <f ca="1">IF(AND(YEAR(CE88)&gt;YEAR($D$82),YEAR(CE88)&lt;YEAR($D$83)),IF(MONTH(CE88)=12,SUM(OFFSET(CE86,0,-11):CE86),0),0)</f>
        <v>0</v>
      </c>
      <c r="CF92" s="87">
        <f ca="1">IF(AND(YEAR(CF88)&gt;YEAR($D$82),YEAR(CF88)&lt;YEAR($D$83)),IF(MONTH(CF88)=12,SUM(OFFSET(CF86,0,-11):CF86),0),0)</f>
        <v>0</v>
      </c>
      <c r="CG92" s="87">
        <f ca="1">IF(AND(YEAR(CG88)&gt;YEAR($D$82),YEAR(CG88)&lt;YEAR($D$83)),IF(MONTH(CG88)=12,SUM(OFFSET(CG86,0,-11):CG86),0),0)</f>
        <v>0</v>
      </c>
      <c r="CH92" s="87">
        <f ca="1">IF(AND(YEAR(CH88)&gt;YEAR($D$82),YEAR(CH88)&lt;YEAR($D$83)),IF(MONTH(CH88)=12,SUM(OFFSET(CH86,0,-11):CH86),0),0)</f>
        <v>0</v>
      </c>
      <c r="CI92" s="87">
        <f ca="1">IF(AND(YEAR(CI88)&gt;YEAR($D$82),YEAR(CI88)&lt;YEAR($D$83)),IF(MONTH(CI88)=12,SUM(OFFSET(CI86,0,-11):CI86),0),0)</f>
        <v>0</v>
      </c>
      <c r="CJ92" s="87">
        <f ca="1">IF(AND(YEAR(CJ88)&gt;YEAR($D$82),YEAR(CJ88)&lt;YEAR($D$83)),IF(MONTH(CJ88)=12,SUM(OFFSET(CJ86,0,-11):CJ86),0),0)</f>
        <v>0</v>
      </c>
      <c r="CK92" s="87">
        <f ca="1">IF(AND(YEAR(CK88)&gt;YEAR($D$82),YEAR(CK88)&lt;YEAR($D$83)),IF(MONTH(CK88)=12,SUM(OFFSET(CK86,0,-11):CK86),0),0)</f>
        <v>0</v>
      </c>
      <c r="CL92" s="87">
        <f ca="1">IF(AND(YEAR(CL88)&gt;YEAR($D$82),YEAR(CL88)&lt;YEAR($D$83)),IF(MONTH(CL88)=12,SUM(OFFSET(CL86,0,-11):CL86),0),0)</f>
        <v>0</v>
      </c>
      <c r="CM92" s="87">
        <f ca="1">IF(AND(YEAR(CM88)&gt;YEAR($D$82),YEAR(CM88)&lt;YEAR($D$83)),IF(MONTH(CM88)=12,SUM(OFFSET(CM86,0,-11):CM86),0),0)</f>
        <v>0</v>
      </c>
      <c r="CN92" s="87">
        <f ca="1">IF(AND(YEAR(CN88)&gt;YEAR($D$82),YEAR(CN88)&lt;YEAR($D$83)),IF(MONTH(CN88)=12,SUM(OFFSET(CN86,0,-11):CN86),0),0)</f>
        <v>0</v>
      </c>
      <c r="CO92" s="87">
        <f ca="1">IF(AND(YEAR(CO88)&gt;YEAR($D$82),YEAR(CO88)&lt;YEAR($D$83)),IF(MONTH(CO88)=12,SUM(OFFSET(CO86,0,-11):CO86),0),0)</f>
        <v>0</v>
      </c>
    </row>
    <row r="93" spans="1:93">
      <c r="B93" t="s">
        <v>91</v>
      </c>
      <c r="C93" t="s">
        <v>35</v>
      </c>
      <c r="D93" s="87">
        <f ca="1">SUM(D89:D92)*$D$84</f>
        <v>13333.300000000001</v>
      </c>
      <c r="E93" s="87">
        <f t="shared" ref="E93:BP93" ca="1" si="67">SUM(E89:E92)*$D$84</f>
        <v>0</v>
      </c>
      <c r="F93" s="87">
        <f t="shared" ca="1" si="67"/>
        <v>0</v>
      </c>
      <c r="G93" s="87">
        <f t="shared" ca="1" si="67"/>
        <v>0</v>
      </c>
      <c r="H93" s="87">
        <f t="shared" ca="1" si="67"/>
        <v>0</v>
      </c>
      <c r="I93" s="87">
        <f t="shared" ca="1" si="67"/>
        <v>0</v>
      </c>
      <c r="J93" s="87">
        <f t="shared" ca="1" si="67"/>
        <v>0</v>
      </c>
      <c r="K93" s="87">
        <f t="shared" ca="1" si="67"/>
        <v>0</v>
      </c>
      <c r="L93" s="87">
        <f t="shared" ca="1" si="67"/>
        <v>0</v>
      </c>
      <c r="M93" s="87">
        <f t="shared" ca="1" si="67"/>
        <v>0</v>
      </c>
      <c r="N93" s="87">
        <f t="shared" ca="1" si="67"/>
        <v>0</v>
      </c>
      <c r="O93" s="87">
        <f t="shared" ca="1" si="67"/>
        <v>0</v>
      </c>
      <c r="P93" s="87">
        <f t="shared" ca="1" si="67"/>
        <v>160133</v>
      </c>
      <c r="Q93" s="87">
        <f t="shared" ca="1" si="67"/>
        <v>0</v>
      </c>
      <c r="R93" s="87">
        <f t="shared" ca="1" si="67"/>
        <v>0</v>
      </c>
      <c r="S93" s="87">
        <f t="shared" ca="1" si="67"/>
        <v>0</v>
      </c>
      <c r="T93" s="87">
        <f t="shared" ca="1" si="67"/>
        <v>0</v>
      </c>
      <c r="U93" s="87">
        <f t="shared" ca="1" si="67"/>
        <v>0</v>
      </c>
      <c r="V93" s="87">
        <f t="shared" ca="1" si="67"/>
        <v>0</v>
      </c>
      <c r="W93" s="87">
        <f t="shared" ca="1" si="67"/>
        <v>0</v>
      </c>
      <c r="X93" s="87">
        <f t="shared" ca="1" si="67"/>
        <v>0</v>
      </c>
      <c r="Y93" s="87">
        <f t="shared" ca="1" si="67"/>
        <v>0</v>
      </c>
      <c r="Z93" s="87">
        <f t="shared" ca="1" si="67"/>
        <v>0</v>
      </c>
      <c r="AA93" s="87">
        <f t="shared" ca="1" si="67"/>
        <v>0</v>
      </c>
      <c r="AB93" s="87">
        <f t="shared" ca="1" si="67"/>
        <v>161735</v>
      </c>
      <c r="AC93" s="87">
        <f t="shared" ca="1" si="67"/>
        <v>0</v>
      </c>
      <c r="AD93" s="87">
        <f t="shared" ca="1" si="67"/>
        <v>0</v>
      </c>
      <c r="AE93" s="87">
        <f t="shared" ca="1" si="67"/>
        <v>0</v>
      </c>
      <c r="AF93" s="87">
        <f t="shared" ca="1" si="67"/>
        <v>0</v>
      </c>
      <c r="AG93" s="87">
        <f t="shared" ca="1" si="67"/>
        <v>0</v>
      </c>
      <c r="AH93" s="87">
        <f t="shared" ca="1" si="67"/>
        <v>0</v>
      </c>
      <c r="AI93" s="87">
        <f t="shared" ca="1" si="67"/>
        <v>0</v>
      </c>
      <c r="AJ93" s="87">
        <f t="shared" ca="1" si="67"/>
        <v>0</v>
      </c>
      <c r="AK93" s="87">
        <f t="shared" ca="1" si="67"/>
        <v>0</v>
      </c>
      <c r="AL93" s="87">
        <f t="shared" ca="1" si="67"/>
        <v>0</v>
      </c>
      <c r="AM93" s="87">
        <f t="shared" ca="1" si="67"/>
        <v>0</v>
      </c>
      <c r="AN93" s="87">
        <f t="shared" ca="1" si="67"/>
        <v>11468.096640000003</v>
      </c>
      <c r="AO93" s="87">
        <f t="shared" ca="1" si="67"/>
        <v>0</v>
      </c>
      <c r="AP93" s="87">
        <f t="shared" ca="1" si="67"/>
        <v>0</v>
      </c>
      <c r="AQ93" s="87">
        <f t="shared" ca="1" si="67"/>
        <v>0</v>
      </c>
      <c r="AR93" s="87">
        <f t="shared" ca="1" si="67"/>
        <v>0</v>
      </c>
      <c r="AS93" s="87">
        <f t="shared" ca="1" si="67"/>
        <v>0</v>
      </c>
      <c r="AT93" s="87">
        <f t="shared" ca="1" si="67"/>
        <v>0</v>
      </c>
      <c r="AU93" s="87">
        <f t="shared" ca="1" si="67"/>
        <v>0</v>
      </c>
      <c r="AV93" s="87">
        <f t="shared" ca="1" si="67"/>
        <v>0</v>
      </c>
      <c r="AW93" s="87">
        <f t="shared" ca="1" si="67"/>
        <v>0</v>
      </c>
      <c r="AX93" s="87">
        <f t="shared" ca="1" si="67"/>
        <v>0</v>
      </c>
      <c r="AY93" s="87">
        <f t="shared" ca="1" si="67"/>
        <v>0</v>
      </c>
      <c r="AZ93" s="87">
        <f t="shared" ca="1" si="67"/>
        <v>0</v>
      </c>
      <c r="BA93" s="87">
        <f t="shared" ca="1" si="67"/>
        <v>0</v>
      </c>
      <c r="BB93" s="87">
        <f t="shared" ca="1" si="67"/>
        <v>0</v>
      </c>
      <c r="BC93" s="87">
        <f t="shared" ca="1" si="67"/>
        <v>0</v>
      </c>
      <c r="BD93" s="87">
        <f t="shared" ca="1" si="67"/>
        <v>0</v>
      </c>
      <c r="BE93" s="87">
        <f t="shared" ca="1" si="67"/>
        <v>0</v>
      </c>
      <c r="BF93" s="87">
        <f t="shared" ca="1" si="67"/>
        <v>0</v>
      </c>
      <c r="BG93" s="87">
        <f t="shared" ca="1" si="67"/>
        <v>0</v>
      </c>
      <c r="BH93" s="87">
        <f t="shared" ca="1" si="67"/>
        <v>0</v>
      </c>
      <c r="BI93" s="87">
        <f t="shared" ca="1" si="67"/>
        <v>0</v>
      </c>
      <c r="BJ93" s="87">
        <f t="shared" ca="1" si="67"/>
        <v>0</v>
      </c>
      <c r="BK93" s="87">
        <f t="shared" ca="1" si="67"/>
        <v>0</v>
      </c>
      <c r="BL93" s="87">
        <f t="shared" ca="1" si="67"/>
        <v>0</v>
      </c>
      <c r="BM93" s="87">
        <f t="shared" ca="1" si="67"/>
        <v>0</v>
      </c>
      <c r="BN93" s="87">
        <f t="shared" ca="1" si="67"/>
        <v>0</v>
      </c>
      <c r="BO93" s="87">
        <f t="shared" ca="1" si="67"/>
        <v>0</v>
      </c>
      <c r="BP93" s="87">
        <f t="shared" ca="1" si="67"/>
        <v>0</v>
      </c>
      <c r="BQ93" s="87">
        <f t="shared" ref="BQ93:CO93" ca="1" si="68">SUM(BQ89:BQ92)*$D$84</f>
        <v>0</v>
      </c>
      <c r="BR93" s="87">
        <f t="shared" ca="1" si="68"/>
        <v>0</v>
      </c>
      <c r="BS93" s="87">
        <f t="shared" ca="1" si="68"/>
        <v>0</v>
      </c>
      <c r="BT93" s="87">
        <f t="shared" ca="1" si="68"/>
        <v>0</v>
      </c>
      <c r="BU93" s="87">
        <f t="shared" ca="1" si="68"/>
        <v>0</v>
      </c>
      <c r="BV93" s="87">
        <f t="shared" ca="1" si="68"/>
        <v>0</v>
      </c>
      <c r="BW93" s="87">
        <f t="shared" ca="1" si="68"/>
        <v>0</v>
      </c>
      <c r="BX93" s="87">
        <f t="shared" ca="1" si="68"/>
        <v>0</v>
      </c>
      <c r="BY93" s="87">
        <f t="shared" ca="1" si="68"/>
        <v>0</v>
      </c>
      <c r="BZ93" s="87">
        <f t="shared" ca="1" si="68"/>
        <v>0</v>
      </c>
      <c r="CA93" s="87">
        <f t="shared" ca="1" si="68"/>
        <v>0</v>
      </c>
      <c r="CB93" s="87">
        <f t="shared" ca="1" si="68"/>
        <v>0</v>
      </c>
      <c r="CC93" s="87">
        <f t="shared" ca="1" si="68"/>
        <v>0</v>
      </c>
      <c r="CD93" s="87">
        <f t="shared" ca="1" si="68"/>
        <v>0</v>
      </c>
      <c r="CE93" s="87">
        <f t="shared" ca="1" si="68"/>
        <v>0</v>
      </c>
      <c r="CF93" s="87">
        <f t="shared" ca="1" si="68"/>
        <v>0</v>
      </c>
      <c r="CG93" s="87">
        <f t="shared" ca="1" si="68"/>
        <v>0</v>
      </c>
      <c r="CH93" s="87">
        <f t="shared" ca="1" si="68"/>
        <v>0</v>
      </c>
      <c r="CI93" s="87">
        <f t="shared" ca="1" si="68"/>
        <v>0</v>
      </c>
      <c r="CJ93" s="87">
        <f t="shared" ca="1" si="68"/>
        <v>0</v>
      </c>
      <c r="CK93" s="87">
        <f t="shared" ca="1" si="68"/>
        <v>0</v>
      </c>
      <c r="CL93" s="87">
        <f t="shared" ca="1" si="68"/>
        <v>0</v>
      </c>
      <c r="CM93" s="87">
        <f t="shared" ca="1" si="68"/>
        <v>0</v>
      </c>
      <c r="CN93" s="87">
        <f t="shared" ca="1" si="68"/>
        <v>0</v>
      </c>
      <c r="CO93" s="87">
        <f t="shared" ca="1" si="68"/>
        <v>0</v>
      </c>
    </row>
    <row r="95" spans="1:93">
      <c r="B95" t="s">
        <v>91</v>
      </c>
      <c r="C95" s="2" t="s">
        <v>122</v>
      </c>
      <c r="D95" s="73">
        <f>D85</f>
        <v>43435</v>
      </c>
      <c r="E95" s="73">
        <f t="shared" ref="E95:AJ95" si="69">EDATE(D95,1)</f>
        <v>43466</v>
      </c>
      <c r="F95" s="73">
        <f t="shared" si="69"/>
        <v>43497</v>
      </c>
      <c r="G95" s="73">
        <f t="shared" si="69"/>
        <v>43525</v>
      </c>
      <c r="H95" s="73">
        <f t="shared" si="69"/>
        <v>43556</v>
      </c>
      <c r="I95" s="73">
        <f t="shared" si="69"/>
        <v>43586</v>
      </c>
      <c r="J95" s="73">
        <f t="shared" si="69"/>
        <v>43617</v>
      </c>
      <c r="K95" s="73">
        <f t="shared" si="69"/>
        <v>43647</v>
      </c>
      <c r="L95" s="73">
        <f t="shared" si="69"/>
        <v>43678</v>
      </c>
      <c r="M95" s="73">
        <f t="shared" si="69"/>
        <v>43709</v>
      </c>
      <c r="N95" s="73">
        <f t="shared" si="69"/>
        <v>43739</v>
      </c>
      <c r="O95" s="73">
        <f t="shared" si="69"/>
        <v>43770</v>
      </c>
      <c r="P95" s="73">
        <f t="shared" si="69"/>
        <v>43800</v>
      </c>
      <c r="Q95" s="73">
        <f t="shared" si="69"/>
        <v>43831</v>
      </c>
      <c r="R95" s="73">
        <f t="shared" si="69"/>
        <v>43862</v>
      </c>
      <c r="S95" s="73">
        <f t="shared" si="69"/>
        <v>43891</v>
      </c>
      <c r="T95" s="73">
        <f t="shared" si="69"/>
        <v>43922</v>
      </c>
      <c r="U95" s="73">
        <f t="shared" si="69"/>
        <v>43952</v>
      </c>
      <c r="V95" s="73">
        <f t="shared" si="69"/>
        <v>43983</v>
      </c>
      <c r="W95" s="73">
        <f t="shared" si="69"/>
        <v>44013</v>
      </c>
      <c r="X95" s="73">
        <f t="shared" si="69"/>
        <v>44044</v>
      </c>
      <c r="Y95" s="73">
        <f t="shared" si="69"/>
        <v>44075</v>
      </c>
      <c r="Z95" s="73">
        <f t="shared" si="69"/>
        <v>44105</v>
      </c>
      <c r="AA95" s="73">
        <f t="shared" si="69"/>
        <v>44136</v>
      </c>
      <c r="AB95" s="73">
        <f t="shared" si="69"/>
        <v>44166</v>
      </c>
      <c r="AC95" s="73">
        <f t="shared" si="69"/>
        <v>44197</v>
      </c>
      <c r="AD95" s="73">
        <f t="shared" si="69"/>
        <v>44228</v>
      </c>
      <c r="AE95" s="73">
        <f t="shared" si="69"/>
        <v>44256</v>
      </c>
      <c r="AF95" s="73">
        <f t="shared" si="69"/>
        <v>44287</v>
      </c>
      <c r="AG95" s="73">
        <f t="shared" si="69"/>
        <v>44317</v>
      </c>
      <c r="AH95" s="73">
        <f t="shared" si="69"/>
        <v>44348</v>
      </c>
      <c r="AI95" s="73">
        <f t="shared" si="69"/>
        <v>44378</v>
      </c>
      <c r="AJ95" s="73">
        <f t="shared" si="69"/>
        <v>44409</v>
      </c>
      <c r="AK95" s="73">
        <f t="shared" ref="AK95:BP95" si="70">EDATE(AJ95,1)</f>
        <v>44440</v>
      </c>
      <c r="AL95" s="73">
        <f t="shared" si="70"/>
        <v>44470</v>
      </c>
      <c r="AM95" s="73">
        <f t="shared" si="70"/>
        <v>44501</v>
      </c>
      <c r="AN95" s="73">
        <f t="shared" si="70"/>
        <v>44531</v>
      </c>
      <c r="AO95" s="73">
        <f t="shared" si="70"/>
        <v>44562</v>
      </c>
      <c r="AP95" s="73">
        <f t="shared" si="70"/>
        <v>44593</v>
      </c>
      <c r="AQ95" s="73">
        <f t="shared" si="70"/>
        <v>44621</v>
      </c>
      <c r="AR95" s="73">
        <f t="shared" si="70"/>
        <v>44652</v>
      </c>
      <c r="AS95" s="73">
        <f t="shared" si="70"/>
        <v>44682</v>
      </c>
      <c r="AT95" s="73">
        <f t="shared" si="70"/>
        <v>44713</v>
      </c>
      <c r="AU95" s="73">
        <f t="shared" si="70"/>
        <v>44743</v>
      </c>
      <c r="AV95" s="73">
        <f t="shared" si="70"/>
        <v>44774</v>
      </c>
      <c r="AW95" s="73">
        <f t="shared" si="70"/>
        <v>44805</v>
      </c>
      <c r="AX95" s="73">
        <f t="shared" si="70"/>
        <v>44835</v>
      </c>
      <c r="AY95" s="73">
        <f t="shared" si="70"/>
        <v>44866</v>
      </c>
      <c r="AZ95" s="73">
        <f t="shared" si="70"/>
        <v>44896</v>
      </c>
      <c r="BA95" s="73">
        <f t="shared" si="70"/>
        <v>44927</v>
      </c>
      <c r="BB95" s="73">
        <f t="shared" si="70"/>
        <v>44958</v>
      </c>
      <c r="BC95" s="73">
        <f t="shared" si="70"/>
        <v>44986</v>
      </c>
      <c r="BD95" s="73">
        <f t="shared" si="70"/>
        <v>45017</v>
      </c>
      <c r="BE95" s="73">
        <f t="shared" si="70"/>
        <v>45047</v>
      </c>
      <c r="BF95" s="73">
        <f t="shared" si="70"/>
        <v>45078</v>
      </c>
      <c r="BG95" s="73">
        <f t="shared" si="70"/>
        <v>45108</v>
      </c>
      <c r="BH95" s="73">
        <f t="shared" si="70"/>
        <v>45139</v>
      </c>
      <c r="BI95" s="73">
        <f t="shared" si="70"/>
        <v>45170</v>
      </c>
      <c r="BJ95" s="73">
        <f t="shared" si="70"/>
        <v>45200</v>
      </c>
      <c r="BK95" s="73">
        <f t="shared" si="70"/>
        <v>45231</v>
      </c>
      <c r="BL95" s="73">
        <f t="shared" si="70"/>
        <v>45261</v>
      </c>
      <c r="BM95" s="73">
        <f t="shared" si="70"/>
        <v>45292</v>
      </c>
      <c r="BN95" s="73">
        <f t="shared" si="70"/>
        <v>45323</v>
      </c>
      <c r="BO95" s="73">
        <f t="shared" si="70"/>
        <v>45352</v>
      </c>
      <c r="BP95" s="73">
        <f t="shared" si="70"/>
        <v>45383</v>
      </c>
      <c r="BQ95" s="73">
        <f t="shared" ref="BQ95:CO95" si="71">EDATE(BP95,1)</f>
        <v>45413</v>
      </c>
      <c r="BR95" s="73">
        <f t="shared" si="71"/>
        <v>45444</v>
      </c>
      <c r="BS95" s="73">
        <f t="shared" si="71"/>
        <v>45474</v>
      </c>
      <c r="BT95" s="73">
        <f t="shared" si="71"/>
        <v>45505</v>
      </c>
      <c r="BU95" s="73">
        <f t="shared" si="71"/>
        <v>45536</v>
      </c>
      <c r="BV95" s="73">
        <f t="shared" si="71"/>
        <v>45566</v>
      </c>
      <c r="BW95" s="73">
        <f t="shared" si="71"/>
        <v>45597</v>
      </c>
      <c r="BX95" s="73">
        <f t="shared" si="71"/>
        <v>45627</v>
      </c>
      <c r="BY95" s="73">
        <f t="shared" si="71"/>
        <v>45658</v>
      </c>
      <c r="BZ95" s="73">
        <f t="shared" si="71"/>
        <v>45689</v>
      </c>
      <c r="CA95" s="73">
        <f t="shared" si="71"/>
        <v>45717</v>
      </c>
      <c r="CB95" s="73">
        <f t="shared" si="71"/>
        <v>45748</v>
      </c>
      <c r="CC95" s="73">
        <f t="shared" si="71"/>
        <v>45778</v>
      </c>
      <c r="CD95" s="73">
        <f t="shared" si="71"/>
        <v>45809</v>
      </c>
      <c r="CE95" s="73">
        <f t="shared" si="71"/>
        <v>45839</v>
      </c>
      <c r="CF95" s="73">
        <f t="shared" si="71"/>
        <v>45870</v>
      </c>
      <c r="CG95" s="73">
        <f t="shared" si="71"/>
        <v>45901</v>
      </c>
      <c r="CH95" s="73">
        <f t="shared" si="71"/>
        <v>45931</v>
      </c>
      <c r="CI95" s="73">
        <f t="shared" si="71"/>
        <v>45962</v>
      </c>
      <c r="CJ95" s="73">
        <f t="shared" si="71"/>
        <v>45992</v>
      </c>
      <c r="CK95" s="73">
        <f t="shared" si="71"/>
        <v>46023</v>
      </c>
      <c r="CL95" s="73">
        <f t="shared" si="71"/>
        <v>46054</v>
      </c>
      <c r="CM95" s="73">
        <f t="shared" si="71"/>
        <v>46082</v>
      </c>
      <c r="CN95" s="73">
        <f t="shared" si="71"/>
        <v>46113</v>
      </c>
      <c r="CO95" s="73">
        <f t="shared" si="71"/>
        <v>46143</v>
      </c>
    </row>
    <row r="96" spans="1:93">
      <c r="C96" t="s">
        <v>35</v>
      </c>
      <c r="D96" s="87">
        <f>IF(D95&gt;EDATE($D$83,12),0,$D$84*D86)</f>
        <v>13333.300000000001</v>
      </c>
      <c r="E96" s="87">
        <f t="shared" ref="D96:AI96" si="72">IF(E95&gt;EDATE($D$83,12),0,$D$84*E86)</f>
        <v>13333.300000000001</v>
      </c>
      <c r="F96" s="87">
        <f t="shared" si="72"/>
        <v>13333.300000000001</v>
      </c>
      <c r="G96" s="87">
        <f t="shared" si="72"/>
        <v>13333.300000000001</v>
      </c>
      <c r="H96" s="87">
        <f t="shared" si="72"/>
        <v>13333.300000000001</v>
      </c>
      <c r="I96" s="87">
        <f t="shared" si="72"/>
        <v>13333.300000000001</v>
      </c>
      <c r="J96" s="87">
        <f t="shared" si="72"/>
        <v>13333.300000000001</v>
      </c>
      <c r="K96" s="87">
        <f t="shared" si="72"/>
        <v>13333.300000000001</v>
      </c>
      <c r="L96" s="87">
        <f t="shared" si="72"/>
        <v>13333.300000000001</v>
      </c>
      <c r="M96" s="87">
        <f t="shared" si="72"/>
        <v>13333.300000000001</v>
      </c>
      <c r="N96" s="87">
        <f t="shared" si="72"/>
        <v>13333.300000000001</v>
      </c>
      <c r="O96" s="87">
        <f t="shared" si="72"/>
        <v>13333.300000000001</v>
      </c>
      <c r="P96" s="87">
        <f t="shared" si="72"/>
        <v>13466.7</v>
      </c>
      <c r="Q96" s="87">
        <f t="shared" si="72"/>
        <v>13466.7</v>
      </c>
      <c r="R96" s="87">
        <f t="shared" si="72"/>
        <v>13466.7</v>
      </c>
      <c r="S96" s="87">
        <f t="shared" si="72"/>
        <v>13466.7</v>
      </c>
      <c r="T96" s="87">
        <f t="shared" si="72"/>
        <v>13466.7</v>
      </c>
      <c r="U96" s="87">
        <f t="shared" si="72"/>
        <v>13466.7</v>
      </c>
      <c r="V96" s="87">
        <f t="shared" si="72"/>
        <v>13466.7</v>
      </c>
      <c r="W96" s="87">
        <f t="shared" si="72"/>
        <v>13466.7</v>
      </c>
      <c r="X96" s="87">
        <f t="shared" si="72"/>
        <v>13466.7</v>
      </c>
      <c r="Y96" s="87">
        <f t="shared" si="72"/>
        <v>13466.7</v>
      </c>
      <c r="Z96" s="87">
        <f t="shared" si="72"/>
        <v>13466.7</v>
      </c>
      <c r="AA96" s="87">
        <f t="shared" si="72"/>
        <v>13466.7</v>
      </c>
      <c r="AB96" s="87">
        <f t="shared" si="72"/>
        <v>13601.300000000001</v>
      </c>
      <c r="AC96" s="87">
        <f t="shared" si="72"/>
        <v>2867.0241600000008</v>
      </c>
      <c r="AD96" s="87">
        <f t="shared" si="72"/>
        <v>2867.0241600000008</v>
      </c>
      <c r="AE96" s="87">
        <f t="shared" si="72"/>
        <v>2867.0241600000008</v>
      </c>
      <c r="AF96" s="87">
        <f t="shared" si="72"/>
        <v>2867.0241600000008</v>
      </c>
      <c r="AG96" s="87">
        <f t="shared" si="72"/>
        <v>0</v>
      </c>
      <c r="AH96" s="87">
        <f t="shared" si="72"/>
        <v>0</v>
      </c>
      <c r="AI96" s="87">
        <f t="shared" si="72"/>
        <v>0</v>
      </c>
      <c r="AJ96" s="87">
        <f t="shared" ref="AJ96:BO96" si="73">IF(AJ95&gt;EDATE($D$83,12),0,$D$84*AJ86)</f>
        <v>0</v>
      </c>
      <c r="AK96" s="87">
        <f t="shared" si="73"/>
        <v>0</v>
      </c>
      <c r="AL96" s="87">
        <f t="shared" si="73"/>
        <v>0</v>
      </c>
      <c r="AM96" s="87">
        <f t="shared" si="73"/>
        <v>0</v>
      </c>
      <c r="AN96" s="87">
        <f t="shared" si="73"/>
        <v>0</v>
      </c>
      <c r="AO96" s="87">
        <f t="shared" si="73"/>
        <v>0</v>
      </c>
      <c r="AP96" s="87">
        <f t="shared" si="73"/>
        <v>0</v>
      </c>
      <c r="AQ96" s="87">
        <f t="shared" si="73"/>
        <v>0</v>
      </c>
      <c r="AR96" s="87">
        <f t="shared" si="73"/>
        <v>0</v>
      </c>
      <c r="AS96" s="87">
        <f t="shared" si="73"/>
        <v>0</v>
      </c>
      <c r="AT96" s="87">
        <f t="shared" si="73"/>
        <v>0</v>
      </c>
      <c r="AU96" s="87">
        <f t="shared" si="73"/>
        <v>0</v>
      </c>
      <c r="AV96" s="87">
        <f t="shared" si="73"/>
        <v>0</v>
      </c>
      <c r="AW96" s="87">
        <f t="shared" si="73"/>
        <v>0</v>
      </c>
      <c r="AX96" s="87">
        <f t="shared" si="73"/>
        <v>0</v>
      </c>
      <c r="AY96" s="87">
        <f t="shared" si="73"/>
        <v>0</v>
      </c>
      <c r="AZ96" s="87">
        <f t="shared" si="73"/>
        <v>0</v>
      </c>
      <c r="BA96" s="87">
        <f t="shared" si="73"/>
        <v>0</v>
      </c>
      <c r="BB96" s="87">
        <f t="shared" si="73"/>
        <v>0</v>
      </c>
      <c r="BC96" s="87">
        <f t="shared" si="73"/>
        <v>0</v>
      </c>
      <c r="BD96" s="87">
        <f t="shared" si="73"/>
        <v>0</v>
      </c>
      <c r="BE96" s="87">
        <f t="shared" si="73"/>
        <v>0</v>
      </c>
      <c r="BF96" s="87">
        <f t="shared" si="73"/>
        <v>0</v>
      </c>
      <c r="BG96" s="87">
        <f t="shared" si="73"/>
        <v>0</v>
      </c>
      <c r="BH96" s="87">
        <f t="shared" si="73"/>
        <v>0</v>
      </c>
      <c r="BI96" s="87">
        <f t="shared" si="73"/>
        <v>0</v>
      </c>
      <c r="BJ96" s="87">
        <f t="shared" si="73"/>
        <v>0</v>
      </c>
      <c r="BK96" s="87">
        <f t="shared" si="73"/>
        <v>0</v>
      </c>
      <c r="BL96" s="87">
        <f t="shared" si="73"/>
        <v>0</v>
      </c>
      <c r="BM96" s="87">
        <f t="shared" si="73"/>
        <v>0</v>
      </c>
      <c r="BN96" s="87">
        <f t="shared" si="73"/>
        <v>0</v>
      </c>
      <c r="BO96" s="87">
        <f t="shared" si="73"/>
        <v>0</v>
      </c>
      <c r="BP96" s="87">
        <f t="shared" ref="BP96:CO96" si="74">IF(BP95&gt;EDATE($D$83,12),0,$D$84*BP86)</f>
        <v>0</v>
      </c>
      <c r="BQ96" s="87">
        <f t="shared" si="74"/>
        <v>0</v>
      </c>
      <c r="BR96" s="87">
        <f t="shared" si="74"/>
        <v>0</v>
      </c>
      <c r="BS96" s="87">
        <f t="shared" si="74"/>
        <v>0</v>
      </c>
      <c r="BT96" s="87">
        <f t="shared" si="74"/>
        <v>0</v>
      </c>
      <c r="BU96" s="87">
        <f t="shared" si="74"/>
        <v>0</v>
      </c>
      <c r="BV96" s="87">
        <f t="shared" si="74"/>
        <v>0</v>
      </c>
      <c r="BW96" s="87">
        <f t="shared" si="74"/>
        <v>0</v>
      </c>
      <c r="BX96" s="87">
        <f t="shared" si="74"/>
        <v>0</v>
      </c>
      <c r="BY96" s="87">
        <f t="shared" si="74"/>
        <v>0</v>
      </c>
      <c r="BZ96" s="87">
        <f t="shared" si="74"/>
        <v>0</v>
      </c>
      <c r="CA96" s="87">
        <f t="shared" si="74"/>
        <v>0</v>
      </c>
      <c r="CB96" s="87">
        <f t="shared" si="74"/>
        <v>0</v>
      </c>
      <c r="CC96" s="87">
        <f t="shared" si="74"/>
        <v>0</v>
      </c>
      <c r="CD96" s="87">
        <f t="shared" si="74"/>
        <v>0</v>
      </c>
      <c r="CE96" s="87">
        <f t="shared" si="74"/>
        <v>0</v>
      </c>
      <c r="CF96" s="87">
        <f t="shared" si="74"/>
        <v>0</v>
      </c>
      <c r="CG96" s="87">
        <f t="shared" si="74"/>
        <v>0</v>
      </c>
      <c r="CH96" s="87">
        <f t="shared" si="74"/>
        <v>0</v>
      </c>
      <c r="CI96" s="87">
        <f t="shared" si="74"/>
        <v>0</v>
      </c>
      <c r="CJ96" s="87">
        <f t="shared" si="74"/>
        <v>0</v>
      </c>
      <c r="CK96" s="87">
        <f t="shared" si="74"/>
        <v>0</v>
      </c>
      <c r="CL96" s="87">
        <f t="shared" si="74"/>
        <v>0</v>
      </c>
      <c r="CM96" s="87">
        <f t="shared" si="74"/>
        <v>0</v>
      </c>
      <c r="CN96" s="87">
        <f t="shared" si="74"/>
        <v>0</v>
      </c>
      <c r="CO96" s="87">
        <f t="shared" si="74"/>
        <v>0</v>
      </c>
    </row>
    <row r="97" spans="1:93" s="1" customFormat="1">
      <c r="D97" s="86"/>
    </row>
    <row r="98" spans="1:93">
      <c r="A98" t="s">
        <v>314</v>
      </c>
      <c r="B98" s="2" t="s">
        <v>92</v>
      </c>
      <c r="C98" t="s">
        <v>167</v>
      </c>
      <c r="D98" s="64">
        <v>42125</v>
      </c>
    </row>
    <row r="99" spans="1:93">
      <c r="C99" t="s">
        <v>153</v>
      </c>
      <c r="D99" s="64">
        <v>42979</v>
      </c>
    </row>
    <row r="100" spans="1:93">
      <c r="D100" s="64"/>
    </row>
    <row r="101" spans="1:93">
      <c r="C101" t="s">
        <v>168</v>
      </c>
      <c r="D101" s="66">
        <f>YEAR(D98)</f>
        <v>2015</v>
      </c>
      <c r="E101">
        <f>D101+1</f>
        <v>2016</v>
      </c>
      <c r="F101">
        <f t="shared" ref="F101:M101" si="75">E101+1</f>
        <v>2017</v>
      </c>
      <c r="G101">
        <f t="shared" si="75"/>
        <v>2018</v>
      </c>
      <c r="H101">
        <f t="shared" si="75"/>
        <v>2019</v>
      </c>
      <c r="I101">
        <f t="shared" si="75"/>
        <v>2020</v>
      </c>
      <c r="J101">
        <f t="shared" si="75"/>
        <v>2021</v>
      </c>
      <c r="K101">
        <f t="shared" si="75"/>
        <v>2022</v>
      </c>
      <c r="L101">
        <f t="shared" si="75"/>
        <v>2023</v>
      </c>
      <c r="M101">
        <f t="shared" si="75"/>
        <v>2024</v>
      </c>
    </row>
    <row r="102" spans="1:93">
      <c r="C102" t="s">
        <v>35</v>
      </c>
      <c r="D102" s="56">
        <v>12000</v>
      </c>
      <c r="E102" s="56">
        <v>12000</v>
      </c>
      <c r="F102" s="56">
        <v>12000</v>
      </c>
      <c r="G102" s="56">
        <v>12000</v>
      </c>
      <c r="H102" s="56">
        <v>12000</v>
      </c>
      <c r="I102" s="56">
        <v>12000</v>
      </c>
      <c r="J102" s="56">
        <v>12000</v>
      </c>
      <c r="K102" s="56">
        <v>12000</v>
      </c>
      <c r="L102" s="56">
        <v>12000</v>
      </c>
      <c r="M102" s="56">
        <v>12000</v>
      </c>
    </row>
    <row r="103" spans="1:93">
      <c r="D103" s="56"/>
      <c r="E103" s="56"/>
      <c r="F103" s="56"/>
      <c r="G103" s="56"/>
      <c r="H103" s="56"/>
      <c r="I103" s="56"/>
      <c r="J103" s="56"/>
      <c r="K103" s="56"/>
      <c r="L103" s="56"/>
      <c r="M103" s="56"/>
    </row>
    <row r="104" spans="1:93">
      <c r="D104" s="58">
        <f>YEAR(D105)</f>
        <v>2015</v>
      </c>
      <c r="E104" s="58">
        <f t="shared" ref="E104:BP104" si="76">YEAR(E105)</f>
        <v>2015</v>
      </c>
      <c r="F104" s="58">
        <f t="shared" si="76"/>
        <v>2015</v>
      </c>
      <c r="G104" s="58">
        <f t="shared" si="76"/>
        <v>2015</v>
      </c>
      <c r="H104" s="58">
        <f t="shared" si="76"/>
        <v>2015</v>
      </c>
      <c r="I104" s="58">
        <f t="shared" si="76"/>
        <v>2015</v>
      </c>
      <c r="J104" s="58">
        <f t="shared" si="76"/>
        <v>2015</v>
      </c>
      <c r="K104" s="58">
        <f t="shared" si="76"/>
        <v>2015</v>
      </c>
      <c r="L104" s="58">
        <f t="shared" si="76"/>
        <v>2016</v>
      </c>
      <c r="M104" s="58">
        <f t="shared" si="76"/>
        <v>2016</v>
      </c>
      <c r="N104" s="58">
        <f t="shared" si="76"/>
        <v>2016</v>
      </c>
      <c r="O104" s="58">
        <f t="shared" si="76"/>
        <v>2016</v>
      </c>
      <c r="P104" s="58">
        <f t="shared" si="76"/>
        <v>2016</v>
      </c>
      <c r="Q104" s="58">
        <f t="shared" si="76"/>
        <v>2016</v>
      </c>
      <c r="R104" s="58">
        <f t="shared" si="76"/>
        <v>2016</v>
      </c>
      <c r="S104" s="58">
        <f t="shared" si="76"/>
        <v>2016</v>
      </c>
      <c r="T104" s="58">
        <f t="shared" si="76"/>
        <v>2016</v>
      </c>
      <c r="U104" s="58">
        <f t="shared" si="76"/>
        <v>2016</v>
      </c>
      <c r="V104" s="58">
        <f t="shared" si="76"/>
        <v>2016</v>
      </c>
      <c r="W104" s="58">
        <f t="shared" si="76"/>
        <v>2016</v>
      </c>
      <c r="X104" s="58">
        <f t="shared" si="76"/>
        <v>2017</v>
      </c>
      <c r="Y104" s="58">
        <f t="shared" si="76"/>
        <v>2017</v>
      </c>
      <c r="Z104" s="58">
        <f t="shared" si="76"/>
        <v>2017</v>
      </c>
      <c r="AA104" s="58">
        <f t="shared" si="76"/>
        <v>2017</v>
      </c>
      <c r="AB104" s="58">
        <f t="shared" si="76"/>
        <v>2017</v>
      </c>
      <c r="AC104" s="58">
        <f t="shared" si="76"/>
        <v>2017</v>
      </c>
      <c r="AD104" s="58">
        <f t="shared" si="76"/>
        <v>2017</v>
      </c>
      <c r="AE104" s="58">
        <f t="shared" si="76"/>
        <v>2017</v>
      </c>
      <c r="AF104" s="58">
        <f t="shared" si="76"/>
        <v>2017</v>
      </c>
      <c r="AG104" s="58">
        <f t="shared" si="76"/>
        <v>2017</v>
      </c>
      <c r="AH104" s="58">
        <f t="shared" si="76"/>
        <v>2017</v>
      </c>
      <c r="AI104" s="58">
        <f t="shared" si="76"/>
        <v>2017</v>
      </c>
      <c r="AJ104" s="58">
        <f t="shared" si="76"/>
        <v>2018</v>
      </c>
      <c r="AK104" s="58">
        <f t="shared" si="76"/>
        <v>2018</v>
      </c>
      <c r="AL104" s="58">
        <f t="shared" si="76"/>
        <v>2018</v>
      </c>
      <c r="AM104" s="58">
        <f t="shared" si="76"/>
        <v>2018</v>
      </c>
      <c r="AN104" s="58">
        <f t="shared" si="76"/>
        <v>2018</v>
      </c>
      <c r="AO104" s="58">
        <f t="shared" si="76"/>
        <v>2018</v>
      </c>
      <c r="AP104" s="58">
        <f t="shared" si="76"/>
        <v>2018</v>
      </c>
      <c r="AQ104" s="58">
        <f t="shared" si="76"/>
        <v>2018</v>
      </c>
      <c r="AR104" s="58">
        <f t="shared" si="76"/>
        <v>2018</v>
      </c>
      <c r="AS104" s="58">
        <f t="shared" si="76"/>
        <v>2018</v>
      </c>
      <c r="AT104" s="58">
        <f t="shared" si="76"/>
        <v>2018</v>
      </c>
      <c r="AU104" s="58">
        <f t="shared" si="76"/>
        <v>2018</v>
      </c>
      <c r="AV104" s="58">
        <f t="shared" si="76"/>
        <v>2019</v>
      </c>
      <c r="AW104" s="58">
        <f t="shared" si="76"/>
        <v>2019</v>
      </c>
      <c r="AX104" s="58">
        <f t="shared" si="76"/>
        <v>2019</v>
      </c>
      <c r="AY104" s="58">
        <f t="shared" si="76"/>
        <v>2019</v>
      </c>
      <c r="AZ104" s="58">
        <f t="shared" si="76"/>
        <v>2019</v>
      </c>
      <c r="BA104" s="58">
        <f t="shared" si="76"/>
        <v>2019</v>
      </c>
      <c r="BB104" s="58">
        <f t="shared" si="76"/>
        <v>2019</v>
      </c>
      <c r="BC104" s="58">
        <f t="shared" si="76"/>
        <v>2019</v>
      </c>
      <c r="BD104" s="58">
        <f t="shared" si="76"/>
        <v>2019</v>
      </c>
      <c r="BE104" s="58">
        <f t="shared" si="76"/>
        <v>2019</v>
      </c>
      <c r="BF104" s="58">
        <f t="shared" si="76"/>
        <v>2019</v>
      </c>
      <c r="BG104" s="58">
        <f t="shared" si="76"/>
        <v>2019</v>
      </c>
      <c r="BH104" s="58">
        <f t="shared" si="76"/>
        <v>2020</v>
      </c>
      <c r="BI104" s="58">
        <f t="shared" si="76"/>
        <v>2020</v>
      </c>
      <c r="BJ104" s="58">
        <f t="shared" si="76"/>
        <v>2020</v>
      </c>
      <c r="BK104" s="58">
        <f t="shared" si="76"/>
        <v>2020</v>
      </c>
      <c r="BL104" s="58">
        <f t="shared" si="76"/>
        <v>2020</v>
      </c>
      <c r="BM104" s="58">
        <f t="shared" si="76"/>
        <v>2020</v>
      </c>
      <c r="BN104" s="58">
        <f t="shared" si="76"/>
        <v>2020</v>
      </c>
      <c r="BO104" s="58">
        <f t="shared" si="76"/>
        <v>2020</v>
      </c>
      <c r="BP104" s="58">
        <f t="shared" si="76"/>
        <v>2020</v>
      </c>
      <c r="BQ104" s="58">
        <f t="shared" ref="BQ104:CO104" si="77">YEAR(BQ105)</f>
        <v>2020</v>
      </c>
      <c r="BR104" s="58">
        <f t="shared" si="77"/>
        <v>2020</v>
      </c>
      <c r="BS104" s="58">
        <f t="shared" si="77"/>
        <v>2020</v>
      </c>
      <c r="BT104" s="58">
        <f t="shared" si="77"/>
        <v>2021</v>
      </c>
      <c r="BU104" s="58">
        <f t="shared" si="77"/>
        <v>2021</v>
      </c>
      <c r="BV104" s="58">
        <f t="shared" si="77"/>
        <v>2021</v>
      </c>
      <c r="BW104" s="58">
        <f t="shared" si="77"/>
        <v>2021</v>
      </c>
      <c r="BX104" s="58">
        <f t="shared" si="77"/>
        <v>2021</v>
      </c>
      <c r="BY104" s="58">
        <f t="shared" si="77"/>
        <v>2021</v>
      </c>
      <c r="BZ104" s="58">
        <f t="shared" si="77"/>
        <v>2021</v>
      </c>
      <c r="CA104" s="58">
        <f t="shared" si="77"/>
        <v>2021</v>
      </c>
      <c r="CB104" s="58">
        <f t="shared" si="77"/>
        <v>2021</v>
      </c>
      <c r="CC104" s="58">
        <f t="shared" si="77"/>
        <v>2021</v>
      </c>
      <c r="CD104" s="58">
        <f t="shared" si="77"/>
        <v>2021</v>
      </c>
      <c r="CE104" s="58">
        <f t="shared" si="77"/>
        <v>2021</v>
      </c>
      <c r="CF104" s="58">
        <f t="shared" si="77"/>
        <v>2022</v>
      </c>
      <c r="CG104" s="58">
        <f t="shared" si="77"/>
        <v>2022</v>
      </c>
      <c r="CH104" s="58">
        <f t="shared" si="77"/>
        <v>2022</v>
      </c>
      <c r="CI104" s="58">
        <f t="shared" si="77"/>
        <v>2022</v>
      </c>
      <c r="CJ104" s="58">
        <f t="shared" si="77"/>
        <v>2022</v>
      </c>
      <c r="CK104" s="58">
        <f t="shared" si="77"/>
        <v>2022</v>
      </c>
      <c r="CL104" s="58">
        <f t="shared" si="77"/>
        <v>2022</v>
      </c>
      <c r="CM104" s="58">
        <f t="shared" si="77"/>
        <v>2022</v>
      </c>
      <c r="CN104" s="58">
        <f t="shared" si="77"/>
        <v>2022</v>
      </c>
      <c r="CO104" s="58">
        <f t="shared" si="77"/>
        <v>2022</v>
      </c>
    </row>
    <row r="105" spans="1:93">
      <c r="C105" s="2" t="s">
        <v>122</v>
      </c>
      <c r="D105" s="73">
        <f>D98</f>
        <v>42125</v>
      </c>
      <c r="E105" s="73">
        <f t="shared" ref="E105:AJ105" si="78">EDATE(D105,1)</f>
        <v>42156</v>
      </c>
      <c r="F105" s="73">
        <f t="shared" si="78"/>
        <v>42186</v>
      </c>
      <c r="G105" s="73">
        <f t="shared" si="78"/>
        <v>42217</v>
      </c>
      <c r="H105" s="73">
        <f t="shared" si="78"/>
        <v>42248</v>
      </c>
      <c r="I105" s="73">
        <f t="shared" si="78"/>
        <v>42278</v>
      </c>
      <c r="J105" s="73">
        <f t="shared" si="78"/>
        <v>42309</v>
      </c>
      <c r="K105" s="73">
        <f t="shared" si="78"/>
        <v>42339</v>
      </c>
      <c r="L105" s="73">
        <f t="shared" si="78"/>
        <v>42370</v>
      </c>
      <c r="M105" s="73">
        <f t="shared" si="78"/>
        <v>42401</v>
      </c>
      <c r="N105" s="73">
        <f t="shared" si="78"/>
        <v>42430</v>
      </c>
      <c r="O105" s="73">
        <f t="shared" si="78"/>
        <v>42461</v>
      </c>
      <c r="P105" s="73">
        <f t="shared" si="78"/>
        <v>42491</v>
      </c>
      <c r="Q105" s="73">
        <f t="shared" si="78"/>
        <v>42522</v>
      </c>
      <c r="R105" s="73">
        <f t="shared" si="78"/>
        <v>42552</v>
      </c>
      <c r="S105" s="73">
        <f t="shared" si="78"/>
        <v>42583</v>
      </c>
      <c r="T105" s="73">
        <f t="shared" si="78"/>
        <v>42614</v>
      </c>
      <c r="U105" s="73">
        <f t="shared" si="78"/>
        <v>42644</v>
      </c>
      <c r="V105" s="73">
        <f t="shared" si="78"/>
        <v>42675</v>
      </c>
      <c r="W105" s="73">
        <f t="shared" si="78"/>
        <v>42705</v>
      </c>
      <c r="X105" s="73">
        <f t="shared" si="78"/>
        <v>42736</v>
      </c>
      <c r="Y105" s="73">
        <f t="shared" si="78"/>
        <v>42767</v>
      </c>
      <c r="Z105" s="73">
        <f t="shared" si="78"/>
        <v>42795</v>
      </c>
      <c r="AA105" s="73">
        <f t="shared" si="78"/>
        <v>42826</v>
      </c>
      <c r="AB105" s="73">
        <f t="shared" si="78"/>
        <v>42856</v>
      </c>
      <c r="AC105" s="73">
        <f t="shared" si="78"/>
        <v>42887</v>
      </c>
      <c r="AD105" s="73">
        <f t="shared" si="78"/>
        <v>42917</v>
      </c>
      <c r="AE105" s="73">
        <f t="shared" si="78"/>
        <v>42948</v>
      </c>
      <c r="AF105" s="73">
        <f t="shared" si="78"/>
        <v>42979</v>
      </c>
      <c r="AG105" s="73">
        <f t="shared" si="78"/>
        <v>43009</v>
      </c>
      <c r="AH105" s="73">
        <f t="shared" si="78"/>
        <v>43040</v>
      </c>
      <c r="AI105" s="73">
        <f t="shared" si="78"/>
        <v>43070</v>
      </c>
      <c r="AJ105" s="73">
        <f t="shared" si="78"/>
        <v>43101</v>
      </c>
      <c r="AK105" s="73">
        <f t="shared" ref="AK105:BP105" si="79">EDATE(AJ105,1)</f>
        <v>43132</v>
      </c>
      <c r="AL105" s="73">
        <f t="shared" si="79"/>
        <v>43160</v>
      </c>
      <c r="AM105" s="73">
        <f t="shared" si="79"/>
        <v>43191</v>
      </c>
      <c r="AN105" s="73">
        <f t="shared" si="79"/>
        <v>43221</v>
      </c>
      <c r="AO105" s="73">
        <f t="shared" si="79"/>
        <v>43252</v>
      </c>
      <c r="AP105" s="73">
        <f t="shared" si="79"/>
        <v>43282</v>
      </c>
      <c r="AQ105" s="73">
        <f t="shared" si="79"/>
        <v>43313</v>
      </c>
      <c r="AR105" s="73">
        <f t="shared" si="79"/>
        <v>43344</v>
      </c>
      <c r="AS105" s="73">
        <f t="shared" si="79"/>
        <v>43374</v>
      </c>
      <c r="AT105" s="73">
        <f t="shared" si="79"/>
        <v>43405</v>
      </c>
      <c r="AU105" s="73">
        <f t="shared" si="79"/>
        <v>43435</v>
      </c>
      <c r="AV105" s="73">
        <f t="shared" si="79"/>
        <v>43466</v>
      </c>
      <c r="AW105" s="73">
        <f t="shared" si="79"/>
        <v>43497</v>
      </c>
      <c r="AX105" s="73">
        <f t="shared" si="79"/>
        <v>43525</v>
      </c>
      <c r="AY105" s="73">
        <f t="shared" si="79"/>
        <v>43556</v>
      </c>
      <c r="AZ105" s="73">
        <f t="shared" si="79"/>
        <v>43586</v>
      </c>
      <c r="BA105" s="73">
        <f t="shared" si="79"/>
        <v>43617</v>
      </c>
      <c r="BB105" s="73">
        <f t="shared" si="79"/>
        <v>43647</v>
      </c>
      <c r="BC105" s="73">
        <f t="shared" si="79"/>
        <v>43678</v>
      </c>
      <c r="BD105" s="73">
        <f t="shared" si="79"/>
        <v>43709</v>
      </c>
      <c r="BE105" s="73">
        <f t="shared" si="79"/>
        <v>43739</v>
      </c>
      <c r="BF105" s="73">
        <f t="shared" si="79"/>
        <v>43770</v>
      </c>
      <c r="BG105" s="73">
        <f t="shared" si="79"/>
        <v>43800</v>
      </c>
      <c r="BH105" s="73">
        <f t="shared" si="79"/>
        <v>43831</v>
      </c>
      <c r="BI105" s="73">
        <f t="shared" si="79"/>
        <v>43862</v>
      </c>
      <c r="BJ105" s="73">
        <f t="shared" si="79"/>
        <v>43891</v>
      </c>
      <c r="BK105" s="73">
        <f t="shared" si="79"/>
        <v>43922</v>
      </c>
      <c r="BL105" s="73">
        <f t="shared" si="79"/>
        <v>43952</v>
      </c>
      <c r="BM105" s="73">
        <f t="shared" si="79"/>
        <v>43983</v>
      </c>
      <c r="BN105" s="73">
        <f t="shared" si="79"/>
        <v>44013</v>
      </c>
      <c r="BO105" s="73">
        <f t="shared" si="79"/>
        <v>44044</v>
      </c>
      <c r="BP105" s="73">
        <f t="shared" si="79"/>
        <v>44075</v>
      </c>
      <c r="BQ105" s="73">
        <f t="shared" ref="BQ105:CO105" si="80">EDATE(BP105,1)</f>
        <v>44105</v>
      </c>
      <c r="BR105" s="73">
        <f t="shared" si="80"/>
        <v>44136</v>
      </c>
      <c r="BS105" s="73">
        <f t="shared" si="80"/>
        <v>44166</v>
      </c>
      <c r="BT105" s="73">
        <f t="shared" si="80"/>
        <v>44197</v>
      </c>
      <c r="BU105" s="73">
        <f t="shared" si="80"/>
        <v>44228</v>
      </c>
      <c r="BV105" s="73">
        <f t="shared" si="80"/>
        <v>44256</v>
      </c>
      <c r="BW105" s="73">
        <f t="shared" si="80"/>
        <v>44287</v>
      </c>
      <c r="BX105" s="73">
        <f t="shared" si="80"/>
        <v>44317</v>
      </c>
      <c r="BY105" s="73">
        <f t="shared" si="80"/>
        <v>44348</v>
      </c>
      <c r="BZ105" s="73">
        <f t="shared" si="80"/>
        <v>44378</v>
      </c>
      <c r="CA105" s="73">
        <f t="shared" si="80"/>
        <v>44409</v>
      </c>
      <c r="CB105" s="73">
        <f t="shared" si="80"/>
        <v>44440</v>
      </c>
      <c r="CC105" s="73">
        <f t="shared" si="80"/>
        <v>44470</v>
      </c>
      <c r="CD105" s="73">
        <f t="shared" si="80"/>
        <v>44501</v>
      </c>
      <c r="CE105" s="73">
        <f t="shared" si="80"/>
        <v>44531</v>
      </c>
      <c r="CF105" s="73">
        <f t="shared" si="80"/>
        <v>44562</v>
      </c>
      <c r="CG105" s="73">
        <f t="shared" si="80"/>
        <v>44593</v>
      </c>
      <c r="CH105" s="73">
        <f t="shared" si="80"/>
        <v>44621</v>
      </c>
      <c r="CI105" s="73">
        <f t="shared" si="80"/>
        <v>44652</v>
      </c>
      <c r="CJ105" s="73">
        <f t="shared" si="80"/>
        <v>44682</v>
      </c>
      <c r="CK105" s="73">
        <f t="shared" si="80"/>
        <v>44713</v>
      </c>
      <c r="CL105" s="73">
        <f t="shared" si="80"/>
        <v>44743</v>
      </c>
      <c r="CM105" s="73">
        <f t="shared" si="80"/>
        <v>44774</v>
      </c>
      <c r="CN105" s="73">
        <f t="shared" si="80"/>
        <v>44805</v>
      </c>
      <c r="CO105" s="73">
        <f t="shared" si="80"/>
        <v>44835</v>
      </c>
    </row>
    <row r="106" spans="1:93">
      <c r="C106" t="s">
        <v>35</v>
      </c>
      <c r="D106" s="81">
        <f t="shared" ref="D106:BP106" ca="1" si="81">IF(D105&gt;EDATE($D$99,12),0,IF(YEAR(D105)=$D$101,$D$102/(13-MONTH($D$98)),OFFSET($D$102,0,YEAR(D105)-$D$101)/12))</f>
        <v>1500</v>
      </c>
      <c r="E106" s="81">
        <f t="shared" ca="1" si="81"/>
        <v>1500</v>
      </c>
      <c r="F106" s="81">
        <f t="shared" ca="1" si="81"/>
        <v>1500</v>
      </c>
      <c r="G106" s="81">
        <f t="shared" ca="1" si="81"/>
        <v>1500</v>
      </c>
      <c r="H106" s="81">
        <f t="shared" ca="1" si="81"/>
        <v>1500</v>
      </c>
      <c r="I106" s="81">
        <f t="shared" ca="1" si="81"/>
        <v>1500</v>
      </c>
      <c r="J106" s="81">
        <f t="shared" ca="1" si="81"/>
        <v>1500</v>
      </c>
      <c r="K106" s="81">
        <f t="shared" ca="1" si="81"/>
        <v>1500</v>
      </c>
      <c r="L106" s="81">
        <f t="shared" ca="1" si="81"/>
        <v>1000</v>
      </c>
      <c r="M106" s="81">
        <f t="shared" ca="1" si="81"/>
        <v>1000</v>
      </c>
      <c r="N106" s="81">
        <f t="shared" ca="1" si="81"/>
        <v>1000</v>
      </c>
      <c r="O106" s="81">
        <f t="shared" ca="1" si="81"/>
        <v>1000</v>
      </c>
      <c r="P106" s="81">
        <f t="shared" ca="1" si="81"/>
        <v>1000</v>
      </c>
      <c r="Q106" s="81">
        <f t="shared" ca="1" si="81"/>
        <v>1000</v>
      </c>
      <c r="R106" s="81">
        <f t="shared" ca="1" si="81"/>
        <v>1000</v>
      </c>
      <c r="S106" s="81">
        <f t="shared" ca="1" si="81"/>
        <v>1000</v>
      </c>
      <c r="T106" s="81">
        <f t="shared" ca="1" si="81"/>
        <v>1000</v>
      </c>
      <c r="U106" s="81">
        <f t="shared" ca="1" si="81"/>
        <v>1000</v>
      </c>
      <c r="V106" s="81">
        <f t="shared" ca="1" si="81"/>
        <v>1000</v>
      </c>
      <c r="W106" s="81">
        <f t="shared" ca="1" si="81"/>
        <v>1000</v>
      </c>
      <c r="X106" s="81">
        <f t="shared" ca="1" si="81"/>
        <v>1000</v>
      </c>
      <c r="Y106" s="81">
        <f t="shared" ca="1" si="81"/>
        <v>1000</v>
      </c>
      <c r="Z106" s="81">
        <f t="shared" ca="1" si="81"/>
        <v>1000</v>
      </c>
      <c r="AA106" s="81">
        <f t="shared" ca="1" si="81"/>
        <v>1000</v>
      </c>
      <c r="AB106" s="81">
        <f t="shared" ca="1" si="81"/>
        <v>1000</v>
      </c>
      <c r="AC106" s="81">
        <f t="shared" ca="1" si="81"/>
        <v>1000</v>
      </c>
      <c r="AD106" s="81">
        <f t="shared" ca="1" si="81"/>
        <v>1000</v>
      </c>
      <c r="AE106" s="81">
        <f t="shared" ca="1" si="81"/>
        <v>1000</v>
      </c>
      <c r="AF106" s="81">
        <f t="shared" ca="1" si="81"/>
        <v>1000</v>
      </c>
      <c r="AG106" s="81">
        <f t="shared" ca="1" si="81"/>
        <v>1000</v>
      </c>
      <c r="AH106" s="81">
        <f t="shared" ca="1" si="81"/>
        <v>1000</v>
      </c>
      <c r="AI106" s="81">
        <f t="shared" ca="1" si="81"/>
        <v>1000</v>
      </c>
      <c r="AJ106" s="81">
        <f t="shared" ca="1" si="81"/>
        <v>1000</v>
      </c>
      <c r="AK106" s="81">
        <f t="shared" ca="1" si="81"/>
        <v>1000</v>
      </c>
      <c r="AL106" s="81">
        <f t="shared" ca="1" si="81"/>
        <v>1000</v>
      </c>
      <c r="AM106" s="81">
        <f t="shared" ca="1" si="81"/>
        <v>1000</v>
      </c>
      <c r="AN106" s="81">
        <f t="shared" ca="1" si="81"/>
        <v>1000</v>
      </c>
      <c r="AO106" s="81">
        <f t="shared" ca="1" si="81"/>
        <v>1000</v>
      </c>
      <c r="AP106" s="81">
        <f t="shared" ca="1" si="81"/>
        <v>1000</v>
      </c>
      <c r="AQ106" s="81">
        <f t="shared" ca="1" si="81"/>
        <v>1000</v>
      </c>
      <c r="AR106" s="81">
        <f t="shared" ca="1" si="81"/>
        <v>1000</v>
      </c>
      <c r="AS106" s="81">
        <f t="shared" ca="1" si="81"/>
        <v>0</v>
      </c>
      <c r="AT106" s="81">
        <f t="shared" ca="1" si="81"/>
        <v>0</v>
      </c>
      <c r="AU106" s="81">
        <f t="shared" ca="1" si="81"/>
        <v>0</v>
      </c>
      <c r="AV106" s="81">
        <f t="shared" ca="1" si="81"/>
        <v>0</v>
      </c>
      <c r="AW106" s="81">
        <f t="shared" ca="1" si="81"/>
        <v>0</v>
      </c>
      <c r="AX106" s="81">
        <f t="shared" ca="1" si="81"/>
        <v>0</v>
      </c>
      <c r="AY106" s="81">
        <f t="shared" ca="1" si="81"/>
        <v>0</v>
      </c>
      <c r="AZ106" s="81">
        <f t="shared" ca="1" si="81"/>
        <v>0</v>
      </c>
      <c r="BA106" s="81">
        <f t="shared" ca="1" si="81"/>
        <v>0</v>
      </c>
      <c r="BB106" s="81">
        <f t="shared" ca="1" si="81"/>
        <v>0</v>
      </c>
      <c r="BC106" s="81">
        <f t="shared" ca="1" si="81"/>
        <v>0</v>
      </c>
      <c r="BD106" s="81">
        <f t="shared" ca="1" si="81"/>
        <v>0</v>
      </c>
      <c r="BE106" s="81">
        <f t="shared" ca="1" si="81"/>
        <v>0</v>
      </c>
      <c r="BF106" s="81">
        <f t="shared" ca="1" si="81"/>
        <v>0</v>
      </c>
      <c r="BG106" s="81">
        <f t="shared" ca="1" si="81"/>
        <v>0</v>
      </c>
      <c r="BH106" s="81">
        <f t="shared" ca="1" si="81"/>
        <v>0</v>
      </c>
      <c r="BI106" s="81">
        <f t="shared" ca="1" si="81"/>
        <v>0</v>
      </c>
      <c r="BJ106" s="81">
        <f t="shared" ca="1" si="81"/>
        <v>0</v>
      </c>
      <c r="BK106" s="81">
        <f t="shared" ca="1" si="81"/>
        <v>0</v>
      </c>
      <c r="BL106" s="81">
        <f t="shared" ca="1" si="81"/>
        <v>0</v>
      </c>
      <c r="BM106" s="81">
        <f t="shared" ca="1" si="81"/>
        <v>0</v>
      </c>
      <c r="BN106" s="81">
        <f t="shared" ca="1" si="81"/>
        <v>0</v>
      </c>
      <c r="BO106" s="81">
        <f t="shared" ca="1" si="81"/>
        <v>0</v>
      </c>
      <c r="BP106" s="81">
        <f t="shared" ca="1" si="81"/>
        <v>0</v>
      </c>
      <c r="BQ106" s="81">
        <f t="shared" ref="BQ106:CO106" ca="1" si="82">IF(BQ105&gt;EDATE($D$99,12),0,IF(YEAR(BQ105)=$D$101,$D$102/(13-MONTH($D$98)),OFFSET($D$102,0,YEAR(BQ105)-$D$101)/12))</f>
        <v>0</v>
      </c>
      <c r="BR106" s="81">
        <f t="shared" ca="1" si="82"/>
        <v>0</v>
      </c>
      <c r="BS106" s="81">
        <f t="shared" ca="1" si="82"/>
        <v>0</v>
      </c>
      <c r="BT106" s="81">
        <f t="shared" ca="1" si="82"/>
        <v>0</v>
      </c>
      <c r="BU106" s="81">
        <f t="shared" ca="1" si="82"/>
        <v>0</v>
      </c>
      <c r="BV106" s="81">
        <f t="shared" ca="1" si="82"/>
        <v>0</v>
      </c>
      <c r="BW106" s="81">
        <f t="shared" ca="1" si="82"/>
        <v>0</v>
      </c>
      <c r="BX106" s="81">
        <f t="shared" ca="1" si="82"/>
        <v>0</v>
      </c>
      <c r="BY106" s="81">
        <f t="shared" ca="1" si="82"/>
        <v>0</v>
      </c>
      <c r="BZ106" s="81">
        <f t="shared" ca="1" si="82"/>
        <v>0</v>
      </c>
      <c r="CA106" s="81">
        <f t="shared" ca="1" si="82"/>
        <v>0</v>
      </c>
      <c r="CB106" s="81">
        <f t="shared" ca="1" si="82"/>
        <v>0</v>
      </c>
      <c r="CC106" s="81">
        <f t="shared" ca="1" si="82"/>
        <v>0</v>
      </c>
      <c r="CD106" s="81">
        <f t="shared" ca="1" si="82"/>
        <v>0</v>
      </c>
      <c r="CE106" s="81">
        <f t="shared" ca="1" si="82"/>
        <v>0</v>
      </c>
      <c r="CF106" s="81">
        <f t="shared" ca="1" si="82"/>
        <v>0</v>
      </c>
      <c r="CG106" s="81">
        <f t="shared" ca="1" si="82"/>
        <v>0</v>
      </c>
      <c r="CH106" s="81">
        <f t="shared" ca="1" si="82"/>
        <v>0</v>
      </c>
      <c r="CI106" s="81">
        <f t="shared" ca="1" si="82"/>
        <v>0</v>
      </c>
      <c r="CJ106" s="81">
        <f t="shared" ca="1" si="82"/>
        <v>0</v>
      </c>
      <c r="CK106" s="81">
        <f t="shared" ca="1" si="82"/>
        <v>0</v>
      </c>
      <c r="CL106" s="81">
        <f t="shared" ca="1" si="82"/>
        <v>0</v>
      </c>
      <c r="CM106" s="81">
        <f t="shared" ca="1" si="82"/>
        <v>0</v>
      </c>
      <c r="CN106" s="81">
        <f t="shared" ca="1" si="82"/>
        <v>0</v>
      </c>
      <c r="CO106" s="81">
        <f t="shared" ca="1" si="82"/>
        <v>0</v>
      </c>
    </row>
    <row r="107" spans="1:93">
      <c r="C107" t="s">
        <v>194</v>
      </c>
      <c r="D107" s="21">
        <f>IF(D105=$D$113,SUMIFS(106:106,105:105,"&lt;="&amp;$D$113,104:104,D104),0)</f>
        <v>0</v>
      </c>
      <c r="E107" s="21">
        <f t="shared" ref="E107" si="83">IF(E105=$D$113,SUMIFS(106:106,105:105,"&lt;="&amp;$D$113,104:104,E104),0)</f>
        <v>0</v>
      </c>
      <c r="F107" s="21">
        <f t="shared" ref="F107" si="84">IF(F105=$D$113,SUMIFS(106:106,105:105,"&lt;="&amp;$D$113,104:104,F104),0)</f>
        <v>0</v>
      </c>
      <c r="G107" s="21">
        <f t="shared" ref="G107" si="85">IF(G105=$D$113,SUMIFS(106:106,105:105,"&lt;="&amp;$D$113,104:104,G104),0)</f>
        <v>0</v>
      </c>
      <c r="H107" s="21">
        <f t="shared" ref="H107" si="86">IF(H105=$D$113,SUMIFS(106:106,105:105,"&lt;="&amp;$D$113,104:104,H104),0)</f>
        <v>0</v>
      </c>
      <c r="I107" s="21">
        <f t="shared" ref="I107" si="87">IF(I105=$D$113,SUMIFS(106:106,105:105,"&lt;="&amp;$D$113,104:104,I104),0)</f>
        <v>0</v>
      </c>
      <c r="J107" s="21">
        <f t="shared" ref="J107" si="88">IF(J105=$D$113,SUMIFS(106:106,105:105,"&lt;="&amp;$D$113,104:104,J104),0)</f>
        <v>0</v>
      </c>
      <c r="K107" s="21">
        <f t="shared" ref="K107" si="89">IF(K105=$D$113,SUMIFS(106:106,105:105,"&lt;="&amp;$D$113,104:104,K104),0)</f>
        <v>0</v>
      </c>
      <c r="L107" s="21">
        <f t="shared" ref="L107" si="90">IF(L105=$D$113,SUMIFS(106:106,105:105,"&lt;="&amp;$D$113,104:104,L104),0)</f>
        <v>0</v>
      </c>
      <c r="M107" s="21">
        <f t="shared" ref="M107" si="91">IF(M105=$D$113,SUMIFS(106:106,105:105,"&lt;="&amp;$D$113,104:104,M104),0)</f>
        <v>0</v>
      </c>
      <c r="N107" s="21">
        <f t="shared" ref="N107" si="92">IF(N105=$D$113,SUMIFS(106:106,105:105,"&lt;="&amp;$D$113,104:104,N104),0)</f>
        <v>0</v>
      </c>
      <c r="O107" s="21">
        <f t="shared" ref="O107" si="93">IF(O105=$D$113,SUMIFS(106:106,105:105,"&lt;="&amp;$D$113,104:104,O104),0)</f>
        <v>0</v>
      </c>
      <c r="P107" s="21">
        <f t="shared" ref="P107" si="94">IF(P105=$D$113,SUMIFS(106:106,105:105,"&lt;="&amp;$D$113,104:104,P104),0)</f>
        <v>0</v>
      </c>
      <c r="Q107" s="21">
        <f t="shared" ref="Q107" si="95">IF(Q105=$D$113,SUMIFS(106:106,105:105,"&lt;="&amp;$D$113,104:104,Q104),0)</f>
        <v>0</v>
      </c>
      <c r="R107" s="21">
        <f t="shared" ref="R107" si="96">IF(R105=$D$113,SUMIFS(106:106,105:105,"&lt;="&amp;$D$113,104:104,R104),0)</f>
        <v>0</v>
      </c>
      <c r="S107" s="21">
        <f t="shared" ref="S107" si="97">IF(S105=$D$113,SUMIFS(106:106,105:105,"&lt;="&amp;$D$113,104:104,S104),0)</f>
        <v>0</v>
      </c>
      <c r="T107" s="21">
        <f t="shared" ref="T107" si="98">IF(T105=$D$113,SUMIFS(106:106,105:105,"&lt;="&amp;$D$113,104:104,T104),0)</f>
        <v>0</v>
      </c>
      <c r="U107" s="21">
        <f t="shared" ref="U107" si="99">IF(U105=$D$113,SUMIFS(106:106,105:105,"&lt;="&amp;$D$113,104:104,U104),0)</f>
        <v>0</v>
      </c>
      <c r="V107" s="21">
        <f t="shared" ref="V107" si="100">IF(V105=$D$113,SUMIFS(106:106,105:105,"&lt;="&amp;$D$113,104:104,V104),0)</f>
        <v>0</v>
      </c>
      <c r="W107" s="21">
        <f t="shared" ref="W107" si="101">IF(W105=$D$113,SUMIFS(106:106,105:105,"&lt;="&amp;$D$113,104:104,W104),0)</f>
        <v>0</v>
      </c>
      <c r="X107" s="21">
        <f t="shared" ref="X107" si="102">IF(X105=$D$113,SUMIFS(106:106,105:105,"&lt;="&amp;$D$113,104:104,X104),0)</f>
        <v>0</v>
      </c>
      <c r="Y107" s="21">
        <f t="shared" ref="Y107" si="103">IF(Y105=$D$113,SUMIFS(106:106,105:105,"&lt;="&amp;$D$113,104:104,Y104),0)</f>
        <v>0</v>
      </c>
      <c r="Z107" s="21">
        <f t="shared" ref="Z107" si="104">IF(Z105=$D$113,SUMIFS(106:106,105:105,"&lt;="&amp;$D$113,104:104,Z104),0)</f>
        <v>0</v>
      </c>
      <c r="AA107" s="21">
        <f t="shared" ref="AA107" si="105">IF(AA105=$D$113,SUMIFS(106:106,105:105,"&lt;="&amp;$D$113,104:104,AA104),0)</f>
        <v>0</v>
      </c>
      <c r="AB107" s="21">
        <f t="shared" ref="AB107" si="106">IF(AB105=$D$113,SUMIFS(106:106,105:105,"&lt;="&amp;$D$113,104:104,AB104),0)</f>
        <v>0</v>
      </c>
      <c r="AC107" s="21">
        <f t="shared" ref="AC107" si="107">IF(AC105=$D$113,SUMIFS(106:106,105:105,"&lt;="&amp;$D$113,104:104,AC104),0)</f>
        <v>0</v>
      </c>
      <c r="AD107" s="21">
        <f t="shared" ref="AD107" si="108">IF(AD105=$D$113,SUMIFS(106:106,105:105,"&lt;="&amp;$D$113,104:104,AD104),0)</f>
        <v>0</v>
      </c>
      <c r="AE107" s="21">
        <f t="shared" ref="AE107" si="109">IF(AE105=$D$113,SUMIFS(106:106,105:105,"&lt;="&amp;$D$113,104:104,AE104),0)</f>
        <v>0</v>
      </c>
      <c r="AF107" s="21">
        <f t="shared" ref="AF107" si="110">IF(AF105=$D$113,SUMIFS(106:106,105:105,"&lt;="&amp;$D$113,104:104,AF104),0)</f>
        <v>0</v>
      </c>
      <c r="AG107" s="21">
        <f t="shared" ref="AG107" si="111">IF(AG105=$D$113,SUMIFS(106:106,105:105,"&lt;="&amp;$D$113,104:104,AG104),0)</f>
        <v>0</v>
      </c>
      <c r="AH107" s="21">
        <f t="shared" ref="AH107" si="112">IF(AH105=$D$113,SUMIFS(106:106,105:105,"&lt;="&amp;$D$113,104:104,AH104),0)</f>
        <v>0</v>
      </c>
      <c r="AI107" s="21">
        <f t="shared" ref="AI107" si="113">IF(AI105=$D$113,SUMIFS(106:106,105:105,"&lt;="&amp;$D$113,104:104,AI104),0)</f>
        <v>0</v>
      </c>
      <c r="AJ107" s="21">
        <f t="shared" ref="AJ107" si="114">IF(AJ105=$D$113,SUMIFS(106:106,105:105,"&lt;="&amp;$D$113,104:104,AJ104),0)</f>
        <v>0</v>
      </c>
      <c r="AK107" s="21">
        <f t="shared" ref="AK107" si="115">IF(AK105=$D$113,SUMIFS(106:106,105:105,"&lt;="&amp;$D$113,104:104,AK104),0)</f>
        <v>0</v>
      </c>
      <c r="AL107" s="21">
        <f t="shared" ref="AL107" si="116">IF(AL105=$D$113,SUMIFS(106:106,105:105,"&lt;="&amp;$D$113,104:104,AL104),0)</f>
        <v>0</v>
      </c>
      <c r="AM107" s="21">
        <f t="shared" ref="AM107" si="117">IF(AM105=$D$113,SUMIFS(106:106,105:105,"&lt;="&amp;$D$113,104:104,AM104),0)</f>
        <v>0</v>
      </c>
      <c r="AN107" s="21">
        <f t="shared" ref="AN107" si="118">IF(AN105=$D$113,SUMIFS(106:106,105:105,"&lt;="&amp;$D$113,104:104,AN104),0)</f>
        <v>0</v>
      </c>
      <c r="AO107" s="21">
        <f t="shared" ref="AO107" si="119">IF(AO105=$D$113,SUMIFS(106:106,105:105,"&lt;="&amp;$D$113,104:104,AO104),0)</f>
        <v>0</v>
      </c>
      <c r="AP107" s="21">
        <f t="shared" ref="AP107" si="120">IF(AP105=$D$113,SUMIFS(106:106,105:105,"&lt;="&amp;$D$113,104:104,AP104),0)</f>
        <v>0</v>
      </c>
      <c r="AQ107" s="21">
        <f t="shared" ref="AQ107" si="121">IF(AQ105=$D$113,SUMIFS(106:106,105:105,"&lt;="&amp;$D$113,104:104,AQ104),0)</f>
        <v>0</v>
      </c>
      <c r="AR107" s="21">
        <f t="shared" ref="AR107" si="122">IF(AR105=$D$113,SUMIFS(106:106,105:105,"&lt;="&amp;$D$113,104:104,AR104),0)</f>
        <v>0</v>
      </c>
      <c r="AS107" s="21">
        <f t="shared" ref="AS107" si="123">IF(AS105=$D$113,SUMIFS(106:106,105:105,"&lt;="&amp;$D$113,104:104,AS104),0)</f>
        <v>0</v>
      </c>
      <c r="AT107" s="21">
        <f t="shared" ref="AT107" si="124">IF(AT105=$D$113,SUMIFS(106:106,105:105,"&lt;="&amp;$D$113,104:104,AT104),0)</f>
        <v>0</v>
      </c>
      <c r="AU107" s="21">
        <f t="shared" ref="AU107" si="125">IF(AU105=$D$113,SUMIFS(106:106,105:105,"&lt;="&amp;$D$113,104:104,AU104),0)</f>
        <v>0</v>
      </c>
      <c r="AV107" s="21">
        <f t="shared" ref="AV107" si="126">IF(AV105=$D$113,SUMIFS(106:106,105:105,"&lt;="&amp;$D$113,104:104,AV104),0)</f>
        <v>0</v>
      </c>
      <c r="AW107" s="21">
        <f t="shared" ref="AW107" si="127">IF(AW105=$D$113,SUMIFS(106:106,105:105,"&lt;="&amp;$D$113,104:104,AW104),0)</f>
        <v>0</v>
      </c>
      <c r="AX107" s="21">
        <f t="shared" ref="AX107" si="128">IF(AX105=$D$113,SUMIFS(106:106,105:105,"&lt;="&amp;$D$113,104:104,AX104),0)</f>
        <v>0</v>
      </c>
      <c r="AY107" s="21">
        <f t="shared" ref="AY107" si="129">IF(AY105=$D$113,SUMIFS(106:106,105:105,"&lt;="&amp;$D$113,104:104,AY104),0)</f>
        <v>0</v>
      </c>
      <c r="AZ107" s="21">
        <f t="shared" ref="AZ107" si="130">IF(AZ105=$D$113,SUMIFS(106:106,105:105,"&lt;="&amp;$D$113,104:104,AZ104),0)</f>
        <v>0</v>
      </c>
      <c r="BA107" s="21">
        <f t="shared" ref="BA107" si="131">IF(BA105=$D$113,SUMIFS(106:106,105:105,"&lt;="&amp;$D$113,104:104,BA104),0)</f>
        <v>0</v>
      </c>
      <c r="BB107" s="21">
        <f t="shared" ref="BB107" si="132">IF(BB105=$D$113,SUMIFS(106:106,105:105,"&lt;="&amp;$D$113,104:104,BB104),0)</f>
        <v>0</v>
      </c>
      <c r="BC107" s="21">
        <f t="shared" ref="BC107" si="133">IF(BC105=$D$113,SUMIFS(106:106,105:105,"&lt;="&amp;$D$113,104:104,BC104),0)</f>
        <v>0</v>
      </c>
      <c r="BD107" s="21">
        <f t="shared" ref="BD107" si="134">IF(BD105=$D$113,SUMIFS(106:106,105:105,"&lt;="&amp;$D$113,104:104,BD104),0)</f>
        <v>0</v>
      </c>
      <c r="BE107" s="21">
        <f t="shared" ref="BE107" si="135">IF(BE105=$D$113,SUMIFS(106:106,105:105,"&lt;="&amp;$D$113,104:104,BE104),0)</f>
        <v>0</v>
      </c>
      <c r="BF107" s="21">
        <f t="shared" ref="BF107" si="136">IF(BF105=$D$113,SUMIFS(106:106,105:105,"&lt;="&amp;$D$113,104:104,BF104),0)</f>
        <v>0</v>
      </c>
      <c r="BG107" s="21">
        <f t="shared" ref="BG107" si="137">IF(BG105=$D$113,SUMIFS(106:106,105:105,"&lt;="&amp;$D$113,104:104,BG104),0)</f>
        <v>0</v>
      </c>
      <c r="BH107" s="21">
        <f t="shared" ref="BH107" si="138">IF(BH105=$D$113,SUMIFS(106:106,105:105,"&lt;="&amp;$D$113,104:104,BH104),0)</f>
        <v>0</v>
      </c>
      <c r="BI107" s="21">
        <f t="shared" ref="BI107" si="139">IF(BI105=$D$113,SUMIFS(106:106,105:105,"&lt;="&amp;$D$113,104:104,BI104),0)</f>
        <v>0</v>
      </c>
      <c r="BJ107" s="21">
        <f t="shared" ref="BJ107" si="140">IF(BJ105=$D$113,SUMIFS(106:106,105:105,"&lt;="&amp;$D$113,104:104,BJ104),0)</f>
        <v>0</v>
      </c>
      <c r="BK107" s="21">
        <f t="shared" ref="BK107" si="141">IF(BK105=$D$113,SUMIFS(106:106,105:105,"&lt;="&amp;$D$113,104:104,BK104),0)</f>
        <v>0</v>
      </c>
      <c r="BL107" s="21">
        <f t="shared" ref="BL107" si="142">IF(BL105=$D$113,SUMIFS(106:106,105:105,"&lt;="&amp;$D$113,104:104,BL104),0)</f>
        <v>0</v>
      </c>
      <c r="BM107" s="21">
        <f t="shared" ref="BM107" si="143">IF(BM105=$D$113,SUMIFS(106:106,105:105,"&lt;="&amp;$D$113,104:104,BM104),0)</f>
        <v>0</v>
      </c>
      <c r="BN107" s="21">
        <f t="shared" ref="BN107" si="144">IF(BN105=$D$113,SUMIFS(106:106,105:105,"&lt;="&amp;$D$113,104:104,BN104),0)</f>
        <v>0</v>
      </c>
      <c r="BO107" s="21">
        <f t="shared" ref="BO107" si="145">IF(BO105=$D$113,SUMIFS(106:106,105:105,"&lt;="&amp;$D$113,104:104,BO104),0)</f>
        <v>0</v>
      </c>
      <c r="BP107" s="21">
        <f t="shared" ref="BP107" si="146">IF(BP105=$D$113,SUMIFS(106:106,105:105,"&lt;="&amp;$D$113,104:104,BP104),0)</f>
        <v>0</v>
      </c>
      <c r="BQ107" s="21">
        <f t="shared" ref="BQ107" si="147">IF(BQ105=$D$113,SUMIFS(106:106,105:105,"&lt;="&amp;$D$113,104:104,BQ104),0)</f>
        <v>0</v>
      </c>
      <c r="BR107" s="21">
        <f t="shared" ref="BR107" si="148">IF(BR105=$D$113,SUMIFS(106:106,105:105,"&lt;="&amp;$D$113,104:104,BR104),0)</f>
        <v>0</v>
      </c>
      <c r="BS107" s="21">
        <f t="shared" ref="BS107" ca="1" si="149">IF(BS105=$D$113,SUMIFS(106:106,105:105,"&lt;="&amp;$D$113,104:104,BS104),0)</f>
        <v>0</v>
      </c>
      <c r="BT107" s="21">
        <f t="shared" ref="BT107" si="150">IF(BT105=$D$113,SUMIFS(106:106,105:105,"&lt;="&amp;$D$113,104:104,BT104),0)</f>
        <v>0</v>
      </c>
      <c r="BU107" s="21">
        <f t="shared" ref="BU107" si="151">IF(BU105=$D$113,SUMIFS(106:106,105:105,"&lt;="&amp;$D$113,104:104,BU104),0)</f>
        <v>0</v>
      </c>
      <c r="BV107" s="21">
        <f t="shared" ref="BV107" si="152">IF(BV105=$D$113,SUMIFS(106:106,105:105,"&lt;="&amp;$D$113,104:104,BV104),0)</f>
        <v>0</v>
      </c>
      <c r="BW107" s="21">
        <f t="shared" ref="BW107" si="153">IF(BW105=$D$113,SUMIFS(106:106,105:105,"&lt;="&amp;$D$113,104:104,BW104),0)</f>
        <v>0</v>
      </c>
      <c r="BX107" s="21">
        <f t="shared" ref="BX107" si="154">IF(BX105=$D$113,SUMIFS(106:106,105:105,"&lt;="&amp;$D$113,104:104,BX104),0)</f>
        <v>0</v>
      </c>
      <c r="BY107" s="21">
        <f t="shared" ref="BY107" si="155">IF(BY105=$D$113,SUMIFS(106:106,105:105,"&lt;="&amp;$D$113,104:104,BY104),0)</f>
        <v>0</v>
      </c>
      <c r="BZ107" s="21">
        <f t="shared" ref="BZ107" si="156">IF(BZ105=$D$113,SUMIFS(106:106,105:105,"&lt;="&amp;$D$113,104:104,BZ104),0)</f>
        <v>0</v>
      </c>
      <c r="CA107" s="21">
        <f t="shared" ref="CA107" si="157">IF(CA105=$D$113,SUMIFS(106:106,105:105,"&lt;="&amp;$D$113,104:104,CA104),0)</f>
        <v>0</v>
      </c>
      <c r="CB107" s="21">
        <f t="shared" ref="CB107" si="158">IF(CB105=$D$113,SUMIFS(106:106,105:105,"&lt;="&amp;$D$113,104:104,CB104),0)</f>
        <v>0</v>
      </c>
      <c r="CC107" s="21">
        <f t="shared" ref="CC107" si="159">IF(CC105=$D$113,SUMIFS(106:106,105:105,"&lt;="&amp;$D$113,104:104,CC104),0)</f>
        <v>0</v>
      </c>
      <c r="CD107" s="21">
        <f t="shared" ref="CD107" si="160">IF(CD105=$D$113,SUMIFS(106:106,105:105,"&lt;="&amp;$D$113,104:104,CD104),0)</f>
        <v>0</v>
      </c>
      <c r="CE107" s="21">
        <f t="shared" ref="CE107" si="161">IF(CE105=$D$113,SUMIFS(106:106,105:105,"&lt;="&amp;$D$113,104:104,CE104),0)</f>
        <v>0</v>
      </c>
      <c r="CF107" s="21">
        <f t="shared" ref="CF107" si="162">IF(CF105=$D$113,SUMIFS(106:106,105:105,"&lt;="&amp;$D$113,104:104,CF104),0)</f>
        <v>0</v>
      </c>
      <c r="CG107" s="21">
        <f t="shared" ref="CG107" si="163">IF(CG105=$D$113,SUMIFS(106:106,105:105,"&lt;="&amp;$D$113,104:104,CG104),0)</f>
        <v>0</v>
      </c>
      <c r="CH107" s="21">
        <f t="shared" ref="CH107" si="164">IF(CH105=$D$113,SUMIFS(106:106,105:105,"&lt;="&amp;$D$113,104:104,CH104),0)</f>
        <v>0</v>
      </c>
      <c r="CI107" s="21">
        <f t="shared" ref="CI107" si="165">IF(CI105=$D$113,SUMIFS(106:106,105:105,"&lt;="&amp;$D$113,104:104,CI104),0)</f>
        <v>0</v>
      </c>
      <c r="CJ107" s="21">
        <f t="shared" ref="CJ107" si="166">IF(CJ105=$D$113,SUMIFS(106:106,105:105,"&lt;="&amp;$D$113,104:104,CJ104),0)</f>
        <v>0</v>
      </c>
      <c r="CK107" s="21">
        <f t="shared" ref="CK107" si="167">IF(CK105=$D$113,SUMIFS(106:106,105:105,"&lt;="&amp;$D$113,104:104,CK104),0)</f>
        <v>0</v>
      </c>
      <c r="CL107" s="21">
        <f t="shared" ref="CL107" si="168">IF(CL105=$D$113,SUMIFS(106:106,105:105,"&lt;="&amp;$D$113,104:104,CL104),0)</f>
        <v>0</v>
      </c>
      <c r="CM107" s="21">
        <f t="shared" ref="CM107" si="169">IF(CM105=$D$113,SUMIFS(106:106,105:105,"&lt;="&amp;$D$113,104:104,CM104),0)</f>
        <v>0</v>
      </c>
      <c r="CN107" s="21">
        <f t="shared" ref="CN107" si="170">IF(CN105=$D$113,SUMIFS(106:106,105:105,"&lt;="&amp;$D$113,104:104,CN104),0)</f>
        <v>0</v>
      </c>
      <c r="CO107" s="21">
        <f t="shared" ref="CO107" si="171">IF(CO105=$D$113,SUMIFS(106:106,105:105,"&lt;="&amp;$D$113,104:104,CO104),0)</f>
        <v>0</v>
      </c>
    </row>
    <row r="108" spans="1:93">
      <c r="C108" t="s">
        <v>195</v>
      </c>
      <c r="D108" s="21">
        <f>IF(D105=$D$114,SUMIFS(106:106,105:105,"&lt;="&amp;$D$114,105:105,"&gt;"&amp;$D$113),0)</f>
        <v>0</v>
      </c>
      <c r="E108" s="21">
        <f t="shared" ref="E108:BP108" si="172">IF(E105=$D$114,SUMIFS(106:106,105:105,"&lt;="&amp;$D$114,105:105,"&gt;"&amp;$D$113),0)</f>
        <v>0</v>
      </c>
      <c r="F108" s="21">
        <f t="shared" si="172"/>
        <v>0</v>
      </c>
      <c r="G108" s="21">
        <f t="shared" si="172"/>
        <v>0</v>
      </c>
      <c r="H108" s="21">
        <f t="shared" si="172"/>
        <v>0</v>
      </c>
      <c r="I108" s="21">
        <f t="shared" si="172"/>
        <v>0</v>
      </c>
      <c r="J108" s="21">
        <f t="shared" si="172"/>
        <v>0</v>
      </c>
      <c r="K108" s="21">
        <f t="shared" si="172"/>
        <v>0</v>
      </c>
      <c r="L108" s="21">
        <f t="shared" si="172"/>
        <v>0</v>
      </c>
      <c r="M108" s="21">
        <f t="shared" si="172"/>
        <v>0</v>
      </c>
      <c r="N108" s="21">
        <f t="shared" si="172"/>
        <v>0</v>
      </c>
      <c r="O108" s="21">
        <f t="shared" si="172"/>
        <v>0</v>
      </c>
      <c r="P108" s="21">
        <f t="shared" si="172"/>
        <v>0</v>
      </c>
      <c r="Q108" s="21">
        <f t="shared" si="172"/>
        <v>0</v>
      </c>
      <c r="R108" s="21">
        <f t="shared" si="172"/>
        <v>0</v>
      </c>
      <c r="S108" s="21">
        <f t="shared" si="172"/>
        <v>0</v>
      </c>
      <c r="T108" s="21">
        <f t="shared" si="172"/>
        <v>0</v>
      </c>
      <c r="U108" s="21">
        <f t="shared" si="172"/>
        <v>0</v>
      </c>
      <c r="V108" s="21">
        <f t="shared" si="172"/>
        <v>0</v>
      </c>
      <c r="W108" s="21">
        <f t="shared" si="172"/>
        <v>0</v>
      </c>
      <c r="X108" s="21">
        <f t="shared" si="172"/>
        <v>0</v>
      </c>
      <c r="Y108" s="21">
        <f t="shared" si="172"/>
        <v>0</v>
      </c>
      <c r="Z108" s="21">
        <f t="shared" si="172"/>
        <v>0</v>
      </c>
      <c r="AA108" s="21">
        <f t="shared" si="172"/>
        <v>0</v>
      </c>
      <c r="AB108" s="21">
        <f t="shared" si="172"/>
        <v>0</v>
      </c>
      <c r="AC108" s="21">
        <f t="shared" si="172"/>
        <v>0</v>
      </c>
      <c r="AD108" s="21">
        <f t="shared" si="172"/>
        <v>0</v>
      </c>
      <c r="AE108" s="21">
        <f t="shared" si="172"/>
        <v>0</v>
      </c>
      <c r="AF108" s="21">
        <f t="shared" si="172"/>
        <v>0</v>
      </c>
      <c r="AG108" s="21">
        <f t="shared" si="172"/>
        <v>0</v>
      </c>
      <c r="AH108" s="21">
        <f t="shared" si="172"/>
        <v>0</v>
      </c>
      <c r="AI108" s="21">
        <f t="shared" si="172"/>
        <v>0</v>
      </c>
      <c r="AJ108" s="21">
        <f t="shared" si="172"/>
        <v>0</v>
      </c>
      <c r="AK108" s="21">
        <f t="shared" si="172"/>
        <v>0</v>
      </c>
      <c r="AL108" s="21">
        <f t="shared" si="172"/>
        <v>0</v>
      </c>
      <c r="AM108" s="21">
        <f t="shared" si="172"/>
        <v>0</v>
      </c>
      <c r="AN108" s="21">
        <f t="shared" si="172"/>
        <v>0</v>
      </c>
      <c r="AO108" s="21">
        <f t="shared" si="172"/>
        <v>0</v>
      </c>
      <c r="AP108" s="21">
        <f t="shared" si="172"/>
        <v>0</v>
      </c>
      <c r="AQ108" s="21">
        <f t="shared" si="172"/>
        <v>0</v>
      </c>
      <c r="AR108" s="21">
        <f t="shared" si="172"/>
        <v>0</v>
      </c>
      <c r="AS108" s="21">
        <f t="shared" si="172"/>
        <v>0</v>
      </c>
      <c r="AT108" s="21">
        <f t="shared" si="172"/>
        <v>0</v>
      </c>
      <c r="AU108" s="21">
        <f t="shared" si="172"/>
        <v>0</v>
      </c>
      <c r="AV108" s="21">
        <f t="shared" si="172"/>
        <v>0</v>
      </c>
      <c r="AW108" s="21">
        <f t="shared" si="172"/>
        <v>0</v>
      </c>
      <c r="AX108" s="21">
        <f t="shared" si="172"/>
        <v>0</v>
      </c>
      <c r="AY108" s="21">
        <f t="shared" si="172"/>
        <v>0</v>
      </c>
      <c r="AZ108" s="21">
        <f t="shared" si="172"/>
        <v>0</v>
      </c>
      <c r="BA108" s="21">
        <f t="shared" si="172"/>
        <v>0</v>
      </c>
      <c r="BB108" s="21">
        <f t="shared" si="172"/>
        <v>0</v>
      </c>
      <c r="BC108" s="21">
        <f t="shared" si="172"/>
        <v>0</v>
      </c>
      <c r="BD108" s="21">
        <f t="shared" si="172"/>
        <v>0</v>
      </c>
      <c r="BE108" s="21">
        <f t="shared" si="172"/>
        <v>0</v>
      </c>
      <c r="BF108" s="21">
        <f t="shared" si="172"/>
        <v>0</v>
      </c>
      <c r="BG108" s="21">
        <f t="shared" si="172"/>
        <v>0</v>
      </c>
      <c r="BH108" s="21">
        <f t="shared" si="172"/>
        <v>0</v>
      </c>
      <c r="BI108" s="21">
        <f t="shared" si="172"/>
        <v>0</v>
      </c>
      <c r="BJ108" s="21">
        <f t="shared" si="172"/>
        <v>0</v>
      </c>
      <c r="BK108" s="21">
        <f t="shared" si="172"/>
        <v>0</v>
      </c>
      <c r="BL108" s="21">
        <f t="shared" si="172"/>
        <v>0</v>
      </c>
      <c r="BM108" s="21">
        <f t="shared" si="172"/>
        <v>0</v>
      </c>
      <c r="BN108" s="21">
        <f t="shared" si="172"/>
        <v>0</v>
      </c>
      <c r="BO108" s="21">
        <f t="shared" si="172"/>
        <v>0</v>
      </c>
      <c r="BP108" s="21">
        <f t="shared" si="172"/>
        <v>0</v>
      </c>
      <c r="BQ108" s="21">
        <f t="shared" ref="BQ108:CO108" si="173">IF(BQ105=$D$114,SUMIFS(106:106,105:105,"&lt;="&amp;$D$114,105:105,"&gt;"&amp;$D$113),0)</f>
        <v>0</v>
      </c>
      <c r="BR108" s="21">
        <f t="shared" si="173"/>
        <v>0</v>
      </c>
      <c r="BS108" s="21">
        <f t="shared" si="173"/>
        <v>0</v>
      </c>
      <c r="BT108" s="21">
        <f t="shared" si="173"/>
        <v>0</v>
      </c>
      <c r="BU108" s="21">
        <f t="shared" si="173"/>
        <v>0</v>
      </c>
      <c r="BV108" s="21">
        <f t="shared" si="173"/>
        <v>0</v>
      </c>
      <c r="BW108" s="21">
        <f t="shared" si="173"/>
        <v>0</v>
      </c>
      <c r="BX108" s="21">
        <f t="shared" si="173"/>
        <v>0</v>
      </c>
      <c r="BY108" s="21">
        <f t="shared" si="173"/>
        <v>0</v>
      </c>
      <c r="BZ108" s="21">
        <f t="shared" si="173"/>
        <v>0</v>
      </c>
      <c r="CA108" s="21">
        <f t="shared" si="173"/>
        <v>0</v>
      </c>
      <c r="CB108" s="21">
        <f t="shared" si="173"/>
        <v>0</v>
      </c>
      <c r="CC108" s="21">
        <f t="shared" si="173"/>
        <v>0</v>
      </c>
      <c r="CD108" s="21">
        <f t="shared" si="173"/>
        <v>0</v>
      </c>
      <c r="CE108" s="21">
        <f t="shared" si="173"/>
        <v>0</v>
      </c>
      <c r="CF108" s="21">
        <f t="shared" si="173"/>
        <v>0</v>
      </c>
      <c r="CG108" s="21">
        <f t="shared" si="173"/>
        <v>0</v>
      </c>
      <c r="CH108" s="21">
        <f t="shared" si="173"/>
        <v>0</v>
      </c>
      <c r="CI108" s="21">
        <f t="shared" si="173"/>
        <v>0</v>
      </c>
      <c r="CJ108" s="21">
        <f t="shared" si="173"/>
        <v>0</v>
      </c>
      <c r="CK108" s="21">
        <f t="shared" si="173"/>
        <v>0</v>
      </c>
      <c r="CL108" s="21">
        <f t="shared" si="173"/>
        <v>0</v>
      </c>
      <c r="CM108" s="21">
        <f t="shared" si="173"/>
        <v>0</v>
      </c>
      <c r="CN108" s="21">
        <f t="shared" si="173"/>
        <v>0</v>
      </c>
      <c r="CO108" s="21">
        <f t="shared" si="173"/>
        <v>0</v>
      </c>
    </row>
    <row r="109" spans="1:93">
      <c r="C109" t="s">
        <v>196</v>
      </c>
      <c r="D109" s="21">
        <f>IF(D104&lt;YEAR($D$113),IF(MONTH(D105)=12,SUMIF(104:104,D104,106:106),0),0)</f>
        <v>0</v>
      </c>
      <c r="E109" s="21">
        <f t="shared" ref="E109:BP109" si="174">IF(E104&lt;YEAR($D$113),IF(MONTH(E105)=12,SUMIF(104:104,E104,106:106),0),0)</f>
        <v>0</v>
      </c>
      <c r="F109" s="21">
        <f t="shared" si="174"/>
        <v>0</v>
      </c>
      <c r="G109" s="21">
        <f t="shared" si="174"/>
        <v>0</v>
      </c>
      <c r="H109" s="21">
        <f t="shared" si="174"/>
        <v>0</v>
      </c>
      <c r="I109" s="21">
        <f t="shared" si="174"/>
        <v>0</v>
      </c>
      <c r="J109" s="21">
        <f t="shared" si="174"/>
        <v>0</v>
      </c>
      <c r="K109" s="21">
        <f t="shared" ca="1" si="174"/>
        <v>12000</v>
      </c>
      <c r="L109" s="21">
        <f t="shared" si="174"/>
        <v>0</v>
      </c>
      <c r="M109" s="21">
        <f t="shared" si="174"/>
        <v>0</v>
      </c>
      <c r="N109" s="21">
        <f t="shared" si="174"/>
        <v>0</v>
      </c>
      <c r="O109" s="21">
        <f t="shared" si="174"/>
        <v>0</v>
      </c>
      <c r="P109" s="21">
        <f t="shared" si="174"/>
        <v>0</v>
      </c>
      <c r="Q109" s="21">
        <f t="shared" si="174"/>
        <v>0</v>
      </c>
      <c r="R109" s="21">
        <f t="shared" si="174"/>
        <v>0</v>
      </c>
      <c r="S109" s="21">
        <f t="shared" si="174"/>
        <v>0</v>
      </c>
      <c r="T109" s="21">
        <f t="shared" si="174"/>
        <v>0</v>
      </c>
      <c r="U109" s="21">
        <f t="shared" si="174"/>
        <v>0</v>
      </c>
      <c r="V109" s="21">
        <f t="shared" si="174"/>
        <v>0</v>
      </c>
      <c r="W109" s="21">
        <f t="shared" ca="1" si="174"/>
        <v>12000</v>
      </c>
      <c r="X109" s="21">
        <f t="shared" si="174"/>
        <v>0</v>
      </c>
      <c r="Y109" s="21">
        <f t="shared" si="174"/>
        <v>0</v>
      </c>
      <c r="Z109" s="21">
        <f t="shared" si="174"/>
        <v>0</v>
      </c>
      <c r="AA109" s="21">
        <f t="shared" si="174"/>
        <v>0</v>
      </c>
      <c r="AB109" s="21">
        <f t="shared" si="174"/>
        <v>0</v>
      </c>
      <c r="AC109" s="21">
        <f t="shared" si="174"/>
        <v>0</v>
      </c>
      <c r="AD109" s="21">
        <f t="shared" si="174"/>
        <v>0</v>
      </c>
      <c r="AE109" s="21">
        <f t="shared" si="174"/>
        <v>0</v>
      </c>
      <c r="AF109" s="21">
        <f t="shared" si="174"/>
        <v>0</v>
      </c>
      <c r="AG109" s="21">
        <f t="shared" si="174"/>
        <v>0</v>
      </c>
      <c r="AH109" s="21">
        <f t="shared" si="174"/>
        <v>0</v>
      </c>
      <c r="AI109" s="21">
        <f t="shared" ca="1" si="174"/>
        <v>12000</v>
      </c>
      <c r="AJ109" s="21">
        <f t="shared" si="174"/>
        <v>0</v>
      </c>
      <c r="AK109" s="21">
        <f t="shared" si="174"/>
        <v>0</v>
      </c>
      <c r="AL109" s="21">
        <f t="shared" si="174"/>
        <v>0</v>
      </c>
      <c r="AM109" s="21">
        <f t="shared" si="174"/>
        <v>0</v>
      </c>
      <c r="AN109" s="21">
        <f t="shared" si="174"/>
        <v>0</v>
      </c>
      <c r="AO109" s="21">
        <f t="shared" si="174"/>
        <v>0</v>
      </c>
      <c r="AP109" s="21">
        <f t="shared" si="174"/>
        <v>0</v>
      </c>
      <c r="AQ109" s="21">
        <f t="shared" si="174"/>
        <v>0</v>
      </c>
      <c r="AR109" s="21">
        <f t="shared" si="174"/>
        <v>0</v>
      </c>
      <c r="AS109" s="21">
        <f t="shared" si="174"/>
        <v>0</v>
      </c>
      <c r="AT109" s="21">
        <f t="shared" si="174"/>
        <v>0</v>
      </c>
      <c r="AU109" s="21">
        <f t="shared" ca="1" si="174"/>
        <v>9000</v>
      </c>
      <c r="AV109" s="21">
        <f t="shared" si="174"/>
        <v>0</v>
      </c>
      <c r="AW109" s="21">
        <f t="shared" si="174"/>
        <v>0</v>
      </c>
      <c r="AX109" s="21">
        <f t="shared" si="174"/>
        <v>0</v>
      </c>
      <c r="AY109" s="21">
        <f t="shared" si="174"/>
        <v>0</v>
      </c>
      <c r="AZ109" s="21">
        <f t="shared" si="174"/>
        <v>0</v>
      </c>
      <c r="BA109" s="21">
        <f t="shared" si="174"/>
        <v>0</v>
      </c>
      <c r="BB109" s="21">
        <f t="shared" si="174"/>
        <v>0</v>
      </c>
      <c r="BC109" s="21">
        <f t="shared" si="174"/>
        <v>0</v>
      </c>
      <c r="BD109" s="21">
        <f t="shared" si="174"/>
        <v>0</v>
      </c>
      <c r="BE109" s="21">
        <f t="shared" si="174"/>
        <v>0</v>
      </c>
      <c r="BF109" s="21">
        <f t="shared" si="174"/>
        <v>0</v>
      </c>
      <c r="BG109" s="21">
        <f t="shared" ca="1" si="174"/>
        <v>0</v>
      </c>
      <c r="BH109" s="21">
        <f t="shared" si="174"/>
        <v>0</v>
      </c>
      <c r="BI109" s="21">
        <f t="shared" si="174"/>
        <v>0</v>
      </c>
      <c r="BJ109" s="21">
        <f t="shared" si="174"/>
        <v>0</v>
      </c>
      <c r="BK109" s="21">
        <f t="shared" si="174"/>
        <v>0</v>
      </c>
      <c r="BL109" s="21">
        <f t="shared" si="174"/>
        <v>0</v>
      </c>
      <c r="BM109" s="21">
        <f t="shared" si="174"/>
        <v>0</v>
      </c>
      <c r="BN109" s="21">
        <f t="shared" si="174"/>
        <v>0</v>
      </c>
      <c r="BO109" s="21">
        <f t="shared" si="174"/>
        <v>0</v>
      </c>
      <c r="BP109" s="21">
        <f t="shared" si="174"/>
        <v>0</v>
      </c>
      <c r="BQ109" s="21">
        <f t="shared" ref="BQ109:CO109" si="175">IF(BQ104&lt;YEAR($D$113),IF(MONTH(BQ105)=12,SUMIF(104:104,BQ104,106:106),0),0)</f>
        <v>0</v>
      </c>
      <c r="BR109" s="21">
        <f t="shared" si="175"/>
        <v>0</v>
      </c>
      <c r="BS109" s="21">
        <f t="shared" si="175"/>
        <v>0</v>
      </c>
      <c r="BT109" s="21">
        <f t="shared" si="175"/>
        <v>0</v>
      </c>
      <c r="BU109" s="21">
        <f t="shared" si="175"/>
        <v>0</v>
      </c>
      <c r="BV109" s="21">
        <f t="shared" si="175"/>
        <v>0</v>
      </c>
      <c r="BW109" s="21">
        <f t="shared" si="175"/>
        <v>0</v>
      </c>
      <c r="BX109" s="21">
        <f t="shared" si="175"/>
        <v>0</v>
      </c>
      <c r="BY109" s="21">
        <f t="shared" si="175"/>
        <v>0</v>
      </c>
      <c r="BZ109" s="21">
        <f t="shared" si="175"/>
        <v>0</v>
      </c>
      <c r="CA109" s="21">
        <f t="shared" si="175"/>
        <v>0</v>
      </c>
      <c r="CB109" s="21">
        <f t="shared" si="175"/>
        <v>0</v>
      </c>
      <c r="CC109" s="21">
        <f t="shared" si="175"/>
        <v>0</v>
      </c>
      <c r="CD109" s="21">
        <f t="shared" si="175"/>
        <v>0</v>
      </c>
      <c r="CE109" s="21">
        <f t="shared" si="175"/>
        <v>0</v>
      </c>
      <c r="CF109" s="21">
        <f t="shared" si="175"/>
        <v>0</v>
      </c>
      <c r="CG109" s="21">
        <f t="shared" si="175"/>
        <v>0</v>
      </c>
      <c r="CH109" s="21">
        <f t="shared" si="175"/>
        <v>0</v>
      </c>
      <c r="CI109" s="21">
        <f t="shared" si="175"/>
        <v>0</v>
      </c>
      <c r="CJ109" s="21">
        <f t="shared" si="175"/>
        <v>0</v>
      </c>
      <c r="CK109" s="21">
        <f t="shared" si="175"/>
        <v>0</v>
      </c>
      <c r="CL109" s="21">
        <f t="shared" si="175"/>
        <v>0</v>
      </c>
      <c r="CM109" s="21">
        <f t="shared" si="175"/>
        <v>0</v>
      </c>
      <c r="CN109" s="21">
        <f t="shared" si="175"/>
        <v>0</v>
      </c>
      <c r="CO109" s="21">
        <f t="shared" si="175"/>
        <v>0</v>
      </c>
    </row>
    <row r="110" spans="1:93" s="1" customFormat="1">
      <c r="B110" t="s">
        <v>91</v>
      </c>
      <c r="C110" t="s">
        <v>35</v>
      </c>
      <c r="D110" s="21">
        <f>SUM(D107:D109)</f>
        <v>0</v>
      </c>
      <c r="E110" s="21">
        <f t="shared" ref="E110" si="176">SUM(E107:E109)</f>
        <v>0</v>
      </c>
      <c r="F110" s="21">
        <f t="shared" ref="F110" si="177">SUM(F107:F109)</f>
        <v>0</v>
      </c>
      <c r="G110" s="21">
        <f t="shared" ref="G110" si="178">SUM(G107:G109)</f>
        <v>0</v>
      </c>
      <c r="H110" s="21">
        <f t="shared" ref="H110" si="179">SUM(H107:H109)</f>
        <v>0</v>
      </c>
      <c r="I110" s="21">
        <f t="shared" ref="I110" si="180">SUM(I107:I109)</f>
        <v>0</v>
      </c>
      <c r="J110" s="21">
        <f t="shared" ref="J110" si="181">SUM(J107:J109)</f>
        <v>0</v>
      </c>
      <c r="K110" s="21">
        <f t="shared" ref="K110" ca="1" si="182">SUM(K107:K109)</f>
        <v>12000</v>
      </c>
      <c r="L110" s="21">
        <f t="shared" ref="L110" si="183">SUM(L107:L109)</f>
        <v>0</v>
      </c>
      <c r="M110" s="21">
        <f t="shared" ref="M110" si="184">SUM(M107:M109)</f>
        <v>0</v>
      </c>
      <c r="N110" s="21">
        <f t="shared" ref="N110" si="185">SUM(N107:N109)</f>
        <v>0</v>
      </c>
      <c r="O110" s="21">
        <f t="shared" ref="O110" si="186">SUM(O107:O109)</f>
        <v>0</v>
      </c>
      <c r="P110" s="21">
        <f t="shared" ref="P110" si="187">SUM(P107:P109)</f>
        <v>0</v>
      </c>
      <c r="Q110" s="21">
        <f t="shared" ref="Q110" si="188">SUM(Q107:Q109)</f>
        <v>0</v>
      </c>
      <c r="R110" s="21">
        <f t="shared" ref="R110" si="189">SUM(R107:R109)</f>
        <v>0</v>
      </c>
      <c r="S110" s="21">
        <f t="shared" ref="S110" si="190">SUM(S107:S109)</f>
        <v>0</v>
      </c>
      <c r="T110" s="21">
        <f t="shared" ref="T110" si="191">SUM(T107:T109)</f>
        <v>0</v>
      </c>
      <c r="U110" s="21">
        <f t="shared" ref="U110" si="192">SUM(U107:U109)</f>
        <v>0</v>
      </c>
      <c r="V110" s="21">
        <f t="shared" ref="V110" si="193">SUM(V107:V109)</f>
        <v>0</v>
      </c>
      <c r="W110" s="21">
        <f t="shared" ref="W110" ca="1" si="194">SUM(W107:W109)</f>
        <v>12000</v>
      </c>
      <c r="X110" s="21">
        <f t="shared" ref="X110" si="195">SUM(X107:X109)</f>
        <v>0</v>
      </c>
      <c r="Y110" s="21">
        <f t="shared" ref="Y110" si="196">SUM(Y107:Y109)</f>
        <v>0</v>
      </c>
      <c r="Z110" s="21">
        <f t="shared" ref="Z110" si="197">SUM(Z107:Z109)</f>
        <v>0</v>
      </c>
      <c r="AA110" s="21">
        <f t="shared" ref="AA110" si="198">SUM(AA107:AA109)</f>
        <v>0</v>
      </c>
      <c r="AB110" s="21">
        <f t="shared" ref="AB110" si="199">SUM(AB107:AB109)</f>
        <v>0</v>
      </c>
      <c r="AC110" s="21">
        <f t="shared" ref="AC110" si="200">SUM(AC107:AC109)</f>
        <v>0</v>
      </c>
      <c r="AD110" s="21">
        <f t="shared" ref="AD110" si="201">SUM(AD107:AD109)</f>
        <v>0</v>
      </c>
      <c r="AE110" s="21">
        <f t="shared" ref="AE110" si="202">SUM(AE107:AE109)</f>
        <v>0</v>
      </c>
      <c r="AF110" s="21">
        <f t="shared" ref="AF110" si="203">SUM(AF107:AF109)</f>
        <v>0</v>
      </c>
      <c r="AG110" s="21">
        <f t="shared" ref="AG110" si="204">SUM(AG107:AG109)</f>
        <v>0</v>
      </c>
      <c r="AH110" s="21">
        <f t="shared" ref="AH110" si="205">SUM(AH107:AH109)</f>
        <v>0</v>
      </c>
      <c r="AI110" s="21">
        <f t="shared" ref="AI110" ca="1" si="206">SUM(AI107:AI109)</f>
        <v>12000</v>
      </c>
      <c r="AJ110" s="21">
        <f t="shared" ref="AJ110" si="207">SUM(AJ107:AJ109)</f>
        <v>0</v>
      </c>
      <c r="AK110" s="21">
        <f t="shared" ref="AK110" si="208">SUM(AK107:AK109)</f>
        <v>0</v>
      </c>
      <c r="AL110" s="21">
        <f t="shared" ref="AL110" si="209">SUM(AL107:AL109)</f>
        <v>0</v>
      </c>
      <c r="AM110" s="21">
        <f t="shared" ref="AM110" si="210">SUM(AM107:AM109)</f>
        <v>0</v>
      </c>
      <c r="AN110" s="21">
        <f t="shared" ref="AN110" si="211">SUM(AN107:AN109)</f>
        <v>0</v>
      </c>
      <c r="AO110" s="21">
        <f t="shared" ref="AO110" si="212">SUM(AO107:AO109)</f>
        <v>0</v>
      </c>
      <c r="AP110" s="21">
        <f t="shared" ref="AP110" si="213">SUM(AP107:AP109)</f>
        <v>0</v>
      </c>
      <c r="AQ110" s="21">
        <f t="shared" ref="AQ110" si="214">SUM(AQ107:AQ109)</f>
        <v>0</v>
      </c>
      <c r="AR110" s="21">
        <f t="shared" ref="AR110" si="215">SUM(AR107:AR109)</f>
        <v>0</v>
      </c>
      <c r="AS110" s="21">
        <f t="shared" ref="AS110" si="216">SUM(AS107:AS109)</f>
        <v>0</v>
      </c>
      <c r="AT110" s="21">
        <f t="shared" ref="AT110" si="217">SUM(AT107:AT109)</f>
        <v>0</v>
      </c>
      <c r="AU110" s="21">
        <f t="shared" ref="AU110" ca="1" si="218">SUM(AU107:AU109)</f>
        <v>9000</v>
      </c>
      <c r="AV110" s="21">
        <f t="shared" ref="AV110" si="219">SUM(AV107:AV109)</f>
        <v>0</v>
      </c>
      <c r="AW110" s="21">
        <f t="shared" ref="AW110" si="220">SUM(AW107:AW109)</f>
        <v>0</v>
      </c>
      <c r="AX110" s="21">
        <f t="shared" ref="AX110" si="221">SUM(AX107:AX109)</f>
        <v>0</v>
      </c>
      <c r="AY110" s="21">
        <f t="shared" ref="AY110" si="222">SUM(AY107:AY109)</f>
        <v>0</v>
      </c>
      <c r="AZ110" s="21">
        <f t="shared" ref="AZ110" si="223">SUM(AZ107:AZ109)</f>
        <v>0</v>
      </c>
      <c r="BA110" s="21">
        <f t="shared" ref="BA110" si="224">SUM(BA107:BA109)</f>
        <v>0</v>
      </c>
      <c r="BB110" s="21">
        <f t="shared" ref="BB110" si="225">SUM(BB107:BB109)</f>
        <v>0</v>
      </c>
      <c r="BC110" s="21">
        <f t="shared" ref="BC110" si="226">SUM(BC107:BC109)</f>
        <v>0</v>
      </c>
      <c r="BD110" s="21">
        <f t="shared" ref="BD110" si="227">SUM(BD107:BD109)</f>
        <v>0</v>
      </c>
      <c r="BE110" s="21">
        <f t="shared" ref="BE110" si="228">SUM(BE107:BE109)</f>
        <v>0</v>
      </c>
      <c r="BF110" s="21">
        <f t="shared" ref="BF110" si="229">SUM(BF107:BF109)</f>
        <v>0</v>
      </c>
      <c r="BG110" s="21">
        <f t="shared" ref="BG110" ca="1" si="230">SUM(BG107:BG109)</f>
        <v>0</v>
      </c>
      <c r="BH110" s="21">
        <f t="shared" ref="BH110" si="231">SUM(BH107:BH109)</f>
        <v>0</v>
      </c>
      <c r="BI110" s="21">
        <f t="shared" ref="BI110" si="232">SUM(BI107:BI109)</f>
        <v>0</v>
      </c>
      <c r="BJ110" s="21">
        <f t="shared" ref="BJ110" si="233">SUM(BJ107:BJ109)</f>
        <v>0</v>
      </c>
      <c r="BK110" s="21">
        <f t="shared" ref="BK110" si="234">SUM(BK107:BK109)</f>
        <v>0</v>
      </c>
      <c r="BL110" s="21">
        <f t="shared" ref="BL110" si="235">SUM(BL107:BL109)</f>
        <v>0</v>
      </c>
      <c r="BM110" s="21">
        <f t="shared" ref="BM110" si="236">SUM(BM107:BM109)</f>
        <v>0</v>
      </c>
      <c r="BN110" s="21">
        <f t="shared" ref="BN110" si="237">SUM(BN107:BN109)</f>
        <v>0</v>
      </c>
      <c r="BO110" s="21">
        <f t="shared" ref="BO110" si="238">SUM(BO107:BO109)</f>
        <v>0</v>
      </c>
      <c r="BP110" s="21">
        <f t="shared" ref="BP110" si="239">SUM(BP107:BP109)</f>
        <v>0</v>
      </c>
      <c r="BQ110" s="21">
        <f t="shared" ref="BQ110" si="240">SUM(BQ107:BQ109)</f>
        <v>0</v>
      </c>
      <c r="BR110" s="21">
        <f t="shared" ref="BR110" si="241">SUM(BR107:BR109)</f>
        <v>0</v>
      </c>
      <c r="BS110" s="21">
        <f t="shared" ref="BS110" ca="1" si="242">SUM(BS107:BS109)</f>
        <v>0</v>
      </c>
      <c r="BT110" s="21">
        <f t="shared" ref="BT110" si="243">SUM(BT107:BT109)</f>
        <v>0</v>
      </c>
      <c r="BU110" s="21">
        <f t="shared" ref="BU110" si="244">SUM(BU107:BU109)</f>
        <v>0</v>
      </c>
      <c r="BV110" s="21">
        <f t="shared" ref="BV110" si="245">SUM(BV107:BV109)</f>
        <v>0</v>
      </c>
      <c r="BW110" s="21">
        <f t="shared" ref="BW110" si="246">SUM(BW107:BW109)</f>
        <v>0</v>
      </c>
      <c r="BX110" s="21">
        <f t="shared" ref="BX110" si="247">SUM(BX107:BX109)</f>
        <v>0</v>
      </c>
      <c r="BY110" s="21">
        <f t="shared" ref="BY110" si="248">SUM(BY107:BY109)</f>
        <v>0</v>
      </c>
      <c r="BZ110" s="21">
        <f t="shared" ref="BZ110" si="249">SUM(BZ107:BZ109)</f>
        <v>0</v>
      </c>
      <c r="CA110" s="21">
        <f t="shared" ref="CA110" si="250">SUM(CA107:CA109)</f>
        <v>0</v>
      </c>
      <c r="CB110" s="21">
        <f t="shared" ref="CB110" si="251">SUM(CB107:CB109)</f>
        <v>0</v>
      </c>
      <c r="CC110" s="21">
        <f t="shared" ref="CC110" si="252">SUM(CC107:CC109)</f>
        <v>0</v>
      </c>
      <c r="CD110" s="21">
        <f t="shared" ref="CD110" si="253">SUM(CD107:CD109)</f>
        <v>0</v>
      </c>
      <c r="CE110" s="21">
        <f t="shared" ref="CE110" si="254">SUM(CE107:CE109)</f>
        <v>0</v>
      </c>
      <c r="CF110" s="21">
        <f t="shared" ref="CF110" si="255">SUM(CF107:CF109)</f>
        <v>0</v>
      </c>
      <c r="CG110" s="21">
        <f t="shared" ref="CG110" si="256">SUM(CG107:CG109)</f>
        <v>0</v>
      </c>
      <c r="CH110" s="21">
        <f t="shared" ref="CH110" si="257">SUM(CH107:CH109)</f>
        <v>0</v>
      </c>
      <c r="CI110" s="21">
        <f t="shared" ref="CI110" si="258">SUM(CI107:CI109)</f>
        <v>0</v>
      </c>
      <c r="CJ110" s="21">
        <f t="shared" ref="CJ110" si="259">SUM(CJ107:CJ109)</f>
        <v>0</v>
      </c>
      <c r="CK110" s="21">
        <f t="shared" ref="CK110" si="260">SUM(CK107:CK109)</f>
        <v>0</v>
      </c>
      <c r="CL110" s="21">
        <f t="shared" ref="CL110" si="261">SUM(CL107:CL109)</f>
        <v>0</v>
      </c>
      <c r="CM110" s="21">
        <f t="shared" ref="CM110" si="262">SUM(CM107:CM109)</f>
        <v>0</v>
      </c>
      <c r="CN110" s="21">
        <f t="shared" ref="CN110" si="263">SUM(CN107:CN109)</f>
        <v>0</v>
      </c>
      <c r="CO110" s="21">
        <f t="shared" ref="CO110" si="264">SUM(CO107:CO109)</f>
        <v>0</v>
      </c>
    </row>
    <row r="111" spans="1:93" s="1" customFormat="1"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  <c r="AD111" s="21"/>
      <c r="AE111" s="21"/>
      <c r="AF111" s="21"/>
      <c r="AG111" s="21"/>
      <c r="AH111" s="21"/>
      <c r="AI111" s="21"/>
      <c r="AJ111" s="21"/>
      <c r="AK111" s="21"/>
      <c r="AL111" s="21"/>
      <c r="AM111" s="21"/>
      <c r="AN111" s="21"/>
      <c r="AO111" s="21"/>
      <c r="AP111" s="21"/>
      <c r="AQ111" s="21"/>
      <c r="AR111" s="21"/>
      <c r="AS111" s="21"/>
      <c r="AT111" s="21"/>
      <c r="AU111" s="21"/>
      <c r="AV111" s="21"/>
      <c r="AW111" s="21"/>
      <c r="AX111" s="21"/>
      <c r="AY111" s="21"/>
      <c r="AZ111" s="21"/>
      <c r="BA111" s="21"/>
      <c r="BB111" s="21"/>
      <c r="BC111" s="21"/>
      <c r="BD111" s="21"/>
      <c r="BE111" s="21"/>
      <c r="BF111" s="21"/>
      <c r="BG111" s="21"/>
      <c r="BH111" s="21"/>
      <c r="BI111" s="21"/>
      <c r="BJ111" s="21"/>
      <c r="BK111" s="21"/>
      <c r="BL111" s="21"/>
      <c r="BM111" s="21"/>
      <c r="BN111" s="21"/>
      <c r="BO111" s="21"/>
      <c r="BP111" s="21"/>
      <c r="BQ111" s="21"/>
      <c r="BR111" s="21"/>
      <c r="BS111" s="21"/>
      <c r="BT111" s="21"/>
      <c r="BU111" s="21"/>
      <c r="BV111" s="21"/>
      <c r="BW111" s="21"/>
      <c r="BX111" s="21"/>
      <c r="BY111" s="21"/>
      <c r="BZ111" s="21"/>
      <c r="CA111" s="21"/>
      <c r="CB111" s="21"/>
      <c r="CC111" s="21"/>
      <c r="CD111" s="21"/>
      <c r="CE111" s="21"/>
      <c r="CF111" s="21"/>
      <c r="CG111" s="21"/>
      <c r="CH111" s="21"/>
      <c r="CI111" s="21"/>
      <c r="CJ111" s="21"/>
      <c r="CK111" s="21"/>
      <c r="CL111" s="21"/>
      <c r="CM111" s="21"/>
      <c r="CN111" s="21"/>
      <c r="CO111" s="21"/>
    </row>
    <row r="112" spans="1:93">
      <c r="A112" t="s">
        <v>315</v>
      </c>
      <c r="B112" t="s">
        <v>92</v>
      </c>
      <c r="C112" t="s">
        <v>151</v>
      </c>
      <c r="D112" s="64">
        <v>43435</v>
      </c>
    </row>
    <row r="113" spans="2:93">
      <c r="C113" t="s">
        <v>176</v>
      </c>
      <c r="D113" s="64">
        <v>44166</v>
      </c>
    </row>
    <row r="114" spans="2:93">
      <c r="D114" s="64"/>
    </row>
    <row r="115" spans="2:93">
      <c r="C115" t="s">
        <v>182</v>
      </c>
      <c r="D115" s="4">
        <v>0.2</v>
      </c>
    </row>
    <row r="116" spans="2:93">
      <c r="C116" t="s">
        <v>183</v>
      </c>
      <c r="D116" s="4">
        <v>0.1</v>
      </c>
    </row>
    <row r="117" spans="2:93">
      <c r="C117" s="2" t="s">
        <v>122</v>
      </c>
      <c r="D117" s="73">
        <f>D112</f>
        <v>43435</v>
      </c>
      <c r="E117" s="73">
        <f t="shared" ref="E117:AJ117" si="265">EDATE(D117,1)</f>
        <v>43466</v>
      </c>
      <c r="F117" s="73">
        <f t="shared" si="265"/>
        <v>43497</v>
      </c>
      <c r="G117" s="73">
        <f t="shared" si="265"/>
        <v>43525</v>
      </c>
      <c r="H117" s="73">
        <f t="shared" si="265"/>
        <v>43556</v>
      </c>
      <c r="I117" s="73">
        <f t="shared" si="265"/>
        <v>43586</v>
      </c>
      <c r="J117" s="73">
        <f t="shared" si="265"/>
        <v>43617</v>
      </c>
      <c r="K117" s="73">
        <f t="shared" si="265"/>
        <v>43647</v>
      </c>
      <c r="L117" s="73">
        <f t="shared" si="265"/>
        <v>43678</v>
      </c>
      <c r="M117" s="73">
        <f t="shared" si="265"/>
        <v>43709</v>
      </c>
      <c r="N117" s="73">
        <f t="shared" si="265"/>
        <v>43739</v>
      </c>
      <c r="O117" s="73">
        <f t="shared" si="265"/>
        <v>43770</v>
      </c>
      <c r="P117" s="73">
        <f t="shared" si="265"/>
        <v>43800</v>
      </c>
      <c r="Q117" s="73">
        <f t="shared" si="265"/>
        <v>43831</v>
      </c>
      <c r="R117" s="73">
        <f t="shared" si="265"/>
        <v>43862</v>
      </c>
      <c r="S117" s="73">
        <f t="shared" si="265"/>
        <v>43891</v>
      </c>
      <c r="T117" s="73">
        <f t="shared" si="265"/>
        <v>43922</v>
      </c>
      <c r="U117" s="73">
        <f t="shared" si="265"/>
        <v>43952</v>
      </c>
      <c r="V117" s="73">
        <f t="shared" si="265"/>
        <v>43983</v>
      </c>
      <c r="W117" s="73">
        <f t="shared" si="265"/>
        <v>44013</v>
      </c>
      <c r="X117" s="73">
        <f t="shared" si="265"/>
        <v>44044</v>
      </c>
      <c r="Y117" s="73">
        <f t="shared" si="265"/>
        <v>44075</v>
      </c>
      <c r="Z117" s="73">
        <f t="shared" si="265"/>
        <v>44105</v>
      </c>
      <c r="AA117" s="73">
        <f t="shared" si="265"/>
        <v>44136</v>
      </c>
      <c r="AB117" s="73">
        <f t="shared" si="265"/>
        <v>44166</v>
      </c>
      <c r="AC117" s="73">
        <f t="shared" si="265"/>
        <v>44197</v>
      </c>
      <c r="AD117" s="73">
        <f t="shared" si="265"/>
        <v>44228</v>
      </c>
      <c r="AE117" s="73">
        <f t="shared" si="265"/>
        <v>44256</v>
      </c>
      <c r="AF117" s="73">
        <f t="shared" si="265"/>
        <v>44287</v>
      </c>
      <c r="AG117" s="73">
        <f t="shared" si="265"/>
        <v>44317</v>
      </c>
      <c r="AH117" s="73">
        <f t="shared" si="265"/>
        <v>44348</v>
      </c>
      <c r="AI117" s="73">
        <f t="shared" si="265"/>
        <v>44378</v>
      </c>
      <c r="AJ117" s="73">
        <f t="shared" si="265"/>
        <v>44409</v>
      </c>
      <c r="AK117" s="73">
        <f t="shared" ref="AK117:BP117" si="266">EDATE(AJ117,1)</f>
        <v>44440</v>
      </c>
      <c r="AL117" s="73">
        <f t="shared" si="266"/>
        <v>44470</v>
      </c>
      <c r="AM117" s="73">
        <f t="shared" si="266"/>
        <v>44501</v>
      </c>
      <c r="AN117" s="73">
        <f t="shared" si="266"/>
        <v>44531</v>
      </c>
      <c r="AO117" s="73">
        <f t="shared" si="266"/>
        <v>44562</v>
      </c>
      <c r="AP117" s="73">
        <f t="shared" si="266"/>
        <v>44593</v>
      </c>
      <c r="AQ117" s="73">
        <f t="shared" si="266"/>
        <v>44621</v>
      </c>
      <c r="AR117" s="73">
        <f t="shared" si="266"/>
        <v>44652</v>
      </c>
      <c r="AS117" s="73">
        <f t="shared" si="266"/>
        <v>44682</v>
      </c>
      <c r="AT117" s="73">
        <f t="shared" si="266"/>
        <v>44713</v>
      </c>
      <c r="AU117" s="73">
        <f t="shared" si="266"/>
        <v>44743</v>
      </c>
      <c r="AV117" s="73">
        <f t="shared" si="266"/>
        <v>44774</v>
      </c>
      <c r="AW117" s="73">
        <f t="shared" si="266"/>
        <v>44805</v>
      </c>
      <c r="AX117" s="73">
        <f t="shared" si="266"/>
        <v>44835</v>
      </c>
      <c r="AY117" s="73">
        <f t="shared" si="266"/>
        <v>44866</v>
      </c>
      <c r="AZ117" s="73">
        <f t="shared" si="266"/>
        <v>44896</v>
      </c>
      <c r="BA117" s="73">
        <f t="shared" si="266"/>
        <v>44927</v>
      </c>
      <c r="BB117" s="73">
        <f t="shared" si="266"/>
        <v>44958</v>
      </c>
      <c r="BC117" s="73">
        <f t="shared" si="266"/>
        <v>44986</v>
      </c>
      <c r="BD117" s="73">
        <f t="shared" si="266"/>
        <v>45017</v>
      </c>
      <c r="BE117" s="73">
        <f t="shared" si="266"/>
        <v>45047</v>
      </c>
      <c r="BF117" s="73">
        <f t="shared" si="266"/>
        <v>45078</v>
      </c>
      <c r="BG117" s="73">
        <f t="shared" si="266"/>
        <v>45108</v>
      </c>
      <c r="BH117" s="73">
        <f t="shared" si="266"/>
        <v>45139</v>
      </c>
      <c r="BI117" s="73">
        <f t="shared" si="266"/>
        <v>45170</v>
      </c>
      <c r="BJ117" s="73">
        <f t="shared" si="266"/>
        <v>45200</v>
      </c>
      <c r="BK117" s="73">
        <f t="shared" si="266"/>
        <v>45231</v>
      </c>
      <c r="BL117" s="73">
        <f t="shared" si="266"/>
        <v>45261</v>
      </c>
      <c r="BM117" s="73">
        <f t="shared" si="266"/>
        <v>45292</v>
      </c>
      <c r="BN117" s="73">
        <f t="shared" si="266"/>
        <v>45323</v>
      </c>
      <c r="BO117" s="73">
        <f t="shared" si="266"/>
        <v>45352</v>
      </c>
      <c r="BP117" s="73">
        <f t="shared" si="266"/>
        <v>45383</v>
      </c>
      <c r="BQ117" s="73">
        <f t="shared" ref="BQ117:CO117" si="267">EDATE(BP117,1)</f>
        <v>45413</v>
      </c>
      <c r="BR117" s="73">
        <f t="shared" si="267"/>
        <v>45444</v>
      </c>
      <c r="BS117" s="73">
        <f t="shared" si="267"/>
        <v>45474</v>
      </c>
      <c r="BT117" s="73">
        <f t="shared" si="267"/>
        <v>45505</v>
      </c>
      <c r="BU117" s="73">
        <f t="shared" si="267"/>
        <v>45536</v>
      </c>
      <c r="BV117" s="73">
        <f t="shared" si="267"/>
        <v>45566</v>
      </c>
      <c r="BW117" s="73">
        <f t="shared" si="267"/>
        <v>45597</v>
      </c>
      <c r="BX117" s="73">
        <f t="shared" si="267"/>
        <v>45627</v>
      </c>
      <c r="BY117" s="73">
        <f t="shared" si="267"/>
        <v>45658</v>
      </c>
      <c r="BZ117" s="73">
        <f t="shared" si="267"/>
        <v>45689</v>
      </c>
      <c r="CA117" s="73">
        <f t="shared" si="267"/>
        <v>45717</v>
      </c>
      <c r="CB117" s="73">
        <f t="shared" si="267"/>
        <v>45748</v>
      </c>
      <c r="CC117" s="73">
        <f t="shared" si="267"/>
        <v>45778</v>
      </c>
      <c r="CD117" s="73">
        <f t="shared" si="267"/>
        <v>45809</v>
      </c>
      <c r="CE117" s="73">
        <f t="shared" si="267"/>
        <v>45839</v>
      </c>
      <c r="CF117" s="73">
        <f t="shared" si="267"/>
        <v>45870</v>
      </c>
      <c r="CG117" s="73">
        <f t="shared" si="267"/>
        <v>45901</v>
      </c>
      <c r="CH117" s="73">
        <f t="shared" si="267"/>
        <v>45931</v>
      </c>
      <c r="CI117" s="73">
        <f t="shared" si="267"/>
        <v>45962</v>
      </c>
      <c r="CJ117" s="73">
        <f t="shared" si="267"/>
        <v>45992</v>
      </c>
      <c r="CK117" s="73">
        <f t="shared" si="267"/>
        <v>46023</v>
      </c>
      <c r="CL117" s="73">
        <f t="shared" si="267"/>
        <v>46054</v>
      </c>
      <c r="CM117" s="73">
        <f t="shared" si="267"/>
        <v>46082</v>
      </c>
      <c r="CN117" s="73">
        <f t="shared" si="267"/>
        <v>46113</v>
      </c>
      <c r="CO117" s="73">
        <f t="shared" si="267"/>
        <v>46143</v>
      </c>
    </row>
    <row r="118" spans="2:93">
      <c r="C118" t="s">
        <v>177</v>
      </c>
      <c r="D118" s="74">
        <v>0</v>
      </c>
      <c r="E118" s="74">
        <v>0</v>
      </c>
      <c r="F118" s="74">
        <v>0</v>
      </c>
      <c r="G118" s="74">
        <v>5532094</v>
      </c>
      <c r="H118" s="74">
        <v>5532094</v>
      </c>
      <c r="I118" s="74">
        <v>5532094</v>
      </c>
      <c r="J118" s="74">
        <v>8878294</v>
      </c>
      <c r="K118" s="74">
        <v>8878294</v>
      </c>
      <c r="L118" s="74">
        <v>8878294</v>
      </c>
      <c r="M118" s="74">
        <v>8878294</v>
      </c>
      <c r="N118" s="74">
        <v>8878294</v>
      </c>
      <c r="O118" s="74">
        <v>8878294</v>
      </c>
      <c r="P118" s="74">
        <v>9111181</v>
      </c>
      <c r="Q118" s="74">
        <v>9111181</v>
      </c>
      <c r="R118" s="74">
        <v>9111181</v>
      </c>
      <c r="S118" s="74">
        <v>9111181</v>
      </c>
      <c r="T118" s="74">
        <v>9111181</v>
      </c>
      <c r="U118" s="74">
        <v>9111181</v>
      </c>
      <c r="V118" s="74">
        <v>9111181</v>
      </c>
      <c r="W118" s="74">
        <v>9111181</v>
      </c>
      <c r="X118" s="74">
        <v>9111181</v>
      </c>
      <c r="Y118" s="74">
        <v>9111181</v>
      </c>
      <c r="Z118" s="74">
        <v>9111181</v>
      </c>
      <c r="AA118" s="74">
        <v>9111181</v>
      </c>
      <c r="AB118" s="74">
        <v>9350385</v>
      </c>
      <c r="AC118" s="74"/>
      <c r="AD118" s="74"/>
      <c r="AE118" s="74"/>
      <c r="AF118" s="74"/>
      <c r="AG118" s="74">
        <v>0</v>
      </c>
      <c r="AH118" s="74">
        <v>0</v>
      </c>
      <c r="AI118" s="74">
        <v>0</v>
      </c>
      <c r="AJ118" s="74">
        <v>0</v>
      </c>
      <c r="AK118" s="74">
        <v>0</v>
      </c>
      <c r="AL118" s="74">
        <v>0</v>
      </c>
      <c r="AM118" s="74">
        <v>0</v>
      </c>
      <c r="AN118" s="74">
        <v>0</v>
      </c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</row>
    <row r="119" spans="2:93">
      <c r="C119" t="s">
        <v>185</v>
      </c>
      <c r="D119" s="74">
        <v>33333333</v>
      </c>
      <c r="E119" s="74">
        <v>33333333</v>
      </c>
      <c r="F119" s="74">
        <v>33333333</v>
      </c>
      <c r="G119" s="74">
        <v>33333333</v>
      </c>
      <c r="H119" s="74">
        <v>33333333</v>
      </c>
      <c r="I119" s="74">
        <v>33333333</v>
      </c>
      <c r="J119" s="74">
        <v>33333333</v>
      </c>
      <c r="K119" s="74">
        <v>33333333</v>
      </c>
      <c r="L119" s="74">
        <v>33333333</v>
      </c>
      <c r="M119" s="74">
        <v>33333333</v>
      </c>
      <c r="N119" s="74">
        <v>33333333</v>
      </c>
      <c r="O119" s="74">
        <v>33333333</v>
      </c>
      <c r="P119" s="74">
        <v>33666667</v>
      </c>
      <c r="Q119" s="74">
        <v>33666667</v>
      </c>
      <c r="R119" s="74">
        <v>33666667</v>
      </c>
      <c r="S119" s="74">
        <v>33666667</v>
      </c>
      <c r="T119" s="74">
        <v>33666667</v>
      </c>
      <c r="U119" s="74">
        <v>33666667</v>
      </c>
      <c r="V119" s="74">
        <v>33666667</v>
      </c>
      <c r="W119" s="74">
        <v>33666667</v>
      </c>
      <c r="X119" s="74">
        <v>33666667</v>
      </c>
      <c r="Y119" s="74">
        <v>33666667</v>
      </c>
      <c r="Z119" s="74">
        <v>33666667</v>
      </c>
      <c r="AA119" s="74">
        <v>33666667</v>
      </c>
      <c r="AB119" s="74">
        <v>34003333</v>
      </c>
      <c r="AC119" s="74"/>
      <c r="AD119" s="74"/>
      <c r="AE119" s="74"/>
      <c r="AF119" s="74"/>
      <c r="AG119" s="74">
        <v>0</v>
      </c>
      <c r="AH119" s="74">
        <v>0</v>
      </c>
      <c r="AI119" s="74">
        <v>0</v>
      </c>
      <c r="AJ119" s="74">
        <v>0</v>
      </c>
      <c r="AK119" s="74">
        <v>0</v>
      </c>
      <c r="AL119" s="74">
        <v>0</v>
      </c>
      <c r="AM119" s="74">
        <v>0</v>
      </c>
      <c r="AN119" s="74">
        <v>0</v>
      </c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</row>
    <row r="120" spans="2:93">
      <c r="C120" t="s">
        <v>186</v>
      </c>
      <c r="D120" s="74">
        <v>58333333</v>
      </c>
      <c r="E120" s="74">
        <v>58333333</v>
      </c>
      <c r="F120" s="74">
        <v>58333333</v>
      </c>
      <c r="G120" s="74">
        <v>58333333</v>
      </c>
      <c r="H120" s="74">
        <v>58333333</v>
      </c>
      <c r="I120" s="74">
        <v>58333333</v>
      </c>
      <c r="J120" s="74">
        <v>58333333</v>
      </c>
      <c r="K120" s="74">
        <v>58333333</v>
      </c>
      <c r="L120" s="74">
        <v>58333333</v>
      </c>
      <c r="M120" s="74">
        <v>58333333</v>
      </c>
      <c r="N120" s="74">
        <v>58333333</v>
      </c>
      <c r="O120" s="74">
        <v>58333333</v>
      </c>
      <c r="P120" s="74">
        <v>58916667</v>
      </c>
      <c r="Q120" s="74">
        <v>58916667</v>
      </c>
      <c r="R120" s="74">
        <v>58916667</v>
      </c>
      <c r="S120" s="74">
        <v>58916667</v>
      </c>
      <c r="T120" s="74">
        <v>58916667</v>
      </c>
      <c r="U120" s="74">
        <v>58916667</v>
      </c>
      <c r="V120" s="74">
        <v>58916667</v>
      </c>
      <c r="W120" s="74">
        <v>58916667</v>
      </c>
      <c r="X120" s="74">
        <v>58916667</v>
      </c>
      <c r="Y120" s="74">
        <v>58916667</v>
      </c>
      <c r="Z120" s="74">
        <v>58916667</v>
      </c>
      <c r="AA120" s="74">
        <v>58916667</v>
      </c>
      <c r="AB120" s="74">
        <v>59505833</v>
      </c>
      <c r="AC120" s="74"/>
      <c r="AD120" s="74"/>
      <c r="AE120" s="74"/>
      <c r="AF120" s="74"/>
      <c r="AG120" s="74">
        <v>0</v>
      </c>
      <c r="AH120" s="74">
        <v>0</v>
      </c>
      <c r="AI120" s="74">
        <v>0</v>
      </c>
      <c r="AJ120" s="74">
        <v>0</v>
      </c>
      <c r="AK120" s="74">
        <v>0</v>
      </c>
      <c r="AL120" s="74">
        <v>0</v>
      </c>
      <c r="AM120" s="74">
        <v>0</v>
      </c>
      <c r="AN120" s="74">
        <v>0</v>
      </c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</row>
    <row r="121" spans="2:93">
      <c r="C121" t="s">
        <v>191</v>
      </c>
      <c r="D121" s="74">
        <v>152100</v>
      </c>
      <c r="E121" s="74">
        <v>152100</v>
      </c>
      <c r="F121" s="74">
        <v>152100</v>
      </c>
      <c r="G121" s="74">
        <v>152100</v>
      </c>
      <c r="H121" s="74">
        <v>152100</v>
      </c>
      <c r="I121" s="74">
        <v>152100</v>
      </c>
      <c r="J121" s="74">
        <v>152100</v>
      </c>
      <c r="K121" s="74">
        <v>152100</v>
      </c>
      <c r="L121" s="74">
        <v>152100</v>
      </c>
      <c r="M121" s="74">
        <v>152100</v>
      </c>
      <c r="N121" s="74">
        <v>152100</v>
      </c>
      <c r="O121" s="74">
        <v>152100</v>
      </c>
      <c r="P121" s="74">
        <v>159705</v>
      </c>
      <c r="Q121" s="74">
        <v>159705</v>
      </c>
      <c r="R121" s="74">
        <v>159705</v>
      </c>
      <c r="S121" s="74">
        <v>159705</v>
      </c>
      <c r="T121" s="74">
        <v>159705</v>
      </c>
      <c r="U121" s="74">
        <v>159705</v>
      </c>
      <c r="V121" s="74">
        <v>159705</v>
      </c>
      <c r="W121" s="74">
        <v>159705</v>
      </c>
      <c r="X121" s="74">
        <v>159705</v>
      </c>
      <c r="Y121" s="74">
        <v>159705</v>
      </c>
      <c r="Z121" s="74">
        <v>159705</v>
      </c>
      <c r="AA121" s="74">
        <v>159705</v>
      </c>
      <c r="AB121" s="74">
        <v>167690</v>
      </c>
      <c r="AC121" s="74"/>
      <c r="AD121" s="74"/>
      <c r="AE121" s="74"/>
      <c r="AF121" s="74"/>
      <c r="AG121" s="74">
        <v>0</v>
      </c>
      <c r="AH121" s="74">
        <v>0</v>
      </c>
      <c r="AI121" s="74">
        <v>0</v>
      </c>
      <c r="AJ121" s="74">
        <v>0</v>
      </c>
      <c r="AK121" s="74">
        <v>0</v>
      </c>
      <c r="AL121" s="74">
        <v>0</v>
      </c>
      <c r="AM121" s="74">
        <v>0</v>
      </c>
      <c r="AN121" s="74">
        <v>0</v>
      </c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</row>
    <row r="122" spans="2:93">
      <c r="C122" t="s">
        <v>159</v>
      </c>
      <c r="D122" s="74">
        <v>124722</v>
      </c>
      <c r="E122" s="74">
        <v>124722</v>
      </c>
      <c r="F122" s="74">
        <v>124722</v>
      </c>
      <c r="G122" s="74">
        <v>124722</v>
      </c>
      <c r="H122" s="74">
        <v>124722</v>
      </c>
      <c r="I122" s="74">
        <v>124722</v>
      </c>
      <c r="J122" s="74">
        <v>124722</v>
      </c>
      <c r="K122" s="74">
        <v>124722</v>
      </c>
      <c r="L122" s="74">
        <v>124722</v>
      </c>
      <c r="M122" s="74">
        <v>124722</v>
      </c>
      <c r="N122" s="74">
        <v>124722</v>
      </c>
      <c r="O122" s="74">
        <v>124722</v>
      </c>
      <c r="P122" s="74">
        <v>128464</v>
      </c>
      <c r="Q122" s="74">
        <v>128464</v>
      </c>
      <c r="R122" s="74">
        <v>128464</v>
      </c>
      <c r="S122" s="74">
        <v>128464</v>
      </c>
      <c r="T122" s="74">
        <v>128464</v>
      </c>
      <c r="U122" s="74">
        <v>128464</v>
      </c>
      <c r="V122" s="74">
        <v>128464</v>
      </c>
      <c r="W122" s="74">
        <v>128464</v>
      </c>
      <c r="X122" s="74">
        <v>128464</v>
      </c>
      <c r="Y122" s="74">
        <v>128464</v>
      </c>
      <c r="Z122" s="74">
        <v>128464</v>
      </c>
      <c r="AA122" s="74">
        <v>128464</v>
      </c>
      <c r="AB122" s="74">
        <v>132318</v>
      </c>
      <c r="AC122" s="74"/>
      <c r="AD122" s="74"/>
      <c r="AE122" s="74"/>
      <c r="AF122" s="74"/>
      <c r="AG122" s="74">
        <v>0</v>
      </c>
      <c r="AH122" s="74">
        <v>0</v>
      </c>
      <c r="AI122" s="74">
        <v>0</v>
      </c>
      <c r="AJ122" s="74">
        <v>0</v>
      </c>
      <c r="AK122" s="74">
        <v>0</v>
      </c>
      <c r="AL122" s="74">
        <v>0</v>
      </c>
      <c r="AM122" s="74">
        <v>0</v>
      </c>
      <c r="AN122" s="74">
        <v>0</v>
      </c>
      <c r="AO122" s="74">
        <v>0</v>
      </c>
      <c r="AP122" s="74">
        <v>0</v>
      </c>
      <c r="AQ122" s="74">
        <v>0</v>
      </c>
      <c r="AR122" s="74">
        <v>0</v>
      </c>
      <c r="AS122" s="74">
        <v>0</v>
      </c>
      <c r="AT122" s="74">
        <v>0</v>
      </c>
      <c r="AU122" s="74">
        <v>0</v>
      </c>
      <c r="AV122" s="74">
        <v>0</v>
      </c>
      <c r="AW122" s="74">
        <v>0</v>
      </c>
      <c r="AX122" s="74">
        <v>0</v>
      </c>
      <c r="AY122" s="74">
        <v>0</v>
      </c>
      <c r="AZ122" s="74">
        <v>0</v>
      </c>
      <c r="BA122" s="74">
        <v>0</v>
      </c>
      <c r="BB122" s="74">
        <v>0</v>
      </c>
      <c r="BC122" s="74">
        <v>0</v>
      </c>
      <c r="BD122" s="74">
        <v>0</v>
      </c>
      <c r="BE122" s="74">
        <v>0</v>
      </c>
      <c r="BF122" s="74">
        <v>0</v>
      </c>
      <c r="BG122" s="74">
        <v>0</v>
      </c>
      <c r="BH122" s="74">
        <v>0</v>
      </c>
      <c r="BI122" s="74">
        <v>0</v>
      </c>
      <c r="BJ122" s="74">
        <v>0</v>
      </c>
      <c r="BK122" s="74">
        <v>0</v>
      </c>
      <c r="BL122" s="74">
        <v>0</v>
      </c>
      <c r="BM122" s="74">
        <v>0</v>
      </c>
      <c r="BN122" s="74">
        <v>0</v>
      </c>
      <c r="BO122" s="74">
        <v>0</v>
      </c>
      <c r="BP122" s="74">
        <v>0</v>
      </c>
      <c r="BQ122" s="74">
        <v>0</v>
      </c>
      <c r="BR122" s="74">
        <v>0</v>
      </c>
      <c r="BS122" s="74">
        <v>0</v>
      </c>
      <c r="BT122" s="74">
        <v>0</v>
      </c>
      <c r="BU122" s="74">
        <v>0</v>
      </c>
      <c r="BV122" s="74">
        <v>0</v>
      </c>
      <c r="BW122" s="74">
        <v>0</v>
      </c>
      <c r="BX122" s="74">
        <v>0</v>
      </c>
      <c r="BY122" s="74">
        <v>0</v>
      </c>
      <c r="BZ122" s="74">
        <v>0</v>
      </c>
      <c r="CA122" s="74">
        <v>0</v>
      </c>
      <c r="CB122" s="74">
        <v>0</v>
      </c>
      <c r="CC122" s="74">
        <v>0</v>
      </c>
      <c r="CD122" s="74">
        <v>0</v>
      </c>
      <c r="CE122" s="74">
        <v>0</v>
      </c>
      <c r="CF122" s="74">
        <v>0</v>
      </c>
      <c r="CG122" s="74">
        <v>0</v>
      </c>
      <c r="CH122" s="74">
        <v>0</v>
      </c>
      <c r="CI122" s="74">
        <v>0</v>
      </c>
      <c r="CJ122" s="74">
        <v>0</v>
      </c>
      <c r="CK122" s="74">
        <v>0</v>
      </c>
      <c r="CL122" s="74">
        <v>0</v>
      </c>
      <c r="CM122" s="74">
        <v>0</v>
      </c>
      <c r="CN122" s="74">
        <v>0</v>
      </c>
      <c r="CO122" s="74">
        <v>0</v>
      </c>
    </row>
    <row r="123" spans="2:93">
      <c r="C123" t="s">
        <v>35</v>
      </c>
      <c r="D123" s="74">
        <v>13333.300000000001</v>
      </c>
      <c r="E123" s="74">
        <v>0</v>
      </c>
      <c r="F123" s="74">
        <v>0</v>
      </c>
      <c r="G123" s="74">
        <v>0</v>
      </c>
      <c r="H123" s="74">
        <v>0</v>
      </c>
      <c r="I123" s="74">
        <v>0</v>
      </c>
      <c r="J123" s="74">
        <v>0</v>
      </c>
      <c r="K123" s="74">
        <v>0</v>
      </c>
      <c r="L123" s="74">
        <v>0</v>
      </c>
      <c r="M123" s="74">
        <v>0</v>
      </c>
      <c r="N123" s="74">
        <v>0</v>
      </c>
      <c r="O123" s="74">
        <v>0</v>
      </c>
      <c r="P123" s="74">
        <v>160133</v>
      </c>
      <c r="Q123" s="74">
        <v>0</v>
      </c>
      <c r="R123" s="74">
        <v>0</v>
      </c>
      <c r="S123" s="74">
        <v>0</v>
      </c>
      <c r="T123" s="74">
        <v>0</v>
      </c>
      <c r="U123" s="74">
        <v>0</v>
      </c>
      <c r="V123" s="74">
        <v>0</v>
      </c>
      <c r="W123" s="74">
        <v>0</v>
      </c>
      <c r="X123" s="74">
        <v>0</v>
      </c>
      <c r="Y123" s="74">
        <v>0</v>
      </c>
      <c r="Z123" s="74">
        <v>0</v>
      </c>
      <c r="AA123" s="74">
        <v>0</v>
      </c>
      <c r="AB123" s="74">
        <v>161735</v>
      </c>
      <c r="AC123" s="74">
        <v>0</v>
      </c>
      <c r="AD123" s="74">
        <v>0</v>
      </c>
      <c r="AE123" s="74">
        <v>0</v>
      </c>
      <c r="AF123" s="74">
        <v>0</v>
      </c>
      <c r="AG123" s="74">
        <v>0</v>
      </c>
      <c r="AH123" s="74">
        <v>0</v>
      </c>
      <c r="AI123" s="74">
        <v>0</v>
      </c>
      <c r="AJ123" s="74">
        <v>0</v>
      </c>
      <c r="AK123" s="74">
        <v>0</v>
      </c>
      <c r="AL123" s="74">
        <v>0</v>
      </c>
      <c r="AM123" s="74">
        <v>0</v>
      </c>
      <c r="AN123" s="74">
        <v>11468.096640000003</v>
      </c>
      <c r="AO123" s="3">
        <v>0</v>
      </c>
      <c r="AP123" s="3">
        <v>0</v>
      </c>
      <c r="AQ123" s="3">
        <v>0</v>
      </c>
      <c r="AR123" s="3">
        <v>0</v>
      </c>
      <c r="AS123" s="3">
        <v>0</v>
      </c>
      <c r="AT123" s="3">
        <v>0</v>
      </c>
      <c r="AU123" s="3">
        <v>0</v>
      </c>
      <c r="AV123" s="3">
        <v>0</v>
      </c>
      <c r="AW123" s="3">
        <v>0</v>
      </c>
      <c r="AX123" s="3">
        <v>0</v>
      </c>
      <c r="AY123" s="3">
        <v>0</v>
      </c>
      <c r="AZ123" s="3">
        <v>0</v>
      </c>
      <c r="BA123" s="3">
        <v>0</v>
      </c>
      <c r="BB123" s="3">
        <v>0</v>
      </c>
      <c r="BC123" s="3">
        <v>0</v>
      </c>
      <c r="BD123" s="3">
        <v>0</v>
      </c>
      <c r="BE123" s="3">
        <v>0</v>
      </c>
      <c r="BF123" s="3">
        <v>0</v>
      </c>
      <c r="BG123" s="3">
        <v>0</v>
      </c>
      <c r="BH123" s="3">
        <v>0</v>
      </c>
      <c r="BI123" s="3">
        <v>0</v>
      </c>
      <c r="BJ123" s="3">
        <v>0</v>
      </c>
      <c r="BK123" s="3">
        <v>0</v>
      </c>
      <c r="BL123" s="3">
        <v>0</v>
      </c>
      <c r="BM123" s="3">
        <v>0</v>
      </c>
      <c r="BN123" s="3">
        <v>0</v>
      </c>
      <c r="BO123" s="3">
        <v>0</v>
      </c>
      <c r="BP123" s="3">
        <v>0</v>
      </c>
      <c r="BQ123" s="3">
        <v>0</v>
      </c>
      <c r="BR123" s="3">
        <v>0</v>
      </c>
      <c r="BS123" s="3">
        <v>0</v>
      </c>
      <c r="BT123" s="3">
        <v>0</v>
      </c>
      <c r="BU123" s="74">
        <v>0</v>
      </c>
      <c r="BV123" s="74">
        <v>0</v>
      </c>
      <c r="BW123" s="74">
        <v>0</v>
      </c>
      <c r="BX123" s="74">
        <v>0</v>
      </c>
      <c r="BY123" s="74">
        <v>0</v>
      </c>
      <c r="BZ123" s="74">
        <v>0</v>
      </c>
      <c r="CA123" s="74">
        <v>0</v>
      </c>
      <c r="CB123" s="74">
        <v>0</v>
      </c>
      <c r="CC123" s="74">
        <v>0</v>
      </c>
      <c r="CD123" s="74">
        <v>0</v>
      </c>
      <c r="CE123" s="74">
        <v>0</v>
      </c>
      <c r="CF123" s="74">
        <v>0</v>
      </c>
      <c r="CG123" s="74">
        <v>0</v>
      </c>
      <c r="CH123" s="74">
        <v>0</v>
      </c>
      <c r="CI123" s="74">
        <v>0</v>
      </c>
      <c r="CJ123" s="74">
        <v>0</v>
      </c>
      <c r="CK123" s="74">
        <v>0</v>
      </c>
      <c r="CL123" s="74">
        <v>0</v>
      </c>
      <c r="CM123" s="74">
        <v>0</v>
      </c>
      <c r="CN123" s="74">
        <v>0</v>
      </c>
      <c r="CO123" s="74">
        <v>0</v>
      </c>
    </row>
    <row r="124" spans="2:93">
      <c r="D124" s="74"/>
      <c r="E124" s="74"/>
      <c r="F124" s="74"/>
      <c r="G124" s="74"/>
      <c r="H124" s="74"/>
      <c r="I124" s="74"/>
      <c r="J124" s="74"/>
      <c r="K124" s="74"/>
      <c r="L124" s="74"/>
      <c r="M124" s="74"/>
      <c r="N124" s="74"/>
      <c r="O124" s="74"/>
      <c r="P124" s="74"/>
      <c r="Q124" s="74"/>
      <c r="R124" s="74"/>
      <c r="S124" s="74"/>
      <c r="T124" s="74"/>
      <c r="U124" s="74"/>
      <c r="V124" s="74"/>
      <c r="W124" s="74"/>
      <c r="X124" s="74"/>
      <c r="Y124" s="74"/>
      <c r="Z124" s="74"/>
      <c r="AA124" s="74"/>
      <c r="AB124" s="74"/>
      <c r="AC124" s="74"/>
      <c r="AD124" s="74"/>
      <c r="AE124" s="74"/>
      <c r="AF124" s="74"/>
      <c r="AG124" s="74"/>
      <c r="AH124" s="74"/>
      <c r="AI124" s="74"/>
      <c r="AJ124" s="74"/>
      <c r="AK124" s="74"/>
      <c r="AL124" s="74"/>
      <c r="AM124" s="74"/>
      <c r="AN124" s="74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74"/>
      <c r="BV124" s="74"/>
      <c r="BW124" s="74"/>
      <c r="BX124" s="74"/>
      <c r="BY124" s="74"/>
      <c r="BZ124" s="74"/>
      <c r="CA124" s="74"/>
      <c r="CB124" s="74"/>
      <c r="CC124" s="74"/>
      <c r="CD124" s="74"/>
      <c r="CE124" s="74"/>
      <c r="CF124" s="74"/>
      <c r="CG124" s="74"/>
      <c r="CH124" s="74"/>
      <c r="CI124" s="74"/>
      <c r="CJ124" s="74"/>
      <c r="CK124" s="74"/>
      <c r="CL124" s="74"/>
      <c r="CM124" s="74"/>
      <c r="CN124" s="74"/>
      <c r="CO124" s="74"/>
    </row>
    <row r="125" spans="2:93">
      <c r="D125" s="65">
        <f>YEAR(D126)</f>
        <v>2018</v>
      </c>
      <c r="E125" s="65">
        <f t="shared" ref="E125:BP125" si="268">YEAR(E126)</f>
        <v>2019</v>
      </c>
      <c r="F125" s="65">
        <f t="shared" si="268"/>
        <v>2019</v>
      </c>
      <c r="G125" s="65">
        <f t="shared" si="268"/>
        <v>2019</v>
      </c>
      <c r="H125" s="65">
        <f t="shared" si="268"/>
        <v>2019</v>
      </c>
      <c r="I125" s="65">
        <f t="shared" si="268"/>
        <v>2019</v>
      </c>
      <c r="J125" s="65">
        <f t="shared" si="268"/>
        <v>2019</v>
      </c>
      <c r="K125" s="65">
        <f t="shared" si="268"/>
        <v>2019</v>
      </c>
      <c r="L125" s="65">
        <f t="shared" si="268"/>
        <v>2019</v>
      </c>
      <c r="M125" s="65">
        <f t="shared" si="268"/>
        <v>2019</v>
      </c>
      <c r="N125" s="65">
        <f t="shared" si="268"/>
        <v>2019</v>
      </c>
      <c r="O125" s="65">
        <f t="shared" si="268"/>
        <v>2019</v>
      </c>
      <c r="P125" s="65">
        <f t="shared" si="268"/>
        <v>2019</v>
      </c>
      <c r="Q125" s="65">
        <f t="shared" si="268"/>
        <v>2020</v>
      </c>
      <c r="R125" s="65">
        <f t="shared" si="268"/>
        <v>2020</v>
      </c>
      <c r="S125" s="65">
        <f t="shared" si="268"/>
        <v>2020</v>
      </c>
      <c r="T125" s="65">
        <f t="shared" si="268"/>
        <v>2020</v>
      </c>
      <c r="U125" s="65">
        <f t="shared" si="268"/>
        <v>2020</v>
      </c>
      <c r="V125" s="65">
        <f t="shared" si="268"/>
        <v>2020</v>
      </c>
      <c r="W125" s="65">
        <f t="shared" si="268"/>
        <v>2020</v>
      </c>
      <c r="X125" s="65">
        <f t="shared" si="268"/>
        <v>2020</v>
      </c>
      <c r="Y125" s="65">
        <f t="shared" si="268"/>
        <v>2020</v>
      </c>
      <c r="Z125" s="65">
        <f t="shared" si="268"/>
        <v>2020</v>
      </c>
      <c r="AA125" s="65">
        <f t="shared" si="268"/>
        <v>2020</v>
      </c>
      <c r="AB125" s="65">
        <f t="shared" si="268"/>
        <v>2020</v>
      </c>
      <c r="AC125" s="65">
        <f t="shared" si="268"/>
        <v>2021</v>
      </c>
      <c r="AD125" s="65">
        <f t="shared" si="268"/>
        <v>2021</v>
      </c>
      <c r="AE125" s="65">
        <f t="shared" si="268"/>
        <v>2021</v>
      </c>
      <c r="AF125" s="65">
        <f t="shared" si="268"/>
        <v>2021</v>
      </c>
      <c r="AG125" s="65">
        <f t="shared" si="268"/>
        <v>2021</v>
      </c>
      <c r="AH125" s="65">
        <f t="shared" si="268"/>
        <v>2021</v>
      </c>
      <c r="AI125" s="65">
        <f t="shared" si="268"/>
        <v>2021</v>
      </c>
      <c r="AJ125" s="65">
        <f t="shared" si="268"/>
        <v>2021</v>
      </c>
      <c r="AK125" s="65">
        <f t="shared" si="268"/>
        <v>2021</v>
      </c>
      <c r="AL125" s="65">
        <f t="shared" si="268"/>
        <v>2021</v>
      </c>
      <c r="AM125" s="65">
        <f t="shared" si="268"/>
        <v>2021</v>
      </c>
      <c r="AN125" s="65">
        <f t="shared" si="268"/>
        <v>2021</v>
      </c>
      <c r="AO125" s="65">
        <f t="shared" si="268"/>
        <v>2022</v>
      </c>
      <c r="AP125" s="65">
        <f t="shared" si="268"/>
        <v>2022</v>
      </c>
      <c r="AQ125" s="65">
        <f t="shared" si="268"/>
        <v>2022</v>
      </c>
      <c r="AR125" s="65">
        <f t="shared" si="268"/>
        <v>2022</v>
      </c>
      <c r="AS125" s="65">
        <f t="shared" si="268"/>
        <v>2022</v>
      </c>
      <c r="AT125" s="65">
        <f t="shared" si="268"/>
        <v>2022</v>
      </c>
      <c r="AU125" s="65">
        <f t="shared" si="268"/>
        <v>2022</v>
      </c>
      <c r="AV125" s="65">
        <f t="shared" si="268"/>
        <v>2022</v>
      </c>
      <c r="AW125" s="65">
        <f t="shared" si="268"/>
        <v>2022</v>
      </c>
      <c r="AX125" s="65">
        <f t="shared" si="268"/>
        <v>2022</v>
      </c>
      <c r="AY125" s="65">
        <f t="shared" si="268"/>
        <v>2022</v>
      </c>
      <c r="AZ125" s="65">
        <f t="shared" si="268"/>
        <v>2022</v>
      </c>
      <c r="BA125" s="65">
        <f t="shared" si="268"/>
        <v>2023</v>
      </c>
      <c r="BB125" s="65">
        <f t="shared" si="268"/>
        <v>2023</v>
      </c>
      <c r="BC125" s="65">
        <f t="shared" si="268"/>
        <v>2023</v>
      </c>
      <c r="BD125" s="65">
        <f t="shared" si="268"/>
        <v>2023</v>
      </c>
      <c r="BE125" s="65">
        <f t="shared" si="268"/>
        <v>2023</v>
      </c>
      <c r="BF125" s="65">
        <f t="shared" si="268"/>
        <v>2023</v>
      </c>
      <c r="BG125" s="65">
        <f t="shared" si="268"/>
        <v>2023</v>
      </c>
      <c r="BH125" s="65">
        <f t="shared" si="268"/>
        <v>2023</v>
      </c>
      <c r="BI125" s="65">
        <f t="shared" si="268"/>
        <v>2023</v>
      </c>
      <c r="BJ125" s="65">
        <f t="shared" si="268"/>
        <v>2023</v>
      </c>
      <c r="BK125" s="65">
        <f t="shared" si="268"/>
        <v>2023</v>
      </c>
      <c r="BL125" s="65">
        <f t="shared" si="268"/>
        <v>2023</v>
      </c>
      <c r="BM125" s="65">
        <f t="shared" si="268"/>
        <v>2024</v>
      </c>
      <c r="BN125" s="65">
        <f t="shared" si="268"/>
        <v>2024</v>
      </c>
      <c r="BO125" s="65">
        <f t="shared" si="268"/>
        <v>2024</v>
      </c>
      <c r="BP125" s="65">
        <f t="shared" si="268"/>
        <v>2024</v>
      </c>
      <c r="BQ125" s="65">
        <f t="shared" ref="BQ125:CO125" si="269">YEAR(BQ126)</f>
        <v>2024</v>
      </c>
      <c r="BR125" s="65">
        <f t="shared" si="269"/>
        <v>2024</v>
      </c>
      <c r="BS125" s="65">
        <f t="shared" si="269"/>
        <v>2024</v>
      </c>
      <c r="BT125" s="65">
        <f t="shared" si="269"/>
        <v>2024</v>
      </c>
      <c r="BU125" s="65">
        <f t="shared" si="269"/>
        <v>2024</v>
      </c>
      <c r="BV125" s="65">
        <f t="shared" si="269"/>
        <v>2024</v>
      </c>
      <c r="BW125" s="65">
        <f t="shared" si="269"/>
        <v>2024</v>
      </c>
      <c r="BX125" s="65">
        <f t="shared" si="269"/>
        <v>2024</v>
      </c>
      <c r="BY125" s="65">
        <f t="shared" si="269"/>
        <v>2025</v>
      </c>
      <c r="BZ125" s="65">
        <f t="shared" si="269"/>
        <v>2025</v>
      </c>
      <c r="CA125" s="65">
        <f t="shared" si="269"/>
        <v>2025</v>
      </c>
      <c r="CB125" s="65">
        <f t="shared" si="269"/>
        <v>2025</v>
      </c>
      <c r="CC125" s="65">
        <f t="shared" si="269"/>
        <v>2025</v>
      </c>
      <c r="CD125" s="65">
        <f t="shared" si="269"/>
        <v>2025</v>
      </c>
      <c r="CE125" s="65">
        <f t="shared" si="269"/>
        <v>2025</v>
      </c>
      <c r="CF125" s="65">
        <f t="shared" si="269"/>
        <v>2025</v>
      </c>
      <c r="CG125" s="65">
        <f t="shared" si="269"/>
        <v>2025</v>
      </c>
      <c r="CH125" s="65">
        <f t="shared" si="269"/>
        <v>2025</v>
      </c>
      <c r="CI125" s="65">
        <f t="shared" si="269"/>
        <v>2025</v>
      </c>
      <c r="CJ125" s="65">
        <f t="shared" si="269"/>
        <v>2025</v>
      </c>
      <c r="CK125" s="65">
        <f t="shared" si="269"/>
        <v>2026</v>
      </c>
      <c r="CL125" s="65">
        <f t="shared" si="269"/>
        <v>2026</v>
      </c>
      <c r="CM125" s="65">
        <f t="shared" si="269"/>
        <v>2026</v>
      </c>
      <c r="CN125" s="65">
        <f t="shared" si="269"/>
        <v>2026</v>
      </c>
      <c r="CO125" s="65">
        <f t="shared" si="269"/>
        <v>2026</v>
      </c>
    </row>
    <row r="126" spans="2:93">
      <c r="B126" t="s">
        <v>91</v>
      </c>
      <c r="C126" s="2" t="s">
        <v>122</v>
      </c>
      <c r="D126" s="73">
        <f>D112</f>
        <v>43435</v>
      </c>
      <c r="E126" s="73">
        <f t="shared" ref="E126:AJ126" si="270">EDATE(D126,1)</f>
        <v>43466</v>
      </c>
      <c r="F126" s="73">
        <f t="shared" si="270"/>
        <v>43497</v>
      </c>
      <c r="G126" s="73">
        <f t="shared" si="270"/>
        <v>43525</v>
      </c>
      <c r="H126" s="73">
        <f t="shared" si="270"/>
        <v>43556</v>
      </c>
      <c r="I126" s="73">
        <f t="shared" si="270"/>
        <v>43586</v>
      </c>
      <c r="J126" s="73">
        <f t="shared" si="270"/>
        <v>43617</v>
      </c>
      <c r="K126" s="73">
        <f t="shared" si="270"/>
        <v>43647</v>
      </c>
      <c r="L126" s="73">
        <f t="shared" si="270"/>
        <v>43678</v>
      </c>
      <c r="M126" s="73">
        <f t="shared" si="270"/>
        <v>43709</v>
      </c>
      <c r="N126" s="73">
        <f t="shared" si="270"/>
        <v>43739</v>
      </c>
      <c r="O126" s="73">
        <f t="shared" si="270"/>
        <v>43770</v>
      </c>
      <c r="P126" s="73">
        <f t="shared" si="270"/>
        <v>43800</v>
      </c>
      <c r="Q126" s="73">
        <f t="shared" si="270"/>
        <v>43831</v>
      </c>
      <c r="R126" s="73">
        <f t="shared" si="270"/>
        <v>43862</v>
      </c>
      <c r="S126" s="73">
        <f t="shared" si="270"/>
        <v>43891</v>
      </c>
      <c r="T126" s="73">
        <f t="shared" si="270"/>
        <v>43922</v>
      </c>
      <c r="U126" s="73">
        <f t="shared" si="270"/>
        <v>43952</v>
      </c>
      <c r="V126" s="73">
        <f t="shared" si="270"/>
        <v>43983</v>
      </c>
      <c r="W126" s="73">
        <f t="shared" si="270"/>
        <v>44013</v>
      </c>
      <c r="X126" s="73">
        <f t="shared" si="270"/>
        <v>44044</v>
      </c>
      <c r="Y126" s="73">
        <f t="shared" si="270"/>
        <v>44075</v>
      </c>
      <c r="Z126" s="73">
        <f t="shared" si="270"/>
        <v>44105</v>
      </c>
      <c r="AA126" s="73">
        <f t="shared" si="270"/>
        <v>44136</v>
      </c>
      <c r="AB126" s="73">
        <f t="shared" si="270"/>
        <v>44166</v>
      </c>
      <c r="AC126" s="73">
        <f t="shared" si="270"/>
        <v>44197</v>
      </c>
      <c r="AD126" s="73">
        <f t="shared" si="270"/>
        <v>44228</v>
      </c>
      <c r="AE126" s="73">
        <f t="shared" si="270"/>
        <v>44256</v>
      </c>
      <c r="AF126" s="73">
        <f t="shared" si="270"/>
        <v>44287</v>
      </c>
      <c r="AG126" s="73">
        <f t="shared" si="270"/>
        <v>44317</v>
      </c>
      <c r="AH126" s="73">
        <f t="shared" si="270"/>
        <v>44348</v>
      </c>
      <c r="AI126" s="73">
        <f t="shared" si="270"/>
        <v>44378</v>
      </c>
      <c r="AJ126" s="73">
        <f t="shared" si="270"/>
        <v>44409</v>
      </c>
      <c r="AK126" s="73">
        <f t="shared" ref="AK126:BP126" si="271">EDATE(AJ126,1)</f>
        <v>44440</v>
      </c>
      <c r="AL126" s="73">
        <f t="shared" si="271"/>
        <v>44470</v>
      </c>
      <c r="AM126" s="73">
        <f t="shared" si="271"/>
        <v>44501</v>
      </c>
      <c r="AN126" s="73">
        <f t="shared" si="271"/>
        <v>44531</v>
      </c>
      <c r="AO126" s="73">
        <f t="shared" si="271"/>
        <v>44562</v>
      </c>
      <c r="AP126" s="73">
        <f t="shared" si="271"/>
        <v>44593</v>
      </c>
      <c r="AQ126" s="73">
        <f t="shared" si="271"/>
        <v>44621</v>
      </c>
      <c r="AR126" s="73">
        <f t="shared" si="271"/>
        <v>44652</v>
      </c>
      <c r="AS126" s="73">
        <f t="shared" si="271"/>
        <v>44682</v>
      </c>
      <c r="AT126" s="73">
        <f t="shared" si="271"/>
        <v>44713</v>
      </c>
      <c r="AU126" s="73">
        <f t="shared" si="271"/>
        <v>44743</v>
      </c>
      <c r="AV126" s="73">
        <f t="shared" si="271"/>
        <v>44774</v>
      </c>
      <c r="AW126" s="73">
        <f t="shared" si="271"/>
        <v>44805</v>
      </c>
      <c r="AX126" s="73">
        <f t="shared" si="271"/>
        <v>44835</v>
      </c>
      <c r="AY126" s="73">
        <f t="shared" si="271"/>
        <v>44866</v>
      </c>
      <c r="AZ126" s="73">
        <f t="shared" si="271"/>
        <v>44896</v>
      </c>
      <c r="BA126" s="73">
        <f t="shared" si="271"/>
        <v>44927</v>
      </c>
      <c r="BB126" s="73">
        <f t="shared" si="271"/>
        <v>44958</v>
      </c>
      <c r="BC126" s="73">
        <f t="shared" si="271"/>
        <v>44986</v>
      </c>
      <c r="BD126" s="73">
        <f t="shared" si="271"/>
        <v>45017</v>
      </c>
      <c r="BE126" s="73">
        <f t="shared" si="271"/>
        <v>45047</v>
      </c>
      <c r="BF126" s="73">
        <f t="shared" si="271"/>
        <v>45078</v>
      </c>
      <c r="BG126" s="73">
        <f t="shared" si="271"/>
        <v>45108</v>
      </c>
      <c r="BH126" s="73">
        <f t="shared" si="271"/>
        <v>45139</v>
      </c>
      <c r="BI126" s="73">
        <f t="shared" si="271"/>
        <v>45170</v>
      </c>
      <c r="BJ126" s="73">
        <f t="shared" si="271"/>
        <v>45200</v>
      </c>
      <c r="BK126" s="73">
        <f t="shared" si="271"/>
        <v>45231</v>
      </c>
      <c r="BL126" s="73">
        <f t="shared" si="271"/>
        <v>45261</v>
      </c>
      <c r="BM126" s="73">
        <f t="shared" si="271"/>
        <v>45292</v>
      </c>
      <c r="BN126" s="73">
        <f t="shared" si="271"/>
        <v>45323</v>
      </c>
      <c r="BO126" s="73">
        <f t="shared" si="271"/>
        <v>45352</v>
      </c>
      <c r="BP126" s="73">
        <f t="shared" si="271"/>
        <v>45383</v>
      </c>
      <c r="BQ126" s="73">
        <f t="shared" ref="BQ126:CO126" si="272">EDATE(BP126,1)</f>
        <v>45413</v>
      </c>
      <c r="BR126" s="73">
        <f t="shared" si="272"/>
        <v>45444</v>
      </c>
      <c r="BS126" s="73">
        <f t="shared" si="272"/>
        <v>45474</v>
      </c>
      <c r="BT126" s="73">
        <f t="shared" si="272"/>
        <v>45505</v>
      </c>
      <c r="BU126" s="73">
        <f t="shared" si="272"/>
        <v>45536</v>
      </c>
      <c r="BV126" s="73">
        <f t="shared" si="272"/>
        <v>45566</v>
      </c>
      <c r="BW126" s="73">
        <f t="shared" si="272"/>
        <v>45597</v>
      </c>
      <c r="BX126" s="73">
        <f t="shared" si="272"/>
        <v>45627</v>
      </c>
      <c r="BY126" s="73">
        <f t="shared" si="272"/>
        <v>45658</v>
      </c>
      <c r="BZ126" s="73">
        <f t="shared" si="272"/>
        <v>45689</v>
      </c>
      <c r="CA126" s="73">
        <f t="shared" si="272"/>
        <v>45717</v>
      </c>
      <c r="CB126" s="73">
        <f t="shared" si="272"/>
        <v>45748</v>
      </c>
      <c r="CC126" s="73">
        <f t="shared" si="272"/>
        <v>45778</v>
      </c>
      <c r="CD126" s="73">
        <f t="shared" si="272"/>
        <v>45809</v>
      </c>
      <c r="CE126" s="73">
        <f t="shared" si="272"/>
        <v>45839</v>
      </c>
      <c r="CF126" s="73">
        <f t="shared" si="272"/>
        <v>45870</v>
      </c>
      <c r="CG126" s="73">
        <f t="shared" si="272"/>
        <v>45901</v>
      </c>
      <c r="CH126" s="73">
        <f t="shared" si="272"/>
        <v>45931</v>
      </c>
      <c r="CI126" s="73">
        <f t="shared" si="272"/>
        <v>45962</v>
      </c>
      <c r="CJ126" s="73">
        <f t="shared" si="272"/>
        <v>45992</v>
      </c>
      <c r="CK126" s="73">
        <f t="shared" si="272"/>
        <v>46023</v>
      </c>
      <c r="CL126" s="73">
        <f t="shared" si="272"/>
        <v>46054</v>
      </c>
      <c r="CM126" s="73">
        <f t="shared" si="272"/>
        <v>46082</v>
      </c>
      <c r="CN126" s="73">
        <f t="shared" si="272"/>
        <v>46113</v>
      </c>
      <c r="CO126" s="73">
        <f t="shared" si="272"/>
        <v>46143</v>
      </c>
    </row>
    <row r="127" spans="2:93">
      <c r="C127" t="s">
        <v>184</v>
      </c>
      <c r="D127" s="21">
        <f>SUM(D118:D121)/(1+$D$115)*$D$115+D122/(1+$D$116)*$D$116</f>
        <v>15314466.030303033</v>
      </c>
      <c r="E127" s="21">
        <f t="shared" ref="E127:BP127" si="273">SUM(E118:E121)/(1+$D$115)*$D$115+E122/(1+$D$116)*$D$116</f>
        <v>15314466.030303033</v>
      </c>
      <c r="F127" s="21">
        <f t="shared" si="273"/>
        <v>15314466.030303033</v>
      </c>
      <c r="G127" s="21">
        <f t="shared" si="273"/>
        <v>16236481.696969699</v>
      </c>
      <c r="H127" s="21">
        <f t="shared" si="273"/>
        <v>16236481.696969699</v>
      </c>
      <c r="I127" s="21">
        <f t="shared" si="273"/>
        <v>16236481.696969699</v>
      </c>
      <c r="J127" s="21">
        <f t="shared" si="273"/>
        <v>16794181.696969699</v>
      </c>
      <c r="K127" s="21">
        <f t="shared" si="273"/>
        <v>16794181.696969699</v>
      </c>
      <c r="L127" s="21">
        <f t="shared" si="273"/>
        <v>16794181.696969699</v>
      </c>
      <c r="M127" s="21">
        <f t="shared" si="273"/>
        <v>16794181.696969699</v>
      </c>
      <c r="N127" s="21">
        <f t="shared" si="273"/>
        <v>16794181.696969699</v>
      </c>
      <c r="O127" s="21">
        <f t="shared" si="273"/>
        <v>16794181.696969699</v>
      </c>
      <c r="P127" s="21">
        <f t="shared" si="273"/>
        <v>16987381.878787883</v>
      </c>
      <c r="Q127" s="21">
        <f t="shared" si="273"/>
        <v>16987381.878787883</v>
      </c>
      <c r="R127" s="21">
        <f t="shared" si="273"/>
        <v>16987381.878787883</v>
      </c>
      <c r="S127" s="21">
        <f t="shared" si="273"/>
        <v>16987381.878787883</v>
      </c>
      <c r="T127" s="21">
        <f t="shared" si="273"/>
        <v>16987381.878787883</v>
      </c>
      <c r="U127" s="21">
        <f t="shared" si="273"/>
        <v>16987381.878787883</v>
      </c>
      <c r="V127" s="21">
        <f t="shared" si="273"/>
        <v>16987381.878787883</v>
      </c>
      <c r="W127" s="21">
        <f t="shared" si="273"/>
        <v>16987381.878787883</v>
      </c>
      <c r="X127" s="21">
        <f t="shared" si="273"/>
        <v>16987381.878787883</v>
      </c>
      <c r="Y127" s="21">
        <f t="shared" si="273"/>
        <v>16987381.878787883</v>
      </c>
      <c r="Z127" s="21">
        <f t="shared" si="273"/>
        <v>16987381.878787883</v>
      </c>
      <c r="AA127" s="21">
        <f t="shared" si="273"/>
        <v>16987381.878787883</v>
      </c>
      <c r="AB127" s="21">
        <f t="shared" si="273"/>
        <v>17183235.742424246</v>
      </c>
      <c r="AC127" s="21">
        <f t="shared" si="273"/>
        <v>0</v>
      </c>
      <c r="AD127" s="21">
        <f t="shared" si="273"/>
        <v>0</v>
      </c>
      <c r="AE127" s="21">
        <f t="shared" si="273"/>
        <v>0</v>
      </c>
      <c r="AF127" s="21">
        <f t="shared" si="273"/>
        <v>0</v>
      </c>
      <c r="AG127" s="21">
        <f t="shared" si="273"/>
        <v>0</v>
      </c>
      <c r="AH127" s="21">
        <f t="shared" si="273"/>
        <v>0</v>
      </c>
      <c r="AI127" s="21">
        <f t="shared" si="273"/>
        <v>0</v>
      </c>
      <c r="AJ127" s="21">
        <f t="shared" si="273"/>
        <v>0</v>
      </c>
      <c r="AK127" s="21">
        <f t="shared" si="273"/>
        <v>0</v>
      </c>
      <c r="AL127" s="21">
        <f t="shared" si="273"/>
        <v>0</v>
      </c>
      <c r="AM127" s="21">
        <f t="shared" si="273"/>
        <v>0</v>
      </c>
      <c r="AN127" s="21">
        <f t="shared" si="273"/>
        <v>0</v>
      </c>
      <c r="AO127" s="21">
        <f t="shared" si="273"/>
        <v>0</v>
      </c>
      <c r="AP127" s="21">
        <f t="shared" si="273"/>
        <v>0</v>
      </c>
      <c r="AQ127" s="21">
        <f t="shared" si="273"/>
        <v>0</v>
      </c>
      <c r="AR127" s="21">
        <f t="shared" si="273"/>
        <v>0</v>
      </c>
      <c r="AS127" s="21">
        <f t="shared" si="273"/>
        <v>0</v>
      </c>
      <c r="AT127" s="21">
        <f t="shared" si="273"/>
        <v>0</v>
      </c>
      <c r="AU127" s="21">
        <f t="shared" si="273"/>
        <v>0</v>
      </c>
      <c r="AV127" s="21">
        <f t="shared" si="273"/>
        <v>0</v>
      </c>
      <c r="AW127" s="21">
        <f t="shared" si="273"/>
        <v>0</v>
      </c>
      <c r="AX127" s="21">
        <f t="shared" si="273"/>
        <v>0</v>
      </c>
      <c r="AY127" s="21">
        <f t="shared" si="273"/>
        <v>0</v>
      </c>
      <c r="AZ127" s="21">
        <f t="shared" si="273"/>
        <v>0</v>
      </c>
      <c r="BA127" s="21">
        <f t="shared" si="273"/>
        <v>0</v>
      </c>
      <c r="BB127" s="21">
        <f t="shared" si="273"/>
        <v>0</v>
      </c>
      <c r="BC127" s="21">
        <f t="shared" si="273"/>
        <v>0</v>
      </c>
      <c r="BD127" s="21">
        <f t="shared" si="273"/>
        <v>0</v>
      </c>
      <c r="BE127" s="21">
        <f t="shared" si="273"/>
        <v>0</v>
      </c>
      <c r="BF127" s="21">
        <f t="shared" si="273"/>
        <v>0</v>
      </c>
      <c r="BG127" s="21">
        <f t="shared" si="273"/>
        <v>0</v>
      </c>
      <c r="BH127" s="21">
        <f t="shared" si="273"/>
        <v>0</v>
      </c>
      <c r="BI127" s="21">
        <f t="shared" si="273"/>
        <v>0</v>
      </c>
      <c r="BJ127" s="21">
        <f t="shared" si="273"/>
        <v>0</v>
      </c>
      <c r="BK127" s="21">
        <f t="shared" si="273"/>
        <v>0</v>
      </c>
      <c r="BL127" s="21">
        <f t="shared" si="273"/>
        <v>0</v>
      </c>
      <c r="BM127" s="21">
        <f t="shared" si="273"/>
        <v>0</v>
      </c>
      <c r="BN127" s="21">
        <f t="shared" si="273"/>
        <v>0</v>
      </c>
      <c r="BO127" s="21">
        <f t="shared" si="273"/>
        <v>0</v>
      </c>
      <c r="BP127" s="21">
        <f t="shared" si="273"/>
        <v>0</v>
      </c>
      <c r="BQ127" s="21">
        <f t="shared" ref="BQ127:CO127" si="274">SUM(BQ118:BQ121)/(1+$D$115)*$D$115+BQ122/(1+$D$116)*$D$116</f>
        <v>0</v>
      </c>
      <c r="BR127" s="21">
        <f t="shared" si="274"/>
        <v>0</v>
      </c>
      <c r="BS127" s="21">
        <f t="shared" si="274"/>
        <v>0</v>
      </c>
      <c r="BT127" s="21">
        <f t="shared" si="274"/>
        <v>0</v>
      </c>
      <c r="BU127" s="21">
        <f t="shared" si="274"/>
        <v>0</v>
      </c>
      <c r="BV127" s="21">
        <f t="shared" si="274"/>
        <v>0</v>
      </c>
      <c r="BW127" s="21">
        <f t="shared" si="274"/>
        <v>0</v>
      </c>
      <c r="BX127" s="21">
        <f t="shared" si="274"/>
        <v>0</v>
      </c>
      <c r="BY127" s="21">
        <f t="shared" si="274"/>
        <v>0</v>
      </c>
      <c r="BZ127" s="21">
        <f t="shared" si="274"/>
        <v>0</v>
      </c>
      <c r="CA127" s="21">
        <f t="shared" si="274"/>
        <v>0</v>
      </c>
      <c r="CB127" s="21">
        <f t="shared" si="274"/>
        <v>0</v>
      </c>
      <c r="CC127" s="21">
        <f t="shared" si="274"/>
        <v>0</v>
      </c>
      <c r="CD127" s="21">
        <f t="shared" si="274"/>
        <v>0</v>
      </c>
      <c r="CE127" s="21">
        <f t="shared" si="274"/>
        <v>0</v>
      </c>
      <c r="CF127" s="21">
        <f t="shared" si="274"/>
        <v>0</v>
      </c>
      <c r="CG127" s="21">
        <f t="shared" si="274"/>
        <v>0</v>
      </c>
      <c r="CH127" s="21">
        <f t="shared" si="274"/>
        <v>0</v>
      </c>
      <c r="CI127" s="21">
        <f t="shared" si="274"/>
        <v>0</v>
      </c>
      <c r="CJ127" s="21">
        <f t="shared" si="274"/>
        <v>0</v>
      </c>
      <c r="CK127" s="21">
        <f t="shared" si="274"/>
        <v>0</v>
      </c>
      <c r="CL127" s="21">
        <f t="shared" si="274"/>
        <v>0</v>
      </c>
      <c r="CM127" s="21">
        <f t="shared" si="274"/>
        <v>0</v>
      </c>
      <c r="CN127" s="21">
        <f t="shared" si="274"/>
        <v>0</v>
      </c>
      <c r="CO127" s="21">
        <f t="shared" si="274"/>
        <v>0</v>
      </c>
    </row>
    <row r="128" spans="2:93">
      <c r="C128" t="s">
        <v>459</v>
      </c>
      <c r="D128" s="21">
        <f>IF(D126=$D$113,SUMIFS(127:127,126:126,"&lt;="&amp;$D$113,125:125,D125),0)</f>
        <v>0</v>
      </c>
      <c r="E128" s="21">
        <f t="shared" ref="E128:BP128" si="275">IF(E126=$D$113,SUMIFS(127:127,126:126,"&lt;="&amp;$D$113,125:125,E125),0)</f>
        <v>0</v>
      </c>
      <c r="F128" s="21">
        <f t="shared" si="275"/>
        <v>0</v>
      </c>
      <c r="G128" s="21">
        <f t="shared" si="275"/>
        <v>0</v>
      </c>
      <c r="H128" s="21">
        <f t="shared" si="275"/>
        <v>0</v>
      </c>
      <c r="I128" s="21">
        <f t="shared" si="275"/>
        <v>0</v>
      </c>
      <c r="J128" s="21">
        <f t="shared" si="275"/>
        <v>0</v>
      </c>
      <c r="K128" s="21">
        <f t="shared" si="275"/>
        <v>0</v>
      </c>
      <c r="L128" s="21">
        <f t="shared" si="275"/>
        <v>0</v>
      </c>
      <c r="M128" s="21">
        <f t="shared" si="275"/>
        <v>0</v>
      </c>
      <c r="N128" s="21">
        <f t="shared" si="275"/>
        <v>0</v>
      </c>
      <c r="O128" s="21">
        <f t="shared" si="275"/>
        <v>0</v>
      </c>
      <c r="P128" s="21">
        <f t="shared" si="275"/>
        <v>0</v>
      </c>
      <c r="Q128" s="21">
        <f t="shared" si="275"/>
        <v>0</v>
      </c>
      <c r="R128" s="21">
        <f t="shared" si="275"/>
        <v>0</v>
      </c>
      <c r="S128" s="21">
        <f t="shared" si="275"/>
        <v>0</v>
      </c>
      <c r="T128" s="21">
        <f t="shared" si="275"/>
        <v>0</v>
      </c>
      <c r="U128" s="21">
        <f t="shared" si="275"/>
        <v>0</v>
      </c>
      <c r="V128" s="21">
        <f t="shared" si="275"/>
        <v>0</v>
      </c>
      <c r="W128" s="21">
        <f t="shared" si="275"/>
        <v>0</v>
      </c>
      <c r="X128" s="21">
        <f t="shared" si="275"/>
        <v>0</v>
      </c>
      <c r="Y128" s="21">
        <f t="shared" si="275"/>
        <v>0</v>
      </c>
      <c r="Z128" s="21">
        <f t="shared" si="275"/>
        <v>0</v>
      </c>
      <c r="AA128" s="21">
        <f t="shared" si="275"/>
        <v>0</v>
      </c>
      <c r="AB128" s="21">
        <f t="shared" si="275"/>
        <v>204044436.40909091</v>
      </c>
      <c r="AC128" s="21">
        <f t="shared" si="275"/>
        <v>0</v>
      </c>
      <c r="AD128" s="21">
        <f t="shared" si="275"/>
        <v>0</v>
      </c>
      <c r="AE128" s="21">
        <f t="shared" si="275"/>
        <v>0</v>
      </c>
      <c r="AF128" s="21">
        <f t="shared" si="275"/>
        <v>0</v>
      </c>
      <c r="AG128" s="21">
        <f t="shared" si="275"/>
        <v>0</v>
      </c>
      <c r="AH128" s="21">
        <f t="shared" si="275"/>
        <v>0</v>
      </c>
      <c r="AI128" s="21">
        <f t="shared" si="275"/>
        <v>0</v>
      </c>
      <c r="AJ128" s="21">
        <f t="shared" si="275"/>
        <v>0</v>
      </c>
      <c r="AK128" s="21">
        <f t="shared" si="275"/>
        <v>0</v>
      </c>
      <c r="AL128" s="21">
        <f t="shared" si="275"/>
        <v>0</v>
      </c>
      <c r="AM128" s="21">
        <f t="shared" si="275"/>
        <v>0</v>
      </c>
      <c r="AN128" s="21">
        <f t="shared" si="275"/>
        <v>0</v>
      </c>
      <c r="AO128" s="21">
        <f t="shared" si="275"/>
        <v>0</v>
      </c>
      <c r="AP128" s="21">
        <f t="shared" si="275"/>
        <v>0</v>
      </c>
      <c r="AQ128" s="21">
        <f t="shared" si="275"/>
        <v>0</v>
      </c>
      <c r="AR128" s="21">
        <f t="shared" si="275"/>
        <v>0</v>
      </c>
      <c r="AS128" s="21">
        <f t="shared" si="275"/>
        <v>0</v>
      </c>
      <c r="AT128" s="21">
        <f t="shared" si="275"/>
        <v>0</v>
      </c>
      <c r="AU128" s="21">
        <f t="shared" si="275"/>
        <v>0</v>
      </c>
      <c r="AV128" s="21">
        <f t="shared" si="275"/>
        <v>0</v>
      </c>
      <c r="AW128" s="21">
        <f t="shared" si="275"/>
        <v>0</v>
      </c>
      <c r="AX128" s="21">
        <f t="shared" si="275"/>
        <v>0</v>
      </c>
      <c r="AY128" s="21">
        <f t="shared" si="275"/>
        <v>0</v>
      </c>
      <c r="AZ128" s="21">
        <f t="shared" si="275"/>
        <v>0</v>
      </c>
      <c r="BA128" s="21">
        <f t="shared" si="275"/>
        <v>0</v>
      </c>
      <c r="BB128" s="21">
        <f t="shared" si="275"/>
        <v>0</v>
      </c>
      <c r="BC128" s="21">
        <f t="shared" si="275"/>
        <v>0</v>
      </c>
      <c r="BD128" s="21">
        <f t="shared" si="275"/>
        <v>0</v>
      </c>
      <c r="BE128" s="21">
        <f t="shared" si="275"/>
        <v>0</v>
      </c>
      <c r="BF128" s="21">
        <f t="shared" si="275"/>
        <v>0</v>
      </c>
      <c r="BG128" s="21">
        <f t="shared" si="275"/>
        <v>0</v>
      </c>
      <c r="BH128" s="21">
        <f t="shared" si="275"/>
        <v>0</v>
      </c>
      <c r="BI128" s="21">
        <f t="shared" si="275"/>
        <v>0</v>
      </c>
      <c r="BJ128" s="21">
        <f t="shared" si="275"/>
        <v>0</v>
      </c>
      <c r="BK128" s="21">
        <f t="shared" si="275"/>
        <v>0</v>
      </c>
      <c r="BL128" s="21">
        <f t="shared" si="275"/>
        <v>0</v>
      </c>
      <c r="BM128" s="21">
        <f t="shared" si="275"/>
        <v>0</v>
      </c>
      <c r="BN128" s="21">
        <f t="shared" si="275"/>
        <v>0</v>
      </c>
      <c r="BO128" s="21">
        <f t="shared" si="275"/>
        <v>0</v>
      </c>
      <c r="BP128" s="21">
        <f t="shared" si="275"/>
        <v>0</v>
      </c>
      <c r="BQ128" s="21">
        <f t="shared" ref="BQ128:CO128" si="276">IF(BQ126=$D$113,SUMIFS(127:127,126:126,"&lt;="&amp;$D$113,125:125,BQ125),0)</f>
        <v>0</v>
      </c>
      <c r="BR128" s="21">
        <f t="shared" si="276"/>
        <v>0</v>
      </c>
      <c r="BS128" s="21">
        <f t="shared" si="276"/>
        <v>0</v>
      </c>
      <c r="BT128" s="21">
        <f t="shared" si="276"/>
        <v>0</v>
      </c>
      <c r="BU128" s="21">
        <f t="shared" si="276"/>
        <v>0</v>
      </c>
      <c r="BV128" s="21">
        <f t="shared" si="276"/>
        <v>0</v>
      </c>
      <c r="BW128" s="21">
        <f t="shared" si="276"/>
        <v>0</v>
      </c>
      <c r="BX128" s="21">
        <f t="shared" si="276"/>
        <v>0</v>
      </c>
      <c r="BY128" s="21">
        <f t="shared" si="276"/>
        <v>0</v>
      </c>
      <c r="BZ128" s="21">
        <f t="shared" si="276"/>
        <v>0</v>
      </c>
      <c r="CA128" s="21">
        <f t="shared" si="276"/>
        <v>0</v>
      </c>
      <c r="CB128" s="21">
        <f t="shared" si="276"/>
        <v>0</v>
      </c>
      <c r="CC128" s="21">
        <f t="shared" si="276"/>
        <v>0</v>
      </c>
      <c r="CD128" s="21">
        <f t="shared" si="276"/>
        <v>0</v>
      </c>
      <c r="CE128" s="21">
        <f t="shared" si="276"/>
        <v>0</v>
      </c>
      <c r="CF128" s="21">
        <f t="shared" si="276"/>
        <v>0</v>
      </c>
      <c r="CG128" s="21">
        <f t="shared" si="276"/>
        <v>0</v>
      </c>
      <c r="CH128" s="21">
        <f t="shared" si="276"/>
        <v>0</v>
      </c>
      <c r="CI128" s="21">
        <f t="shared" si="276"/>
        <v>0</v>
      </c>
      <c r="CJ128" s="21">
        <f t="shared" si="276"/>
        <v>0</v>
      </c>
      <c r="CK128" s="21">
        <f t="shared" si="276"/>
        <v>0</v>
      </c>
      <c r="CL128" s="21">
        <f t="shared" si="276"/>
        <v>0</v>
      </c>
      <c r="CM128" s="21">
        <f t="shared" si="276"/>
        <v>0</v>
      </c>
      <c r="CN128" s="21">
        <f t="shared" si="276"/>
        <v>0</v>
      </c>
      <c r="CO128" s="21">
        <f t="shared" si="276"/>
        <v>0</v>
      </c>
    </row>
    <row r="129" spans="1:93">
      <c r="C129" t="s">
        <v>460</v>
      </c>
      <c r="D129" s="21">
        <f>IF(D126=$D$114,SUMIFS(127:127,126:126,"&lt;="&amp;$D$114,126:126,"&gt;"&amp;$D$113),0)</f>
        <v>0</v>
      </c>
      <c r="E129" s="21">
        <f t="shared" ref="E129:BP129" si="277">IF(E126=$D$114,SUMIFS(127:127,126:126,"&lt;="&amp;$D$114,126:126,"&gt;"&amp;$D$113),0)</f>
        <v>0</v>
      </c>
      <c r="F129" s="21">
        <f t="shared" si="277"/>
        <v>0</v>
      </c>
      <c r="G129" s="21">
        <f t="shared" si="277"/>
        <v>0</v>
      </c>
      <c r="H129" s="21">
        <f t="shared" si="277"/>
        <v>0</v>
      </c>
      <c r="I129" s="21">
        <f t="shared" si="277"/>
        <v>0</v>
      </c>
      <c r="J129" s="21">
        <f t="shared" si="277"/>
        <v>0</v>
      </c>
      <c r="K129" s="21">
        <f t="shared" si="277"/>
        <v>0</v>
      </c>
      <c r="L129" s="21">
        <f t="shared" si="277"/>
        <v>0</v>
      </c>
      <c r="M129" s="21">
        <f t="shared" si="277"/>
        <v>0</v>
      </c>
      <c r="N129" s="21">
        <f t="shared" si="277"/>
        <v>0</v>
      </c>
      <c r="O129" s="21">
        <f t="shared" si="277"/>
        <v>0</v>
      </c>
      <c r="P129" s="21">
        <f t="shared" si="277"/>
        <v>0</v>
      </c>
      <c r="Q129" s="21">
        <f t="shared" si="277"/>
        <v>0</v>
      </c>
      <c r="R129" s="21">
        <f t="shared" si="277"/>
        <v>0</v>
      </c>
      <c r="S129" s="21">
        <f t="shared" si="277"/>
        <v>0</v>
      </c>
      <c r="T129" s="21">
        <f t="shared" si="277"/>
        <v>0</v>
      </c>
      <c r="U129" s="21">
        <f t="shared" si="277"/>
        <v>0</v>
      </c>
      <c r="V129" s="21">
        <f t="shared" si="277"/>
        <v>0</v>
      </c>
      <c r="W129" s="21">
        <f t="shared" si="277"/>
        <v>0</v>
      </c>
      <c r="X129" s="21">
        <f t="shared" si="277"/>
        <v>0</v>
      </c>
      <c r="Y129" s="21">
        <f t="shared" si="277"/>
        <v>0</v>
      </c>
      <c r="Z129" s="21">
        <f t="shared" si="277"/>
        <v>0</v>
      </c>
      <c r="AA129" s="21">
        <f t="shared" si="277"/>
        <v>0</v>
      </c>
      <c r="AB129" s="21">
        <f t="shared" si="277"/>
        <v>0</v>
      </c>
      <c r="AC129" s="21">
        <f t="shared" si="277"/>
        <v>0</v>
      </c>
      <c r="AD129" s="21">
        <f t="shared" si="277"/>
        <v>0</v>
      </c>
      <c r="AE129" s="21">
        <f t="shared" si="277"/>
        <v>0</v>
      </c>
      <c r="AF129" s="21">
        <f t="shared" si="277"/>
        <v>0</v>
      </c>
      <c r="AG129" s="21">
        <f t="shared" si="277"/>
        <v>0</v>
      </c>
      <c r="AH129" s="21">
        <f t="shared" si="277"/>
        <v>0</v>
      </c>
      <c r="AI129" s="21">
        <f t="shared" si="277"/>
        <v>0</v>
      </c>
      <c r="AJ129" s="21">
        <f t="shared" si="277"/>
        <v>0</v>
      </c>
      <c r="AK129" s="21">
        <f t="shared" si="277"/>
        <v>0</v>
      </c>
      <c r="AL129" s="21">
        <f t="shared" si="277"/>
        <v>0</v>
      </c>
      <c r="AM129" s="21">
        <f t="shared" si="277"/>
        <v>0</v>
      </c>
      <c r="AN129" s="21">
        <f t="shared" si="277"/>
        <v>0</v>
      </c>
      <c r="AO129" s="21">
        <f t="shared" si="277"/>
        <v>0</v>
      </c>
      <c r="AP129" s="21">
        <f t="shared" si="277"/>
        <v>0</v>
      </c>
      <c r="AQ129" s="21">
        <f t="shared" si="277"/>
        <v>0</v>
      </c>
      <c r="AR129" s="21">
        <f t="shared" si="277"/>
        <v>0</v>
      </c>
      <c r="AS129" s="21">
        <f t="shared" si="277"/>
        <v>0</v>
      </c>
      <c r="AT129" s="21">
        <f t="shared" si="277"/>
        <v>0</v>
      </c>
      <c r="AU129" s="21">
        <f t="shared" si="277"/>
        <v>0</v>
      </c>
      <c r="AV129" s="21">
        <f t="shared" si="277"/>
        <v>0</v>
      </c>
      <c r="AW129" s="21">
        <f t="shared" si="277"/>
        <v>0</v>
      </c>
      <c r="AX129" s="21">
        <f t="shared" si="277"/>
        <v>0</v>
      </c>
      <c r="AY129" s="21">
        <f t="shared" si="277"/>
        <v>0</v>
      </c>
      <c r="AZ129" s="21">
        <f t="shared" si="277"/>
        <v>0</v>
      </c>
      <c r="BA129" s="21">
        <f t="shared" si="277"/>
        <v>0</v>
      </c>
      <c r="BB129" s="21">
        <f t="shared" si="277"/>
        <v>0</v>
      </c>
      <c r="BC129" s="21">
        <f t="shared" si="277"/>
        <v>0</v>
      </c>
      <c r="BD129" s="21">
        <f t="shared" si="277"/>
        <v>0</v>
      </c>
      <c r="BE129" s="21">
        <f t="shared" si="277"/>
        <v>0</v>
      </c>
      <c r="BF129" s="21">
        <f t="shared" si="277"/>
        <v>0</v>
      </c>
      <c r="BG129" s="21">
        <f t="shared" si="277"/>
        <v>0</v>
      </c>
      <c r="BH129" s="21">
        <f t="shared" si="277"/>
        <v>0</v>
      </c>
      <c r="BI129" s="21">
        <f t="shared" si="277"/>
        <v>0</v>
      </c>
      <c r="BJ129" s="21">
        <f t="shared" si="277"/>
        <v>0</v>
      </c>
      <c r="BK129" s="21">
        <f t="shared" si="277"/>
        <v>0</v>
      </c>
      <c r="BL129" s="21">
        <f t="shared" si="277"/>
        <v>0</v>
      </c>
      <c r="BM129" s="21">
        <f t="shared" si="277"/>
        <v>0</v>
      </c>
      <c r="BN129" s="21">
        <f t="shared" si="277"/>
        <v>0</v>
      </c>
      <c r="BO129" s="21">
        <f t="shared" si="277"/>
        <v>0</v>
      </c>
      <c r="BP129" s="21">
        <f t="shared" si="277"/>
        <v>0</v>
      </c>
      <c r="BQ129" s="21">
        <f t="shared" ref="BQ129:CO129" si="278">IF(BQ126=$D$114,SUMIFS(127:127,126:126,"&lt;="&amp;$D$114,126:126,"&gt;"&amp;$D$113),0)</f>
        <v>0</v>
      </c>
      <c r="BR129" s="21">
        <f t="shared" si="278"/>
        <v>0</v>
      </c>
      <c r="BS129" s="21">
        <f t="shared" si="278"/>
        <v>0</v>
      </c>
      <c r="BT129" s="21">
        <f t="shared" si="278"/>
        <v>0</v>
      </c>
      <c r="BU129" s="21">
        <f t="shared" si="278"/>
        <v>0</v>
      </c>
      <c r="BV129" s="21">
        <f t="shared" si="278"/>
        <v>0</v>
      </c>
      <c r="BW129" s="21">
        <f t="shared" si="278"/>
        <v>0</v>
      </c>
      <c r="BX129" s="21">
        <f t="shared" si="278"/>
        <v>0</v>
      </c>
      <c r="BY129" s="21">
        <f t="shared" si="278"/>
        <v>0</v>
      </c>
      <c r="BZ129" s="21">
        <f t="shared" si="278"/>
        <v>0</v>
      </c>
      <c r="CA129" s="21">
        <f t="shared" si="278"/>
        <v>0</v>
      </c>
      <c r="CB129" s="21">
        <f t="shared" si="278"/>
        <v>0</v>
      </c>
      <c r="CC129" s="21">
        <f t="shared" si="278"/>
        <v>0</v>
      </c>
      <c r="CD129" s="21">
        <f t="shared" si="278"/>
        <v>0</v>
      </c>
      <c r="CE129" s="21">
        <f t="shared" si="278"/>
        <v>0</v>
      </c>
      <c r="CF129" s="21">
        <f t="shared" si="278"/>
        <v>0</v>
      </c>
      <c r="CG129" s="21">
        <f t="shared" si="278"/>
        <v>0</v>
      </c>
      <c r="CH129" s="21">
        <f t="shared" si="278"/>
        <v>0</v>
      </c>
      <c r="CI129" s="21">
        <f t="shared" si="278"/>
        <v>0</v>
      </c>
      <c r="CJ129" s="21">
        <f t="shared" si="278"/>
        <v>0</v>
      </c>
      <c r="CK129" s="21">
        <f t="shared" si="278"/>
        <v>0</v>
      </c>
      <c r="CL129" s="21">
        <f t="shared" si="278"/>
        <v>0</v>
      </c>
      <c r="CM129" s="21">
        <f t="shared" si="278"/>
        <v>0</v>
      </c>
      <c r="CN129" s="21">
        <f t="shared" si="278"/>
        <v>0</v>
      </c>
      <c r="CO129" s="21">
        <f t="shared" si="278"/>
        <v>0</v>
      </c>
    </row>
    <row r="130" spans="1:93">
      <c r="C130" t="s">
        <v>461</v>
      </c>
      <c r="D130" s="21">
        <f>IF(D125&lt;YEAR($D$113),IF(MONTH(D126)=12,SUMIF(125:125,D125,127:127),0),0)</f>
        <v>15314466.030303033</v>
      </c>
      <c r="E130" s="21">
        <f t="shared" ref="E130:BP130" si="279">IF(E125&lt;YEAR($D$113),IF(MONTH(E126)=12,SUMIF(125:125,E125,127:127),0),0)</f>
        <v>0</v>
      </c>
      <c r="F130" s="21">
        <f t="shared" si="279"/>
        <v>0</v>
      </c>
      <c r="G130" s="21">
        <f t="shared" si="279"/>
        <v>0</v>
      </c>
      <c r="H130" s="21">
        <f t="shared" si="279"/>
        <v>0</v>
      </c>
      <c r="I130" s="21">
        <f t="shared" si="279"/>
        <v>0</v>
      </c>
      <c r="J130" s="21">
        <f t="shared" si="279"/>
        <v>0</v>
      </c>
      <c r="K130" s="21">
        <f t="shared" si="279"/>
        <v>0</v>
      </c>
      <c r="L130" s="21">
        <f t="shared" si="279"/>
        <v>0</v>
      </c>
      <c r="M130" s="21">
        <f t="shared" si="279"/>
        <v>0</v>
      </c>
      <c r="N130" s="21">
        <f t="shared" si="279"/>
        <v>0</v>
      </c>
      <c r="O130" s="21">
        <f t="shared" si="279"/>
        <v>0</v>
      </c>
      <c r="P130" s="21">
        <f t="shared" si="279"/>
        <v>197090849.21212122</v>
      </c>
      <c r="Q130" s="21">
        <f t="shared" si="279"/>
        <v>0</v>
      </c>
      <c r="R130" s="21">
        <f t="shared" si="279"/>
        <v>0</v>
      </c>
      <c r="S130" s="21">
        <f t="shared" si="279"/>
        <v>0</v>
      </c>
      <c r="T130" s="21">
        <f t="shared" si="279"/>
        <v>0</v>
      </c>
      <c r="U130" s="21">
        <f t="shared" si="279"/>
        <v>0</v>
      </c>
      <c r="V130" s="21">
        <f t="shared" si="279"/>
        <v>0</v>
      </c>
      <c r="W130" s="21">
        <f t="shared" si="279"/>
        <v>0</v>
      </c>
      <c r="X130" s="21">
        <f t="shared" si="279"/>
        <v>0</v>
      </c>
      <c r="Y130" s="21">
        <f t="shared" si="279"/>
        <v>0</v>
      </c>
      <c r="Z130" s="21">
        <f t="shared" si="279"/>
        <v>0</v>
      </c>
      <c r="AA130" s="21">
        <f t="shared" si="279"/>
        <v>0</v>
      </c>
      <c r="AB130" s="21">
        <f t="shared" si="279"/>
        <v>0</v>
      </c>
      <c r="AC130" s="21">
        <f t="shared" si="279"/>
        <v>0</v>
      </c>
      <c r="AD130" s="21">
        <f t="shared" si="279"/>
        <v>0</v>
      </c>
      <c r="AE130" s="21">
        <f t="shared" si="279"/>
        <v>0</v>
      </c>
      <c r="AF130" s="21">
        <f t="shared" si="279"/>
        <v>0</v>
      </c>
      <c r="AG130" s="21">
        <f t="shared" si="279"/>
        <v>0</v>
      </c>
      <c r="AH130" s="21">
        <f t="shared" si="279"/>
        <v>0</v>
      </c>
      <c r="AI130" s="21">
        <f t="shared" si="279"/>
        <v>0</v>
      </c>
      <c r="AJ130" s="21">
        <f t="shared" si="279"/>
        <v>0</v>
      </c>
      <c r="AK130" s="21">
        <f t="shared" si="279"/>
        <v>0</v>
      </c>
      <c r="AL130" s="21">
        <f t="shared" si="279"/>
        <v>0</v>
      </c>
      <c r="AM130" s="21">
        <f t="shared" si="279"/>
        <v>0</v>
      </c>
      <c r="AN130" s="21">
        <f t="shared" si="279"/>
        <v>0</v>
      </c>
      <c r="AO130" s="21">
        <f t="shared" si="279"/>
        <v>0</v>
      </c>
      <c r="AP130" s="21">
        <f t="shared" si="279"/>
        <v>0</v>
      </c>
      <c r="AQ130" s="21">
        <f t="shared" si="279"/>
        <v>0</v>
      </c>
      <c r="AR130" s="21">
        <f t="shared" si="279"/>
        <v>0</v>
      </c>
      <c r="AS130" s="21">
        <f t="shared" si="279"/>
        <v>0</v>
      </c>
      <c r="AT130" s="21">
        <f t="shared" si="279"/>
        <v>0</v>
      </c>
      <c r="AU130" s="21">
        <f t="shared" si="279"/>
        <v>0</v>
      </c>
      <c r="AV130" s="21">
        <f t="shared" si="279"/>
        <v>0</v>
      </c>
      <c r="AW130" s="21">
        <f t="shared" si="279"/>
        <v>0</v>
      </c>
      <c r="AX130" s="21">
        <f t="shared" si="279"/>
        <v>0</v>
      </c>
      <c r="AY130" s="21">
        <f t="shared" si="279"/>
        <v>0</v>
      </c>
      <c r="AZ130" s="21">
        <f t="shared" si="279"/>
        <v>0</v>
      </c>
      <c r="BA130" s="21">
        <f t="shared" si="279"/>
        <v>0</v>
      </c>
      <c r="BB130" s="21">
        <f t="shared" si="279"/>
        <v>0</v>
      </c>
      <c r="BC130" s="21">
        <f t="shared" si="279"/>
        <v>0</v>
      </c>
      <c r="BD130" s="21">
        <f t="shared" si="279"/>
        <v>0</v>
      </c>
      <c r="BE130" s="21">
        <f t="shared" si="279"/>
        <v>0</v>
      </c>
      <c r="BF130" s="21">
        <f t="shared" si="279"/>
        <v>0</v>
      </c>
      <c r="BG130" s="21">
        <f t="shared" si="279"/>
        <v>0</v>
      </c>
      <c r="BH130" s="21">
        <f t="shared" si="279"/>
        <v>0</v>
      </c>
      <c r="BI130" s="21">
        <f t="shared" si="279"/>
        <v>0</v>
      </c>
      <c r="BJ130" s="21">
        <f t="shared" si="279"/>
        <v>0</v>
      </c>
      <c r="BK130" s="21">
        <f t="shared" si="279"/>
        <v>0</v>
      </c>
      <c r="BL130" s="21">
        <f t="shared" si="279"/>
        <v>0</v>
      </c>
      <c r="BM130" s="21">
        <f t="shared" si="279"/>
        <v>0</v>
      </c>
      <c r="BN130" s="21">
        <f t="shared" si="279"/>
        <v>0</v>
      </c>
      <c r="BO130" s="21">
        <f t="shared" si="279"/>
        <v>0</v>
      </c>
      <c r="BP130" s="21">
        <f t="shared" si="279"/>
        <v>0</v>
      </c>
      <c r="BQ130" s="21">
        <f t="shared" ref="BQ130:CO130" si="280">IF(BQ125&lt;YEAR($D$113),IF(MONTH(BQ126)=12,SUMIF(125:125,BQ125,127:127),0),0)</f>
        <v>0</v>
      </c>
      <c r="BR130" s="21">
        <f t="shared" si="280"/>
        <v>0</v>
      </c>
      <c r="BS130" s="21">
        <f t="shared" si="280"/>
        <v>0</v>
      </c>
      <c r="BT130" s="21">
        <f t="shared" si="280"/>
        <v>0</v>
      </c>
      <c r="BU130" s="21">
        <f t="shared" si="280"/>
        <v>0</v>
      </c>
      <c r="BV130" s="21">
        <f t="shared" si="280"/>
        <v>0</v>
      </c>
      <c r="BW130" s="21">
        <f t="shared" si="280"/>
        <v>0</v>
      </c>
      <c r="BX130" s="21">
        <f t="shared" si="280"/>
        <v>0</v>
      </c>
      <c r="BY130" s="21">
        <f t="shared" si="280"/>
        <v>0</v>
      </c>
      <c r="BZ130" s="21">
        <f t="shared" si="280"/>
        <v>0</v>
      </c>
      <c r="CA130" s="21">
        <f t="shared" si="280"/>
        <v>0</v>
      </c>
      <c r="CB130" s="21">
        <f t="shared" si="280"/>
        <v>0</v>
      </c>
      <c r="CC130" s="21">
        <f t="shared" si="280"/>
        <v>0</v>
      </c>
      <c r="CD130" s="21">
        <f t="shared" si="280"/>
        <v>0</v>
      </c>
      <c r="CE130" s="21">
        <f t="shared" si="280"/>
        <v>0</v>
      </c>
      <c r="CF130" s="21">
        <f t="shared" si="280"/>
        <v>0</v>
      </c>
      <c r="CG130" s="21">
        <f t="shared" si="280"/>
        <v>0</v>
      </c>
      <c r="CH130" s="21">
        <f t="shared" si="280"/>
        <v>0</v>
      </c>
      <c r="CI130" s="21">
        <f t="shared" si="280"/>
        <v>0</v>
      </c>
      <c r="CJ130" s="21">
        <f t="shared" si="280"/>
        <v>0</v>
      </c>
      <c r="CK130" s="21">
        <f t="shared" si="280"/>
        <v>0</v>
      </c>
      <c r="CL130" s="21">
        <f t="shared" si="280"/>
        <v>0</v>
      </c>
      <c r="CM130" s="21">
        <f t="shared" si="280"/>
        <v>0</v>
      </c>
      <c r="CN130" s="21">
        <f t="shared" si="280"/>
        <v>0</v>
      </c>
      <c r="CO130" s="21">
        <f t="shared" si="280"/>
        <v>0</v>
      </c>
    </row>
    <row r="131" spans="1:93">
      <c r="C131" t="s">
        <v>462</v>
      </c>
      <c r="D131" s="21">
        <f>SUM(D128:D130)</f>
        <v>15314466.030303033</v>
      </c>
      <c r="E131" s="21">
        <f t="shared" ref="E131:BP131" si="281">SUM(E128:E130)</f>
        <v>0</v>
      </c>
      <c r="F131" s="21">
        <f t="shared" si="281"/>
        <v>0</v>
      </c>
      <c r="G131" s="21">
        <f t="shared" si="281"/>
        <v>0</v>
      </c>
      <c r="H131" s="21">
        <f t="shared" si="281"/>
        <v>0</v>
      </c>
      <c r="I131" s="21">
        <f t="shared" si="281"/>
        <v>0</v>
      </c>
      <c r="J131" s="21">
        <f t="shared" si="281"/>
        <v>0</v>
      </c>
      <c r="K131" s="21">
        <f t="shared" si="281"/>
        <v>0</v>
      </c>
      <c r="L131" s="21">
        <f t="shared" si="281"/>
        <v>0</v>
      </c>
      <c r="M131" s="21">
        <f t="shared" si="281"/>
        <v>0</v>
      </c>
      <c r="N131" s="21">
        <f t="shared" si="281"/>
        <v>0</v>
      </c>
      <c r="O131" s="21">
        <f t="shared" si="281"/>
        <v>0</v>
      </c>
      <c r="P131" s="21">
        <f t="shared" si="281"/>
        <v>197090849.21212122</v>
      </c>
      <c r="Q131" s="21">
        <f t="shared" si="281"/>
        <v>0</v>
      </c>
      <c r="R131" s="21">
        <f t="shared" si="281"/>
        <v>0</v>
      </c>
      <c r="S131" s="21">
        <f t="shared" si="281"/>
        <v>0</v>
      </c>
      <c r="T131" s="21">
        <f t="shared" si="281"/>
        <v>0</v>
      </c>
      <c r="U131" s="21">
        <f t="shared" si="281"/>
        <v>0</v>
      </c>
      <c r="V131" s="21">
        <f t="shared" si="281"/>
        <v>0</v>
      </c>
      <c r="W131" s="21">
        <f t="shared" si="281"/>
        <v>0</v>
      </c>
      <c r="X131" s="21">
        <f t="shared" si="281"/>
        <v>0</v>
      </c>
      <c r="Y131" s="21">
        <f t="shared" si="281"/>
        <v>0</v>
      </c>
      <c r="Z131" s="21">
        <f t="shared" si="281"/>
        <v>0</v>
      </c>
      <c r="AA131" s="21">
        <f t="shared" si="281"/>
        <v>0</v>
      </c>
      <c r="AB131" s="21">
        <f t="shared" si="281"/>
        <v>204044436.40909091</v>
      </c>
      <c r="AC131" s="21">
        <f t="shared" si="281"/>
        <v>0</v>
      </c>
      <c r="AD131" s="21">
        <f t="shared" si="281"/>
        <v>0</v>
      </c>
      <c r="AE131" s="21">
        <f t="shared" si="281"/>
        <v>0</v>
      </c>
      <c r="AF131" s="21">
        <f t="shared" si="281"/>
        <v>0</v>
      </c>
      <c r="AG131" s="21">
        <f t="shared" si="281"/>
        <v>0</v>
      </c>
      <c r="AH131" s="21">
        <f t="shared" si="281"/>
        <v>0</v>
      </c>
      <c r="AI131" s="21">
        <f t="shared" si="281"/>
        <v>0</v>
      </c>
      <c r="AJ131" s="21">
        <f t="shared" si="281"/>
        <v>0</v>
      </c>
      <c r="AK131" s="21">
        <f t="shared" si="281"/>
        <v>0</v>
      </c>
      <c r="AL131" s="21">
        <f t="shared" si="281"/>
        <v>0</v>
      </c>
      <c r="AM131" s="21">
        <f t="shared" si="281"/>
        <v>0</v>
      </c>
      <c r="AN131" s="21">
        <f t="shared" si="281"/>
        <v>0</v>
      </c>
      <c r="AO131" s="21">
        <f t="shared" si="281"/>
        <v>0</v>
      </c>
      <c r="AP131" s="21">
        <f t="shared" si="281"/>
        <v>0</v>
      </c>
      <c r="AQ131" s="21">
        <f t="shared" si="281"/>
        <v>0</v>
      </c>
      <c r="AR131" s="21">
        <f t="shared" si="281"/>
        <v>0</v>
      </c>
      <c r="AS131" s="21">
        <f t="shared" si="281"/>
        <v>0</v>
      </c>
      <c r="AT131" s="21">
        <f t="shared" si="281"/>
        <v>0</v>
      </c>
      <c r="AU131" s="21">
        <f t="shared" si="281"/>
        <v>0</v>
      </c>
      <c r="AV131" s="21">
        <f t="shared" si="281"/>
        <v>0</v>
      </c>
      <c r="AW131" s="21">
        <f t="shared" si="281"/>
        <v>0</v>
      </c>
      <c r="AX131" s="21">
        <f t="shared" si="281"/>
        <v>0</v>
      </c>
      <c r="AY131" s="21">
        <f t="shared" si="281"/>
        <v>0</v>
      </c>
      <c r="AZ131" s="21">
        <f t="shared" si="281"/>
        <v>0</v>
      </c>
      <c r="BA131" s="21">
        <f t="shared" si="281"/>
        <v>0</v>
      </c>
      <c r="BB131" s="21">
        <f t="shared" si="281"/>
        <v>0</v>
      </c>
      <c r="BC131" s="21">
        <f t="shared" si="281"/>
        <v>0</v>
      </c>
      <c r="BD131" s="21">
        <f t="shared" si="281"/>
        <v>0</v>
      </c>
      <c r="BE131" s="21">
        <f t="shared" si="281"/>
        <v>0</v>
      </c>
      <c r="BF131" s="21">
        <f t="shared" si="281"/>
        <v>0</v>
      </c>
      <c r="BG131" s="21">
        <f t="shared" si="281"/>
        <v>0</v>
      </c>
      <c r="BH131" s="21">
        <f t="shared" si="281"/>
        <v>0</v>
      </c>
      <c r="BI131" s="21">
        <f t="shared" si="281"/>
        <v>0</v>
      </c>
      <c r="BJ131" s="21">
        <f t="shared" si="281"/>
        <v>0</v>
      </c>
      <c r="BK131" s="21">
        <f t="shared" si="281"/>
        <v>0</v>
      </c>
      <c r="BL131" s="21">
        <f t="shared" si="281"/>
        <v>0</v>
      </c>
      <c r="BM131" s="21">
        <f t="shared" si="281"/>
        <v>0</v>
      </c>
      <c r="BN131" s="21">
        <f t="shared" si="281"/>
        <v>0</v>
      </c>
      <c r="BO131" s="21">
        <f t="shared" si="281"/>
        <v>0</v>
      </c>
      <c r="BP131" s="21">
        <f t="shared" si="281"/>
        <v>0</v>
      </c>
      <c r="BQ131" s="21">
        <f t="shared" ref="BQ131:CO131" si="282">SUM(BQ128:BQ130)</f>
        <v>0</v>
      </c>
      <c r="BR131" s="21">
        <f t="shared" si="282"/>
        <v>0</v>
      </c>
      <c r="BS131" s="21">
        <f t="shared" si="282"/>
        <v>0</v>
      </c>
      <c r="BT131" s="21">
        <f t="shared" si="282"/>
        <v>0</v>
      </c>
      <c r="BU131" s="21">
        <f t="shared" si="282"/>
        <v>0</v>
      </c>
      <c r="BV131" s="21">
        <f t="shared" si="282"/>
        <v>0</v>
      </c>
      <c r="BW131" s="21">
        <f t="shared" si="282"/>
        <v>0</v>
      </c>
      <c r="BX131" s="21">
        <f t="shared" si="282"/>
        <v>0</v>
      </c>
      <c r="BY131" s="21">
        <f t="shared" si="282"/>
        <v>0</v>
      </c>
      <c r="BZ131" s="21">
        <f t="shared" si="282"/>
        <v>0</v>
      </c>
      <c r="CA131" s="21">
        <f t="shared" si="282"/>
        <v>0</v>
      </c>
      <c r="CB131" s="21">
        <f t="shared" si="282"/>
        <v>0</v>
      </c>
      <c r="CC131" s="21">
        <f t="shared" si="282"/>
        <v>0</v>
      </c>
      <c r="CD131" s="21">
        <f t="shared" si="282"/>
        <v>0</v>
      </c>
      <c r="CE131" s="21">
        <f t="shared" si="282"/>
        <v>0</v>
      </c>
      <c r="CF131" s="21">
        <f t="shared" si="282"/>
        <v>0</v>
      </c>
      <c r="CG131" s="21">
        <f t="shared" si="282"/>
        <v>0</v>
      </c>
      <c r="CH131" s="21">
        <f t="shared" si="282"/>
        <v>0</v>
      </c>
      <c r="CI131" s="21">
        <f t="shared" si="282"/>
        <v>0</v>
      </c>
      <c r="CJ131" s="21">
        <f t="shared" si="282"/>
        <v>0</v>
      </c>
      <c r="CK131" s="21">
        <f t="shared" si="282"/>
        <v>0</v>
      </c>
      <c r="CL131" s="21">
        <f t="shared" si="282"/>
        <v>0</v>
      </c>
      <c r="CM131" s="21">
        <f t="shared" si="282"/>
        <v>0</v>
      </c>
      <c r="CN131" s="21">
        <f t="shared" si="282"/>
        <v>0</v>
      </c>
      <c r="CO131" s="21">
        <f t="shared" si="282"/>
        <v>0</v>
      </c>
    </row>
    <row r="133" spans="1:93">
      <c r="A133" t="s">
        <v>52</v>
      </c>
      <c r="B133" t="s">
        <v>92</v>
      </c>
      <c r="C133" t="s">
        <v>151</v>
      </c>
      <c r="D133" s="64">
        <v>42186</v>
      </c>
    </row>
    <row r="134" spans="1:93">
      <c r="C134" t="s">
        <v>55</v>
      </c>
      <c r="D134" s="64">
        <v>43435</v>
      </c>
    </row>
    <row r="135" spans="1:93">
      <c r="C135" t="s">
        <v>176</v>
      </c>
      <c r="D135" s="64">
        <v>44166</v>
      </c>
    </row>
    <row r="136" spans="1:93">
      <c r="C136" t="s">
        <v>189</v>
      </c>
      <c r="D136" s="6">
        <v>3000</v>
      </c>
    </row>
    <row r="137" spans="1:93">
      <c r="C137" s="2" t="s">
        <v>122</v>
      </c>
      <c r="D137" s="73">
        <f>D133</f>
        <v>42186</v>
      </c>
      <c r="E137" s="73">
        <f t="shared" ref="E137:AJ137" si="283">EDATE(D137,1)</f>
        <v>42217</v>
      </c>
      <c r="F137" s="73">
        <f t="shared" si="283"/>
        <v>42248</v>
      </c>
      <c r="G137" s="73">
        <f t="shared" si="283"/>
        <v>42278</v>
      </c>
      <c r="H137" s="73">
        <f t="shared" si="283"/>
        <v>42309</v>
      </c>
      <c r="I137" s="73">
        <f t="shared" si="283"/>
        <v>42339</v>
      </c>
      <c r="J137" s="73">
        <f t="shared" si="283"/>
        <v>42370</v>
      </c>
      <c r="K137" s="73">
        <f t="shared" si="283"/>
        <v>42401</v>
      </c>
      <c r="L137" s="73">
        <f t="shared" si="283"/>
        <v>42430</v>
      </c>
      <c r="M137" s="73">
        <f t="shared" si="283"/>
        <v>42461</v>
      </c>
      <c r="N137" s="73">
        <f t="shared" si="283"/>
        <v>42491</v>
      </c>
      <c r="O137" s="73">
        <f t="shared" si="283"/>
        <v>42522</v>
      </c>
      <c r="P137" s="73">
        <f t="shared" si="283"/>
        <v>42552</v>
      </c>
      <c r="Q137" s="73">
        <f t="shared" si="283"/>
        <v>42583</v>
      </c>
      <c r="R137" s="73">
        <f t="shared" si="283"/>
        <v>42614</v>
      </c>
      <c r="S137" s="73">
        <f t="shared" si="283"/>
        <v>42644</v>
      </c>
      <c r="T137" s="73">
        <f t="shared" si="283"/>
        <v>42675</v>
      </c>
      <c r="U137" s="73">
        <f t="shared" si="283"/>
        <v>42705</v>
      </c>
      <c r="V137" s="73">
        <f t="shared" si="283"/>
        <v>42736</v>
      </c>
      <c r="W137" s="73">
        <f t="shared" si="283"/>
        <v>42767</v>
      </c>
      <c r="X137" s="73">
        <f t="shared" si="283"/>
        <v>42795</v>
      </c>
      <c r="Y137" s="73">
        <f t="shared" si="283"/>
        <v>42826</v>
      </c>
      <c r="Z137" s="73">
        <f t="shared" si="283"/>
        <v>42856</v>
      </c>
      <c r="AA137" s="73">
        <f t="shared" si="283"/>
        <v>42887</v>
      </c>
      <c r="AB137" s="73">
        <f t="shared" si="283"/>
        <v>42917</v>
      </c>
      <c r="AC137" s="73">
        <f t="shared" si="283"/>
        <v>42948</v>
      </c>
      <c r="AD137" s="73">
        <f t="shared" si="283"/>
        <v>42979</v>
      </c>
      <c r="AE137" s="73">
        <f t="shared" si="283"/>
        <v>43009</v>
      </c>
      <c r="AF137" s="73">
        <f t="shared" si="283"/>
        <v>43040</v>
      </c>
      <c r="AG137" s="73">
        <f t="shared" si="283"/>
        <v>43070</v>
      </c>
      <c r="AH137" s="73">
        <f t="shared" si="283"/>
        <v>43101</v>
      </c>
      <c r="AI137" s="73">
        <f t="shared" si="283"/>
        <v>43132</v>
      </c>
      <c r="AJ137" s="73">
        <f t="shared" si="283"/>
        <v>43160</v>
      </c>
      <c r="AK137" s="73">
        <f t="shared" ref="AK137:BP137" si="284">EDATE(AJ137,1)</f>
        <v>43191</v>
      </c>
      <c r="AL137" s="73">
        <f t="shared" si="284"/>
        <v>43221</v>
      </c>
      <c r="AM137" s="73">
        <f t="shared" si="284"/>
        <v>43252</v>
      </c>
      <c r="AN137" s="73">
        <f t="shared" si="284"/>
        <v>43282</v>
      </c>
      <c r="AO137" s="73">
        <f t="shared" si="284"/>
        <v>43313</v>
      </c>
      <c r="AP137" s="73">
        <f t="shared" si="284"/>
        <v>43344</v>
      </c>
      <c r="AQ137" s="73">
        <f t="shared" si="284"/>
        <v>43374</v>
      </c>
      <c r="AR137" s="73">
        <f t="shared" si="284"/>
        <v>43405</v>
      </c>
      <c r="AS137" s="73">
        <f t="shared" si="284"/>
        <v>43435</v>
      </c>
      <c r="AT137" s="73">
        <f t="shared" si="284"/>
        <v>43466</v>
      </c>
      <c r="AU137" s="73">
        <f t="shared" si="284"/>
        <v>43497</v>
      </c>
      <c r="AV137" s="73">
        <f t="shared" si="284"/>
        <v>43525</v>
      </c>
      <c r="AW137" s="73">
        <f t="shared" si="284"/>
        <v>43556</v>
      </c>
      <c r="AX137" s="73">
        <f t="shared" si="284"/>
        <v>43586</v>
      </c>
      <c r="AY137" s="73">
        <f t="shared" si="284"/>
        <v>43617</v>
      </c>
      <c r="AZ137" s="73">
        <f t="shared" si="284"/>
        <v>43647</v>
      </c>
      <c r="BA137" s="73">
        <f t="shared" si="284"/>
        <v>43678</v>
      </c>
      <c r="BB137" s="73">
        <f t="shared" si="284"/>
        <v>43709</v>
      </c>
      <c r="BC137" s="73">
        <f t="shared" si="284"/>
        <v>43739</v>
      </c>
      <c r="BD137" s="73">
        <f t="shared" si="284"/>
        <v>43770</v>
      </c>
      <c r="BE137" s="73">
        <f t="shared" si="284"/>
        <v>43800</v>
      </c>
      <c r="BF137" s="73">
        <f t="shared" si="284"/>
        <v>43831</v>
      </c>
      <c r="BG137" s="73">
        <f t="shared" si="284"/>
        <v>43862</v>
      </c>
      <c r="BH137" s="73">
        <f t="shared" si="284"/>
        <v>43891</v>
      </c>
      <c r="BI137" s="73">
        <f t="shared" si="284"/>
        <v>43922</v>
      </c>
      <c r="BJ137" s="73">
        <f t="shared" si="284"/>
        <v>43952</v>
      </c>
      <c r="BK137" s="73">
        <f t="shared" si="284"/>
        <v>43983</v>
      </c>
      <c r="BL137" s="73">
        <f t="shared" si="284"/>
        <v>44013</v>
      </c>
      <c r="BM137" s="73">
        <f t="shared" si="284"/>
        <v>44044</v>
      </c>
      <c r="BN137" s="73">
        <f t="shared" si="284"/>
        <v>44075</v>
      </c>
      <c r="BO137" s="73">
        <f t="shared" si="284"/>
        <v>44105</v>
      </c>
      <c r="BP137" s="73">
        <f t="shared" si="284"/>
        <v>44136</v>
      </c>
      <c r="BQ137" s="73">
        <f t="shared" ref="BQ137:CO137" si="285">EDATE(BP137,1)</f>
        <v>44166</v>
      </c>
      <c r="BR137" s="73">
        <f t="shared" si="285"/>
        <v>44197</v>
      </c>
      <c r="BS137" s="73">
        <f t="shared" si="285"/>
        <v>44228</v>
      </c>
      <c r="BT137" s="73">
        <f t="shared" si="285"/>
        <v>44256</v>
      </c>
      <c r="BU137" s="73">
        <f t="shared" si="285"/>
        <v>44287</v>
      </c>
      <c r="BV137" s="73">
        <f t="shared" si="285"/>
        <v>44317</v>
      </c>
      <c r="BW137" s="73">
        <f t="shared" si="285"/>
        <v>44348</v>
      </c>
      <c r="BX137" s="73">
        <f t="shared" si="285"/>
        <v>44378</v>
      </c>
      <c r="BY137" s="73">
        <f t="shared" si="285"/>
        <v>44409</v>
      </c>
      <c r="BZ137" s="73">
        <f t="shared" si="285"/>
        <v>44440</v>
      </c>
      <c r="CA137" s="73">
        <f t="shared" si="285"/>
        <v>44470</v>
      </c>
      <c r="CB137" s="73">
        <f t="shared" si="285"/>
        <v>44501</v>
      </c>
      <c r="CC137" s="73">
        <f t="shared" si="285"/>
        <v>44531</v>
      </c>
      <c r="CD137" s="73">
        <f t="shared" si="285"/>
        <v>44562</v>
      </c>
      <c r="CE137" s="73">
        <f t="shared" si="285"/>
        <v>44593</v>
      </c>
      <c r="CF137" s="73">
        <f t="shared" si="285"/>
        <v>44621</v>
      </c>
      <c r="CG137" s="73">
        <f t="shared" si="285"/>
        <v>44652</v>
      </c>
      <c r="CH137" s="73">
        <f t="shared" si="285"/>
        <v>44682</v>
      </c>
      <c r="CI137" s="73">
        <f t="shared" si="285"/>
        <v>44713</v>
      </c>
      <c r="CJ137" s="73">
        <f t="shared" si="285"/>
        <v>44743</v>
      </c>
      <c r="CK137" s="73">
        <f t="shared" si="285"/>
        <v>44774</v>
      </c>
      <c r="CL137" s="73">
        <f t="shared" si="285"/>
        <v>44805</v>
      </c>
      <c r="CM137" s="73">
        <f t="shared" si="285"/>
        <v>44835</v>
      </c>
      <c r="CN137" s="73">
        <f t="shared" si="285"/>
        <v>44866</v>
      </c>
      <c r="CO137" s="73">
        <f t="shared" si="285"/>
        <v>44896</v>
      </c>
    </row>
    <row r="138" spans="1:93">
      <c r="C138" t="s">
        <v>189</v>
      </c>
      <c r="D138" s="81">
        <f>IF(D137=$D$134,$D$136,0)</f>
        <v>0</v>
      </c>
      <c r="E138" s="81">
        <f t="shared" ref="E138:L138" si="286">IF(E137=$D$134,$D$136,0)</f>
        <v>0</v>
      </c>
      <c r="F138" s="81">
        <f t="shared" si="286"/>
        <v>0</v>
      </c>
      <c r="G138" s="81">
        <f t="shared" si="286"/>
        <v>0</v>
      </c>
      <c r="H138" s="81">
        <f t="shared" si="286"/>
        <v>0</v>
      </c>
      <c r="I138" s="81">
        <f t="shared" si="286"/>
        <v>0</v>
      </c>
      <c r="J138" s="81">
        <f t="shared" si="286"/>
        <v>0</v>
      </c>
      <c r="K138" s="81">
        <f t="shared" si="286"/>
        <v>0</v>
      </c>
      <c r="L138" s="81">
        <f t="shared" si="286"/>
        <v>0</v>
      </c>
      <c r="M138" s="81">
        <f t="shared" ref="M138" si="287">IF(M137=$D$134,$D$136,0)</f>
        <v>0</v>
      </c>
      <c r="N138" s="81">
        <f t="shared" ref="N138" si="288">IF(N137=$D$134,$D$136,0)</f>
        <v>0</v>
      </c>
      <c r="O138" s="81">
        <f t="shared" ref="O138" si="289">IF(O137=$D$134,$D$136,0)</f>
        <v>0</v>
      </c>
      <c r="P138" s="81">
        <f t="shared" ref="P138" si="290">IF(P137=$D$134,$D$136,0)</f>
        <v>0</v>
      </c>
      <c r="Q138" s="81">
        <f t="shared" ref="Q138" si="291">IF(Q137=$D$134,$D$136,0)</f>
        <v>0</v>
      </c>
      <c r="R138" s="81">
        <f t="shared" ref="R138" si="292">IF(R137=$D$134,$D$136,0)</f>
        <v>0</v>
      </c>
      <c r="S138" s="81">
        <f t="shared" ref="S138:T138" si="293">IF(S137=$D$134,$D$136,0)</f>
        <v>0</v>
      </c>
      <c r="T138" s="81">
        <f t="shared" si="293"/>
        <v>0</v>
      </c>
      <c r="U138" s="81">
        <f t="shared" ref="U138" si="294">IF(U137=$D$134,$D$136,0)</f>
        <v>0</v>
      </c>
      <c r="V138" s="81">
        <f t="shared" ref="V138" si="295">IF(V137=$D$134,$D$136,0)</f>
        <v>0</v>
      </c>
      <c r="W138" s="81">
        <f t="shared" ref="W138" si="296">IF(W137=$D$134,$D$136,0)</f>
        <v>0</v>
      </c>
      <c r="X138" s="81">
        <f t="shared" ref="X138" si="297">IF(X137=$D$134,$D$136,0)</f>
        <v>0</v>
      </c>
      <c r="Y138" s="81">
        <f t="shared" ref="Y138" si="298">IF(Y137=$D$134,$D$136,0)</f>
        <v>0</v>
      </c>
      <c r="Z138" s="81">
        <f t="shared" ref="Z138" si="299">IF(Z137=$D$134,$D$136,0)</f>
        <v>0</v>
      </c>
      <c r="AA138" s="81">
        <f t="shared" ref="AA138:AB138" si="300">IF(AA137=$D$134,$D$136,0)</f>
        <v>0</v>
      </c>
      <c r="AB138" s="81">
        <f t="shared" si="300"/>
        <v>0</v>
      </c>
      <c r="AC138" s="81">
        <f t="shared" ref="AC138" si="301">IF(AC137=$D$134,$D$136,0)</f>
        <v>0</v>
      </c>
      <c r="AD138" s="81">
        <f t="shared" ref="AD138" si="302">IF(AD137=$D$134,$D$136,0)</f>
        <v>0</v>
      </c>
      <c r="AE138" s="81">
        <f t="shared" ref="AE138" si="303">IF(AE137=$D$134,$D$136,0)</f>
        <v>0</v>
      </c>
      <c r="AF138" s="81">
        <f t="shared" ref="AF138:AG138" si="304">IF(AF137=$D$134,$D$136,0)</f>
        <v>0</v>
      </c>
      <c r="AG138" s="81">
        <f t="shared" si="304"/>
        <v>0</v>
      </c>
      <c r="AH138" s="81">
        <f t="shared" ref="AH138" si="305">IF(AH137=$D$134,$D$136,0)</f>
        <v>0</v>
      </c>
      <c r="AI138" s="81">
        <f t="shared" ref="AI138" si="306">IF(AI137=$D$134,$D$136,0)</f>
        <v>0</v>
      </c>
      <c r="AJ138" s="81">
        <f t="shared" ref="AJ138" si="307">IF(AJ137=$D$134,$D$136,0)</f>
        <v>0</v>
      </c>
      <c r="AK138" s="81">
        <f t="shared" ref="AK138" si="308">IF(AK137=$D$134,$D$136,0)</f>
        <v>0</v>
      </c>
      <c r="AL138" s="81">
        <f t="shared" ref="AL138" si="309">IF(AL137=$D$134,$D$136,0)</f>
        <v>0</v>
      </c>
      <c r="AM138" s="81">
        <f t="shared" ref="AM138" si="310">IF(AM137=$D$134,$D$136,0)</f>
        <v>0</v>
      </c>
      <c r="AN138" s="81">
        <f t="shared" ref="AN138" si="311">IF(AN137=$D$134,$D$136,0)</f>
        <v>0</v>
      </c>
      <c r="AO138" s="81">
        <f t="shared" ref="AO138" si="312">IF(AO137=$D$134,$D$136,0)</f>
        <v>0</v>
      </c>
      <c r="AP138" s="81">
        <f t="shared" ref="AP138" si="313">IF(AP137=$D$134,$D$136,0)</f>
        <v>0</v>
      </c>
      <c r="AQ138" s="81">
        <f t="shared" ref="AQ138" si="314">IF(AQ137=$D$134,$D$136,0)</f>
        <v>0</v>
      </c>
      <c r="AR138" s="81">
        <f t="shared" ref="AR138" si="315">IF(AR137=$D$134,$D$136,0)</f>
        <v>0</v>
      </c>
      <c r="AS138" s="81">
        <f t="shared" ref="AS138" si="316">IF(AS137=$D$134,$D$136,0)</f>
        <v>3000</v>
      </c>
      <c r="AT138" s="81">
        <f t="shared" ref="AT138" si="317">IF(AT137=$D$134,$D$136,0)</f>
        <v>0</v>
      </c>
      <c r="AU138" s="81">
        <f t="shared" ref="AU138" si="318">IF(AU137=$D$134,$D$136,0)</f>
        <v>0</v>
      </c>
      <c r="AV138" s="81">
        <f t="shared" ref="AV138" si="319">IF(AV137=$D$134,$D$136,0)</f>
        <v>0</v>
      </c>
      <c r="AW138" s="81">
        <f t="shared" ref="AW138" si="320">IF(AW137=$D$134,$D$136,0)</f>
        <v>0</v>
      </c>
      <c r="AX138" s="81">
        <f t="shared" ref="AX138" si="321">IF(AX137=$D$134,$D$136,0)</f>
        <v>0</v>
      </c>
      <c r="AY138" s="81">
        <f t="shared" ref="AY138" si="322">IF(AY137=$D$134,$D$136,0)</f>
        <v>0</v>
      </c>
      <c r="AZ138" s="81">
        <f t="shared" ref="AZ138" si="323">IF(AZ137=$D$134,$D$136,0)</f>
        <v>0</v>
      </c>
      <c r="BA138" s="81">
        <f t="shared" ref="BA138" si="324">IF(BA137=$D$134,$D$136,0)</f>
        <v>0</v>
      </c>
      <c r="BB138" s="81">
        <f t="shared" ref="BB138" si="325">IF(BB137=$D$134,$D$136,0)</f>
        <v>0</v>
      </c>
      <c r="BC138" s="81">
        <f t="shared" ref="BC138" si="326">IF(BC137=$D$134,$D$136,0)</f>
        <v>0</v>
      </c>
      <c r="BD138" s="81">
        <f t="shared" ref="BD138" si="327">IF(BD137=$D$134,$D$136,0)</f>
        <v>0</v>
      </c>
      <c r="BE138" s="81">
        <f t="shared" ref="BE138" si="328">IF(BE137=$D$134,$D$136,0)</f>
        <v>0</v>
      </c>
      <c r="BF138" s="81">
        <f t="shared" ref="BF138" si="329">IF(BF137=$D$134,$D$136,0)</f>
        <v>0</v>
      </c>
      <c r="BG138" s="81">
        <f t="shared" ref="BG138" si="330">IF(BG137=$D$134,$D$136,0)</f>
        <v>0</v>
      </c>
      <c r="BH138" s="81">
        <f t="shared" ref="BH138" si="331">IF(BH137=$D$134,$D$136,0)</f>
        <v>0</v>
      </c>
      <c r="BI138" s="81">
        <f t="shared" ref="BI138:BJ138" si="332">IF(BI137=$D$134,$D$136,0)</f>
        <v>0</v>
      </c>
      <c r="BJ138" s="81">
        <f t="shared" si="332"/>
        <v>0</v>
      </c>
      <c r="BK138" s="81">
        <f t="shared" ref="BK138" si="333">IF(BK137=$D$134,$D$136,0)</f>
        <v>0</v>
      </c>
      <c r="BL138" s="81">
        <f t="shared" ref="BL138" si="334">IF(BL137=$D$134,$D$136,0)</f>
        <v>0</v>
      </c>
      <c r="BM138" s="81">
        <f t="shared" ref="BM138" si="335">IF(BM137=$D$134,$D$136,0)</f>
        <v>0</v>
      </c>
      <c r="BN138" s="81">
        <f t="shared" ref="BN138" si="336">IF(BN137=$D$134,$D$136,0)</f>
        <v>0</v>
      </c>
      <c r="BO138" s="81">
        <f t="shared" ref="BO138" si="337">IF(BO137=$D$134,$D$136,0)</f>
        <v>0</v>
      </c>
      <c r="BP138" s="81">
        <f t="shared" ref="BP138" si="338">IF(BP137=$D$134,$D$136,0)</f>
        <v>0</v>
      </c>
      <c r="BQ138" s="81">
        <f t="shared" ref="BQ138" si="339">IF(BQ137=$D$134,$D$136,0)</f>
        <v>0</v>
      </c>
      <c r="BR138" s="81">
        <f t="shared" ref="BR138" si="340">IF(BR137=$D$134,$D$136,0)</f>
        <v>0</v>
      </c>
      <c r="BS138" s="81">
        <f t="shared" ref="BS138" si="341">IF(BS137=$D$134,$D$136,0)</f>
        <v>0</v>
      </c>
      <c r="BT138" s="81">
        <f t="shared" ref="BT138" si="342">IF(BT137=$D$134,$D$136,0)</f>
        <v>0</v>
      </c>
      <c r="BU138" s="81">
        <f t="shared" ref="BU138" si="343">IF(BU137=$D$134,$D$136,0)</f>
        <v>0</v>
      </c>
      <c r="BV138" s="81">
        <f t="shared" ref="BV138" si="344">IF(BV137=$D$134,$D$136,0)</f>
        <v>0</v>
      </c>
      <c r="BW138" s="81">
        <f t="shared" ref="BW138" si="345">IF(BW137=$D$134,$D$136,0)</f>
        <v>0</v>
      </c>
      <c r="BX138" s="81">
        <f t="shared" ref="BX138" si="346">IF(BX137=$D$134,$D$136,0)</f>
        <v>0</v>
      </c>
      <c r="BY138" s="81">
        <f t="shared" ref="BY138" si="347">IF(BY137=$D$134,$D$136,0)</f>
        <v>0</v>
      </c>
      <c r="BZ138" s="81">
        <f t="shared" ref="BZ138" si="348">IF(BZ137=$D$134,$D$136,0)</f>
        <v>0</v>
      </c>
      <c r="CA138" s="81">
        <f t="shared" ref="CA138" si="349">IF(CA137=$D$134,$D$136,0)</f>
        <v>0</v>
      </c>
      <c r="CB138" s="81">
        <f t="shared" ref="CB138" si="350">IF(CB137=$D$134,$D$136,0)</f>
        <v>0</v>
      </c>
      <c r="CC138" s="81">
        <f t="shared" ref="CC138" si="351">IF(CC137=$D$134,$D$136,0)</f>
        <v>0</v>
      </c>
      <c r="CD138" s="81">
        <f t="shared" ref="CD138" si="352">IF(CD137=$D$134,$D$136,0)</f>
        <v>0</v>
      </c>
      <c r="CE138" s="81">
        <f t="shared" ref="CE138" si="353">IF(CE137=$D$134,$D$136,0)</f>
        <v>0</v>
      </c>
      <c r="CF138" s="81">
        <f t="shared" ref="CF138" si="354">IF(CF137=$D$134,$D$136,0)</f>
        <v>0</v>
      </c>
      <c r="CG138" s="81">
        <f t="shared" ref="CG138" si="355">IF(CG137=$D$134,$D$136,0)</f>
        <v>0</v>
      </c>
      <c r="CH138" s="81">
        <f t="shared" ref="CH138" si="356">IF(CH137=$D$134,$D$136,0)</f>
        <v>0</v>
      </c>
      <c r="CI138" s="81">
        <f t="shared" ref="CI138" si="357">IF(CI137=$D$134,$D$136,0)</f>
        <v>0</v>
      </c>
      <c r="CJ138" s="81">
        <f t="shared" ref="CJ138" si="358">IF(CJ137=$D$134,$D$136,0)</f>
        <v>0</v>
      </c>
      <c r="CK138" s="81">
        <f t="shared" ref="CK138" si="359">IF(CK137=$D$134,$D$136,0)</f>
        <v>0</v>
      </c>
      <c r="CL138" s="81">
        <f t="shared" ref="CL138:CM138" si="360">IF(CL137=$D$134,$D$136,0)</f>
        <v>0</v>
      </c>
      <c r="CM138" s="81">
        <f t="shared" si="360"/>
        <v>0</v>
      </c>
      <c r="CN138" s="81">
        <f t="shared" ref="CN138" si="361">IF(CN137=$D$134,$D$136,0)</f>
        <v>0</v>
      </c>
      <c r="CO138" s="81">
        <f t="shared" ref="CO138" si="362">IF(CO137=$D$134,$D$136,0)</f>
        <v>0</v>
      </c>
    </row>
    <row r="139" spans="1:93">
      <c r="C139" t="s">
        <v>35</v>
      </c>
      <c r="D139" s="81">
        <v>13333.300000000001</v>
      </c>
      <c r="E139" s="81">
        <v>0</v>
      </c>
      <c r="F139" s="81">
        <v>0</v>
      </c>
      <c r="G139" s="81">
        <v>0</v>
      </c>
      <c r="H139" s="81">
        <v>0</v>
      </c>
      <c r="I139" s="81">
        <v>0</v>
      </c>
      <c r="J139" s="81">
        <v>0</v>
      </c>
      <c r="K139" s="81">
        <v>0</v>
      </c>
      <c r="L139" s="81">
        <v>0</v>
      </c>
      <c r="M139" s="81">
        <v>0</v>
      </c>
      <c r="N139" s="81">
        <v>0</v>
      </c>
      <c r="O139" s="81">
        <v>0</v>
      </c>
      <c r="P139" s="81">
        <v>160133</v>
      </c>
      <c r="Q139" s="81">
        <v>0</v>
      </c>
      <c r="R139" s="81">
        <v>0</v>
      </c>
      <c r="S139" s="81">
        <v>0</v>
      </c>
      <c r="T139" s="81">
        <v>0</v>
      </c>
      <c r="U139" s="81">
        <v>0</v>
      </c>
      <c r="V139" s="81">
        <v>0</v>
      </c>
      <c r="W139" s="81">
        <v>0</v>
      </c>
      <c r="X139" s="81">
        <v>0</v>
      </c>
      <c r="Y139" s="81">
        <v>0</v>
      </c>
      <c r="Z139" s="81">
        <v>0</v>
      </c>
      <c r="AA139" s="81">
        <v>0</v>
      </c>
      <c r="AB139" s="81">
        <v>161735</v>
      </c>
      <c r="AC139" s="81">
        <v>0</v>
      </c>
      <c r="AD139" s="81">
        <v>0</v>
      </c>
      <c r="AE139" s="81">
        <v>0</v>
      </c>
      <c r="AF139" s="81">
        <v>0</v>
      </c>
      <c r="AG139" s="81">
        <v>0</v>
      </c>
      <c r="AH139" s="81">
        <v>0</v>
      </c>
      <c r="AI139" s="81">
        <v>0</v>
      </c>
      <c r="AJ139" s="81">
        <v>0</v>
      </c>
      <c r="AK139" s="81">
        <v>0</v>
      </c>
      <c r="AL139" s="81">
        <v>0</v>
      </c>
      <c r="AM139" s="81">
        <v>0</v>
      </c>
      <c r="AN139" s="81">
        <v>11468.096640000003</v>
      </c>
      <c r="AO139" s="81">
        <v>0</v>
      </c>
      <c r="AP139" s="81">
        <v>0</v>
      </c>
      <c r="AQ139" s="81">
        <v>0</v>
      </c>
      <c r="AR139" s="81">
        <v>0</v>
      </c>
      <c r="AS139" s="81">
        <v>0</v>
      </c>
      <c r="AT139" s="81">
        <v>0</v>
      </c>
      <c r="AU139" s="81">
        <v>0</v>
      </c>
      <c r="AV139" s="81">
        <v>0</v>
      </c>
      <c r="AW139" s="81">
        <v>0</v>
      </c>
      <c r="AX139" s="81">
        <v>0</v>
      </c>
      <c r="AY139" s="81">
        <v>0</v>
      </c>
      <c r="AZ139" s="81">
        <v>0</v>
      </c>
      <c r="BA139" s="81">
        <v>0</v>
      </c>
      <c r="BB139" s="81">
        <v>0</v>
      </c>
      <c r="BC139" s="81">
        <v>0</v>
      </c>
      <c r="BD139" s="81">
        <v>0</v>
      </c>
      <c r="BE139" s="81">
        <v>0</v>
      </c>
      <c r="BF139" s="81">
        <v>0</v>
      </c>
      <c r="BG139" s="81">
        <v>0</v>
      </c>
      <c r="BH139" s="81">
        <v>0</v>
      </c>
      <c r="BI139" s="81">
        <v>0</v>
      </c>
      <c r="BJ139" s="81">
        <v>0</v>
      </c>
      <c r="BK139" s="81">
        <v>0</v>
      </c>
      <c r="BL139" s="81">
        <v>0</v>
      </c>
      <c r="BM139" s="81">
        <v>0</v>
      </c>
      <c r="BN139" s="81">
        <v>0</v>
      </c>
      <c r="BO139" s="81">
        <v>0</v>
      </c>
      <c r="BP139" s="81">
        <v>0</v>
      </c>
      <c r="BQ139" s="81">
        <v>0</v>
      </c>
      <c r="BR139" s="81">
        <v>0</v>
      </c>
      <c r="BS139" s="81">
        <v>0</v>
      </c>
      <c r="BT139" s="81">
        <v>0</v>
      </c>
      <c r="BU139" s="81">
        <v>0</v>
      </c>
      <c r="BV139" s="81">
        <v>0</v>
      </c>
      <c r="BW139" s="81">
        <v>0</v>
      </c>
      <c r="BX139" s="81">
        <v>0</v>
      </c>
      <c r="BY139" s="81">
        <v>0</v>
      </c>
      <c r="BZ139" s="81">
        <v>0</v>
      </c>
      <c r="CA139" s="81">
        <v>0</v>
      </c>
      <c r="CB139" s="81">
        <v>0</v>
      </c>
      <c r="CC139" s="81">
        <v>0</v>
      </c>
      <c r="CD139" s="81">
        <v>0</v>
      </c>
      <c r="CE139" s="81">
        <v>0</v>
      </c>
      <c r="CF139" s="81">
        <v>0</v>
      </c>
      <c r="CG139" s="81">
        <v>0</v>
      </c>
      <c r="CH139" s="81">
        <v>0</v>
      </c>
      <c r="CI139" s="81">
        <v>0</v>
      </c>
      <c r="CJ139" s="81">
        <v>0</v>
      </c>
      <c r="CK139" s="81">
        <v>0</v>
      </c>
      <c r="CL139" s="81">
        <v>0</v>
      </c>
      <c r="CM139" s="81">
        <v>0</v>
      </c>
      <c r="CN139" s="81">
        <v>0</v>
      </c>
      <c r="CO139" s="81">
        <v>0</v>
      </c>
    </row>
    <row r="140" spans="1:93">
      <c r="C140" t="s">
        <v>184</v>
      </c>
      <c r="D140" s="21">
        <v>15314466.030303033</v>
      </c>
      <c r="E140" s="21">
        <v>0</v>
      </c>
      <c r="F140" s="21">
        <v>0</v>
      </c>
      <c r="G140" s="21">
        <v>0</v>
      </c>
      <c r="H140" s="21">
        <v>0</v>
      </c>
      <c r="I140" s="21">
        <v>0</v>
      </c>
      <c r="J140" s="21">
        <v>0</v>
      </c>
      <c r="K140" s="21">
        <v>0</v>
      </c>
      <c r="L140" s="21">
        <v>0</v>
      </c>
      <c r="M140" s="21">
        <v>0</v>
      </c>
      <c r="N140" s="21">
        <v>0</v>
      </c>
      <c r="O140" s="21">
        <v>0</v>
      </c>
      <c r="P140" s="21">
        <v>197090849.21212122</v>
      </c>
      <c r="Q140" s="21">
        <v>0</v>
      </c>
      <c r="R140" s="21">
        <v>0</v>
      </c>
      <c r="S140" s="21">
        <v>0</v>
      </c>
      <c r="T140" s="21">
        <v>0</v>
      </c>
      <c r="U140" s="21">
        <v>0</v>
      </c>
      <c r="V140" s="21">
        <v>0</v>
      </c>
      <c r="W140" s="21">
        <v>0</v>
      </c>
      <c r="X140" s="21">
        <v>0</v>
      </c>
      <c r="Y140" s="21">
        <v>0</v>
      </c>
      <c r="Z140" s="21">
        <v>0</v>
      </c>
      <c r="AA140" s="21">
        <v>0</v>
      </c>
      <c r="AB140" s="21">
        <v>204044436.40909091</v>
      </c>
      <c r="AC140" s="21">
        <v>0</v>
      </c>
      <c r="AD140" s="21">
        <v>0</v>
      </c>
      <c r="AE140" s="21">
        <v>0</v>
      </c>
      <c r="AF140" s="21">
        <v>0</v>
      </c>
      <c r="AG140" s="21">
        <v>0</v>
      </c>
      <c r="AH140" s="21">
        <v>0</v>
      </c>
      <c r="AI140" s="21">
        <v>0</v>
      </c>
      <c r="AJ140" s="21">
        <v>0</v>
      </c>
      <c r="AK140" s="21">
        <v>0</v>
      </c>
      <c r="AL140" s="21">
        <v>0</v>
      </c>
      <c r="AM140" s="21">
        <v>0</v>
      </c>
      <c r="AN140" s="21">
        <v>0</v>
      </c>
      <c r="AO140" s="21">
        <v>0</v>
      </c>
      <c r="AP140" s="21">
        <v>0</v>
      </c>
      <c r="AQ140" s="21">
        <v>0</v>
      </c>
      <c r="AR140" s="21">
        <v>0</v>
      </c>
      <c r="AS140" s="21">
        <v>0</v>
      </c>
      <c r="AT140" s="21">
        <v>0</v>
      </c>
      <c r="AU140" s="21">
        <v>0</v>
      </c>
      <c r="AV140" s="21">
        <v>0</v>
      </c>
      <c r="AW140" s="21">
        <v>0</v>
      </c>
      <c r="AX140" s="21">
        <v>0</v>
      </c>
      <c r="AY140" s="21">
        <v>0</v>
      </c>
      <c r="AZ140" s="21">
        <v>0</v>
      </c>
      <c r="BA140" s="21">
        <v>0</v>
      </c>
      <c r="BB140" s="21">
        <v>0</v>
      </c>
      <c r="BC140" s="21">
        <v>0</v>
      </c>
      <c r="BD140" s="21">
        <v>0</v>
      </c>
      <c r="BE140" s="21">
        <v>0</v>
      </c>
      <c r="BF140" s="21">
        <v>0</v>
      </c>
      <c r="BG140" s="21">
        <v>0</v>
      </c>
      <c r="BH140" s="21">
        <v>0</v>
      </c>
      <c r="BI140" s="21">
        <v>0</v>
      </c>
      <c r="BJ140" s="21">
        <v>0</v>
      </c>
      <c r="BK140" s="21">
        <v>0</v>
      </c>
      <c r="BL140" s="21">
        <v>0</v>
      </c>
      <c r="BM140" s="21">
        <v>0</v>
      </c>
      <c r="BN140" s="21">
        <v>0</v>
      </c>
      <c r="BO140" s="21">
        <v>0</v>
      </c>
      <c r="BP140" s="21">
        <v>0</v>
      </c>
      <c r="BQ140" s="21">
        <v>0</v>
      </c>
      <c r="BR140" s="21">
        <v>0</v>
      </c>
      <c r="BS140" s="21">
        <v>0</v>
      </c>
      <c r="BT140" s="21">
        <v>0</v>
      </c>
      <c r="BU140" s="21">
        <v>0</v>
      </c>
      <c r="BV140" s="21">
        <v>0</v>
      </c>
      <c r="BW140" s="21">
        <v>0</v>
      </c>
      <c r="BX140" s="21">
        <v>0</v>
      </c>
      <c r="BY140" s="21">
        <v>0</v>
      </c>
      <c r="BZ140" s="21">
        <v>0</v>
      </c>
      <c r="CA140" s="21">
        <v>0</v>
      </c>
      <c r="CB140" s="21">
        <v>0</v>
      </c>
      <c r="CC140" s="21">
        <v>0</v>
      </c>
      <c r="CD140" s="21">
        <v>0</v>
      </c>
      <c r="CE140" s="21">
        <v>0</v>
      </c>
      <c r="CF140" s="21">
        <v>0</v>
      </c>
      <c r="CG140" s="21">
        <v>0</v>
      </c>
      <c r="CH140" s="21">
        <v>0</v>
      </c>
      <c r="CI140" s="21">
        <v>0</v>
      </c>
      <c r="CJ140" s="21">
        <v>0</v>
      </c>
      <c r="CK140" s="21">
        <v>0</v>
      </c>
      <c r="CL140" s="21">
        <v>0</v>
      </c>
      <c r="CM140" s="21">
        <v>0</v>
      </c>
      <c r="CN140" s="21">
        <v>0</v>
      </c>
      <c r="CO140" s="21">
        <v>0</v>
      </c>
    </row>
    <row r="141" spans="1:93"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  <c r="AC141" s="21"/>
      <c r="AD141" s="21"/>
      <c r="AE141" s="21"/>
      <c r="AF141" s="21"/>
      <c r="AG141" s="21"/>
      <c r="AH141" s="21"/>
      <c r="AI141" s="21"/>
      <c r="AJ141" s="21"/>
      <c r="AK141" s="21"/>
      <c r="AL141" s="21"/>
      <c r="AM141" s="21"/>
      <c r="AN141" s="21"/>
      <c r="AO141" s="21"/>
      <c r="AP141" s="21"/>
      <c r="AQ141" s="21"/>
      <c r="AR141" s="21"/>
      <c r="AS141" s="21"/>
      <c r="AT141" s="21"/>
      <c r="AU141" s="21"/>
      <c r="AV141" s="21"/>
      <c r="AW141" s="21"/>
      <c r="AX141" s="21"/>
      <c r="AY141" s="21"/>
      <c r="AZ141" s="21"/>
      <c r="BA141" s="21"/>
      <c r="BB141" s="21"/>
      <c r="BC141" s="21"/>
      <c r="BD141" s="21"/>
      <c r="BE141" s="21"/>
      <c r="BF141" s="21"/>
      <c r="BG141" s="21"/>
      <c r="BH141" s="21"/>
      <c r="BI141" s="21"/>
      <c r="BJ141" s="21"/>
      <c r="BK141" s="21"/>
      <c r="BL141" s="21"/>
      <c r="BM141" s="21"/>
      <c r="BN141" s="21"/>
      <c r="BO141" s="21"/>
      <c r="BP141" s="21"/>
      <c r="BQ141" s="21"/>
      <c r="BR141" s="21"/>
      <c r="BS141" s="21"/>
      <c r="BT141" s="21"/>
      <c r="BU141" s="21"/>
      <c r="BV141" s="21"/>
      <c r="BW141" s="21"/>
      <c r="BX141" s="21"/>
      <c r="BY141" s="21"/>
      <c r="BZ141" s="21"/>
      <c r="CA141" s="21"/>
      <c r="CB141" s="21"/>
      <c r="CC141" s="21"/>
      <c r="CD141" s="21"/>
      <c r="CE141" s="21"/>
      <c r="CF141" s="21"/>
      <c r="CG141" s="21"/>
      <c r="CH141" s="21"/>
      <c r="CI141" s="21"/>
      <c r="CJ141" s="21"/>
      <c r="CK141" s="21"/>
      <c r="CL141" s="21"/>
      <c r="CM141" s="21"/>
      <c r="CN141" s="21"/>
      <c r="CO141" s="21"/>
    </row>
    <row r="142" spans="1:93">
      <c r="B142" t="s">
        <v>160</v>
      </c>
      <c r="C142" t="s">
        <v>192</v>
      </c>
      <c r="D142" s="5">
        <f>D139+D$138</f>
        <v>13333.300000000001</v>
      </c>
      <c r="E142" s="5">
        <f>E139+D143+E138</f>
        <v>0</v>
      </c>
      <c r="F142" s="5">
        <f t="shared" ref="F142:BQ142" si="363">F139+E143+F138</f>
        <v>0</v>
      </c>
      <c r="G142" s="5">
        <f t="shared" si="363"/>
        <v>0</v>
      </c>
      <c r="H142" s="5">
        <f t="shared" si="363"/>
        <v>0</v>
      </c>
      <c r="I142" s="5">
        <f t="shared" si="363"/>
        <v>0</v>
      </c>
      <c r="J142" s="5">
        <f t="shared" si="363"/>
        <v>0</v>
      </c>
      <c r="K142" s="5">
        <f t="shared" si="363"/>
        <v>0</v>
      </c>
      <c r="L142" s="5">
        <f t="shared" si="363"/>
        <v>0</v>
      </c>
      <c r="M142" s="5">
        <f t="shared" si="363"/>
        <v>0</v>
      </c>
      <c r="N142" s="5">
        <f t="shared" si="363"/>
        <v>0</v>
      </c>
      <c r="O142" s="5">
        <f t="shared" si="363"/>
        <v>0</v>
      </c>
      <c r="P142" s="5">
        <f t="shared" si="363"/>
        <v>160133</v>
      </c>
      <c r="Q142" s="5">
        <f t="shared" si="363"/>
        <v>0</v>
      </c>
      <c r="R142" s="5">
        <f t="shared" si="363"/>
        <v>0</v>
      </c>
      <c r="S142" s="5">
        <f t="shared" si="363"/>
        <v>0</v>
      </c>
      <c r="T142" s="5">
        <f t="shared" si="363"/>
        <v>0</v>
      </c>
      <c r="U142" s="5">
        <f t="shared" si="363"/>
        <v>0</v>
      </c>
      <c r="V142" s="5">
        <f t="shared" si="363"/>
        <v>0</v>
      </c>
      <c r="W142" s="5">
        <f t="shared" si="363"/>
        <v>0</v>
      </c>
      <c r="X142" s="5">
        <f t="shared" si="363"/>
        <v>0</v>
      </c>
      <c r="Y142" s="5">
        <f t="shared" si="363"/>
        <v>0</v>
      </c>
      <c r="Z142" s="5">
        <f t="shared" si="363"/>
        <v>0</v>
      </c>
      <c r="AA142" s="5">
        <f t="shared" si="363"/>
        <v>0</v>
      </c>
      <c r="AB142" s="5">
        <f t="shared" si="363"/>
        <v>161735</v>
      </c>
      <c r="AC142" s="5">
        <f t="shared" si="363"/>
        <v>0</v>
      </c>
      <c r="AD142" s="5">
        <f t="shared" si="363"/>
        <v>0</v>
      </c>
      <c r="AE142" s="5">
        <f t="shared" si="363"/>
        <v>0</v>
      </c>
      <c r="AF142" s="5">
        <f t="shared" si="363"/>
        <v>0</v>
      </c>
      <c r="AG142" s="5">
        <f t="shared" si="363"/>
        <v>0</v>
      </c>
      <c r="AH142" s="5">
        <f t="shared" si="363"/>
        <v>0</v>
      </c>
      <c r="AI142" s="5">
        <f t="shared" si="363"/>
        <v>0</v>
      </c>
      <c r="AJ142" s="5">
        <f t="shared" si="363"/>
        <v>0</v>
      </c>
      <c r="AK142" s="5">
        <f t="shared" si="363"/>
        <v>0</v>
      </c>
      <c r="AL142" s="5">
        <f t="shared" si="363"/>
        <v>0</v>
      </c>
      <c r="AM142" s="5">
        <f t="shared" si="363"/>
        <v>0</v>
      </c>
      <c r="AN142" s="5">
        <f t="shared" si="363"/>
        <v>11468.096640000003</v>
      </c>
      <c r="AO142" s="5">
        <f t="shared" si="363"/>
        <v>11468.096640000003</v>
      </c>
      <c r="AP142" s="5">
        <f t="shared" si="363"/>
        <v>11468.096640000003</v>
      </c>
      <c r="AQ142" s="5">
        <f t="shared" si="363"/>
        <v>11468.096640000003</v>
      </c>
      <c r="AR142" s="5">
        <f t="shared" si="363"/>
        <v>11468.096640000003</v>
      </c>
      <c r="AS142" s="5">
        <f t="shared" si="363"/>
        <v>14468.096640000003</v>
      </c>
      <c r="AT142" s="5">
        <f t="shared" si="363"/>
        <v>14468.096640000003</v>
      </c>
      <c r="AU142" s="5">
        <f t="shared" si="363"/>
        <v>14468.096640000003</v>
      </c>
      <c r="AV142" s="5">
        <f t="shared" si="363"/>
        <v>14468.096640000003</v>
      </c>
      <c r="AW142" s="5">
        <f t="shared" si="363"/>
        <v>14468.096640000003</v>
      </c>
      <c r="AX142" s="5">
        <f t="shared" si="363"/>
        <v>14468.096640000003</v>
      </c>
      <c r="AY142" s="5">
        <f t="shared" si="363"/>
        <v>14468.096640000003</v>
      </c>
      <c r="AZ142" s="5">
        <f t="shared" si="363"/>
        <v>14468.096640000003</v>
      </c>
      <c r="BA142" s="5">
        <f t="shared" si="363"/>
        <v>14468.096640000003</v>
      </c>
      <c r="BB142" s="5">
        <f t="shared" si="363"/>
        <v>14468.096640000003</v>
      </c>
      <c r="BC142" s="5">
        <f t="shared" si="363"/>
        <v>14468.096640000003</v>
      </c>
      <c r="BD142" s="5">
        <f t="shared" si="363"/>
        <v>14468.096640000003</v>
      </c>
      <c r="BE142" s="5">
        <f t="shared" si="363"/>
        <v>14468.096640000003</v>
      </c>
      <c r="BF142" s="5">
        <f t="shared" si="363"/>
        <v>14468.096640000003</v>
      </c>
      <c r="BG142" s="5">
        <f t="shared" si="363"/>
        <v>14468.096640000003</v>
      </c>
      <c r="BH142" s="5">
        <f t="shared" si="363"/>
        <v>14468.096640000003</v>
      </c>
      <c r="BI142" s="5">
        <f t="shared" si="363"/>
        <v>14468.096640000003</v>
      </c>
      <c r="BJ142" s="5">
        <f t="shared" si="363"/>
        <v>14468.096640000003</v>
      </c>
      <c r="BK142" s="5">
        <f t="shared" si="363"/>
        <v>14468.096640000003</v>
      </c>
      <c r="BL142" s="5">
        <f t="shared" si="363"/>
        <v>14468.096640000003</v>
      </c>
      <c r="BM142" s="5">
        <f t="shared" si="363"/>
        <v>14468.096640000003</v>
      </c>
      <c r="BN142" s="5">
        <f t="shared" si="363"/>
        <v>14468.096640000003</v>
      </c>
      <c r="BO142" s="5">
        <f t="shared" si="363"/>
        <v>14468.096640000003</v>
      </c>
      <c r="BP142" s="5">
        <f t="shared" si="363"/>
        <v>14468.096640000003</v>
      </c>
      <c r="BQ142" s="5">
        <f t="shared" si="363"/>
        <v>14468.096640000003</v>
      </c>
      <c r="BR142" s="5">
        <f t="shared" ref="BR142:CO142" si="364">BR139+BQ143+BR138</f>
        <v>14468.096640000003</v>
      </c>
      <c r="BS142" s="5">
        <f t="shared" si="364"/>
        <v>14468.096640000003</v>
      </c>
      <c r="BT142" s="5">
        <f t="shared" si="364"/>
        <v>14468.096640000003</v>
      </c>
      <c r="BU142" s="5">
        <f t="shared" si="364"/>
        <v>14468.096640000003</v>
      </c>
      <c r="BV142" s="5">
        <f t="shared" si="364"/>
        <v>14468.096640000003</v>
      </c>
      <c r="BW142" s="5">
        <f t="shared" si="364"/>
        <v>14468.096640000003</v>
      </c>
      <c r="BX142" s="5">
        <f t="shared" si="364"/>
        <v>14468.096640000003</v>
      </c>
      <c r="BY142" s="5">
        <f t="shared" si="364"/>
        <v>14468.096640000003</v>
      </c>
      <c r="BZ142" s="5">
        <f t="shared" si="364"/>
        <v>14468.096640000003</v>
      </c>
      <c r="CA142" s="5">
        <f t="shared" si="364"/>
        <v>14468.096640000003</v>
      </c>
      <c r="CB142" s="5">
        <f t="shared" si="364"/>
        <v>14468.096640000003</v>
      </c>
      <c r="CC142" s="5">
        <f t="shared" si="364"/>
        <v>14468.096640000003</v>
      </c>
      <c r="CD142" s="5">
        <f t="shared" si="364"/>
        <v>14468.096640000003</v>
      </c>
      <c r="CE142" s="5">
        <f t="shared" si="364"/>
        <v>14468.096640000003</v>
      </c>
      <c r="CF142" s="5">
        <f t="shared" si="364"/>
        <v>14468.096640000003</v>
      </c>
      <c r="CG142" s="5">
        <f t="shared" si="364"/>
        <v>14468.096640000003</v>
      </c>
      <c r="CH142" s="5">
        <f t="shared" si="364"/>
        <v>14468.096640000003</v>
      </c>
      <c r="CI142" s="5">
        <f t="shared" si="364"/>
        <v>14468.096640000003</v>
      </c>
      <c r="CJ142" s="5">
        <f t="shared" si="364"/>
        <v>14468.096640000003</v>
      </c>
      <c r="CK142" s="5">
        <f t="shared" si="364"/>
        <v>14468.096640000003</v>
      </c>
      <c r="CL142" s="5">
        <f t="shared" si="364"/>
        <v>14468.096640000003</v>
      </c>
      <c r="CM142" s="5">
        <f t="shared" si="364"/>
        <v>14468.096640000003</v>
      </c>
      <c r="CN142" s="5">
        <f t="shared" si="364"/>
        <v>14468.096640000003</v>
      </c>
      <c r="CO142" s="5">
        <f t="shared" si="364"/>
        <v>14468.096640000003</v>
      </c>
    </row>
    <row r="143" spans="1:93">
      <c r="C143" t="s">
        <v>197</v>
      </c>
      <c r="D143" s="5">
        <f>MAX(D142-D140,0)</f>
        <v>0</v>
      </c>
      <c r="E143" s="5">
        <f t="shared" ref="E143" si="365">MAX(E142-E140,0)</f>
        <v>0</v>
      </c>
      <c r="F143" s="5">
        <f t="shared" ref="F143" si="366">MAX(F142-F140,0)</f>
        <v>0</v>
      </c>
      <c r="G143" s="5">
        <f t="shared" ref="G143" si="367">MAX(G142-G140,0)</f>
        <v>0</v>
      </c>
      <c r="H143" s="5">
        <f t="shared" ref="H143" si="368">MAX(H142-H140,0)</f>
        <v>0</v>
      </c>
      <c r="I143" s="5">
        <f t="shared" ref="I143" si="369">MAX(I142-I140,0)</f>
        <v>0</v>
      </c>
      <c r="J143" s="5">
        <f t="shared" ref="J143" si="370">MAX(J142-J140,0)</f>
        <v>0</v>
      </c>
      <c r="K143" s="5">
        <f t="shared" ref="K143" si="371">MAX(K142-K140,0)</f>
        <v>0</v>
      </c>
      <c r="L143" s="5">
        <f t="shared" ref="L143" si="372">MAX(L142-L140,0)</f>
        <v>0</v>
      </c>
      <c r="M143" s="5">
        <f t="shared" ref="M143" si="373">MAX(M142-M140,0)</f>
        <v>0</v>
      </c>
      <c r="N143" s="5">
        <f t="shared" ref="N143" si="374">MAX(N142-N140,0)</f>
        <v>0</v>
      </c>
      <c r="O143" s="5">
        <f t="shared" ref="O143" si="375">MAX(O142-O140,0)</f>
        <v>0</v>
      </c>
      <c r="P143" s="5">
        <f t="shared" ref="P143" si="376">MAX(P142-P140,0)</f>
        <v>0</v>
      </c>
      <c r="Q143" s="5">
        <f t="shared" ref="Q143" si="377">MAX(Q142-Q140,0)</f>
        <v>0</v>
      </c>
      <c r="R143" s="5">
        <f t="shared" ref="R143" si="378">MAX(R142-R140,0)</f>
        <v>0</v>
      </c>
      <c r="S143" s="5">
        <f t="shared" ref="S143" si="379">MAX(S142-S140,0)</f>
        <v>0</v>
      </c>
      <c r="T143" s="5">
        <f t="shared" ref="T143" si="380">MAX(T142-T140,0)</f>
        <v>0</v>
      </c>
      <c r="U143" s="5">
        <f t="shared" ref="U143" si="381">MAX(U142-U140,0)</f>
        <v>0</v>
      </c>
      <c r="V143" s="5">
        <f t="shared" ref="V143" si="382">MAX(V142-V140,0)</f>
        <v>0</v>
      </c>
      <c r="W143" s="5">
        <f t="shared" ref="W143" si="383">MAX(W142-W140,0)</f>
        <v>0</v>
      </c>
      <c r="X143" s="5">
        <f t="shared" ref="X143" si="384">MAX(X142-X140,0)</f>
        <v>0</v>
      </c>
      <c r="Y143" s="5">
        <f t="shared" ref="Y143" si="385">MAX(Y142-Y140,0)</f>
        <v>0</v>
      </c>
      <c r="Z143" s="5">
        <f t="shared" ref="Z143" si="386">MAX(Z142-Z140,0)</f>
        <v>0</v>
      </c>
      <c r="AA143" s="5">
        <f t="shared" ref="AA143" si="387">MAX(AA142-AA140,0)</f>
        <v>0</v>
      </c>
      <c r="AB143" s="5">
        <f t="shared" ref="AB143" si="388">MAX(AB142-AB140,0)</f>
        <v>0</v>
      </c>
      <c r="AC143" s="5">
        <f t="shared" ref="AC143" si="389">MAX(AC142-AC140,0)</f>
        <v>0</v>
      </c>
      <c r="AD143" s="5">
        <f t="shared" ref="AD143" si="390">MAX(AD142-AD140,0)</f>
        <v>0</v>
      </c>
      <c r="AE143" s="5">
        <f t="shared" ref="AE143" si="391">MAX(AE142-AE140,0)</f>
        <v>0</v>
      </c>
      <c r="AF143" s="5">
        <f t="shared" ref="AF143" si="392">MAX(AF142-AF140,0)</f>
        <v>0</v>
      </c>
      <c r="AG143" s="5">
        <f t="shared" ref="AG143" si="393">MAX(AG142-AG140,0)</f>
        <v>0</v>
      </c>
      <c r="AH143" s="5">
        <f t="shared" ref="AH143" si="394">MAX(AH142-AH140,0)</f>
        <v>0</v>
      </c>
      <c r="AI143" s="5">
        <f t="shared" ref="AI143" si="395">MAX(AI142-AI140,0)</f>
        <v>0</v>
      </c>
      <c r="AJ143" s="5">
        <f t="shared" ref="AJ143" si="396">MAX(AJ142-AJ140,0)</f>
        <v>0</v>
      </c>
      <c r="AK143" s="5">
        <f t="shared" ref="AK143" si="397">MAX(AK142-AK140,0)</f>
        <v>0</v>
      </c>
      <c r="AL143" s="5">
        <f t="shared" ref="AL143" si="398">MAX(AL142-AL140,0)</f>
        <v>0</v>
      </c>
      <c r="AM143" s="5">
        <f t="shared" ref="AM143" si="399">MAX(AM142-AM140,0)</f>
        <v>0</v>
      </c>
      <c r="AN143" s="5">
        <f t="shared" ref="AN143" si="400">MAX(AN142-AN140,0)</f>
        <v>11468.096640000003</v>
      </c>
      <c r="AO143" s="5">
        <f t="shared" ref="AO143" si="401">MAX(AO142-AO140,0)</f>
        <v>11468.096640000003</v>
      </c>
      <c r="AP143" s="5">
        <f t="shared" ref="AP143" si="402">MAX(AP142-AP140,0)</f>
        <v>11468.096640000003</v>
      </c>
      <c r="AQ143" s="5">
        <f t="shared" ref="AQ143" si="403">MAX(AQ142-AQ140,0)</f>
        <v>11468.096640000003</v>
      </c>
      <c r="AR143" s="5">
        <f t="shared" ref="AR143" si="404">MAX(AR142-AR140,0)</f>
        <v>11468.096640000003</v>
      </c>
      <c r="AS143" s="5">
        <f t="shared" ref="AS143" si="405">MAX(AS142-AS140,0)</f>
        <v>14468.096640000003</v>
      </c>
      <c r="AT143" s="5">
        <f t="shared" ref="AT143" si="406">MAX(AT142-AT140,0)</f>
        <v>14468.096640000003</v>
      </c>
      <c r="AU143" s="5">
        <f t="shared" ref="AU143" si="407">MAX(AU142-AU140,0)</f>
        <v>14468.096640000003</v>
      </c>
      <c r="AV143" s="5">
        <f t="shared" ref="AV143" si="408">MAX(AV142-AV140,0)</f>
        <v>14468.096640000003</v>
      </c>
      <c r="AW143" s="5">
        <f t="shared" ref="AW143" si="409">MAX(AW142-AW140,0)</f>
        <v>14468.096640000003</v>
      </c>
      <c r="AX143" s="5">
        <f t="shared" ref="AX143" si="410">MAX(AX142-AX140,0)</f>
        <v>14468.096640000003</v>
      </c>
      <c r="AY143" s="5">
        <f t="shared" ref="AY143" si="411">MAX(AY142-AY140,0)</f>
        <v>14468.096640000003</v>
      </c>
      <c r="AZ143" s="5">
        <f t="shared" ref="AZ143" si="412">MAX(AZ142-AZ140,0)</f>
        <v>14468.096640000003</v>
      </c>
      <c r="BA143" s="5">
        <f t="shared" ref="BA143" si="413">MAX(BA142-BA140,0)</f>
        <v>14468.096640000003</v>
      </c>
      <c r="BB143" s="5">
        <f t="shared" ref="BB143" si="414">MAX(BB142-BB140,0)</f>
        <v>14468.096640000003</v>
      </c>
      <c r="BC143" s="5">
        <f t="shared" ref="BC143" si="415">MAX(BC142-BC140,0)</f>
        <v>14468.096640000003</v>
      </c>
      <c r="BD143" s="5">
        <f t="shared" ref="BD143" si="416">MAX(BD142-BD140,0)</f>
        <v>14468.096640000003</v>
      </c>
      <c r="BE143" s="5">
        <f t="shared" ref="BE143" si="417">MAX(BE142-BE140,0)</f>
        <v>14468.096640000003</v>
      </c>
      <c r="BF143" s="5">
        <f t="shared" ref="BF143" si="418">MAX(BF142-BF140,0)</f>
        <v>14468.096640000003</v>
      </c>
      <c r="BG143" s="5">
        <f t="shared" ref="BG143" si="419">MAX(BG142-BG140,0)</f>
        <v>14468.096640000003</v>
      </c>
      <c r="BH143" s="5">
        <f t="shared" ref="BH143" si="420">MAX(BH142-BH140,0)</f>
        <v>14468.096640000003</v>
      </c>
      <c r="BI143" s="5">
        <f t="shared" ref="BI143" si="421">MAX(BI142-BI140,0)</f>
        <v>14468.096640000003</v>
      </c>
      <c r="BJ143" s="5">
        <f t="shared" ref="BJ143" si="422">MAX(BJ142-BJ140,0)</f>
        <v>14468.096640000003</v>
      </c>
      <c r="BK143" s="5">
        <f t="shared" ref="BK143" si="423">MAX(BK142-BK140,0)</f>
        <v>14468.096640000003</v>
      </c>
      <c r="BL143" s="5">
        <f t="shared" ref="BL143" si="424">MAX(BL142-BL140,0)</f>
        <v>14468.096640000003</v>
      </c>
      <c r="BM143" s="5">
        <f t="shared" ref="BM143" si="425">MAX(BM142-BM140,0)</f>
        <v>14468.096640000003</v>
      </c>
      <c r="BN143" s="5">
        <f t="shared" ref="BN143" si="426">MAX(BN142-BN140,0)</f>
        <v>14468.096640000003</v>
      </c>
      <c r="BO143" s="5">
        <f t="shared" ref="BO143" si="427">MAX(BO142-BO140,0)</f>
        <v>14468.096640000003</v>
      </c>
      <c r="BP143" s="5">
        <f t="shared" ref="BP143" si="428">MAX(BP142-BP140,0)</f>
        <v>14468.096640000003</v>
      </c>
      <c r="BQ143" s="5">
        <f t="shared" ref="BQ143" si="429">MAX(BQ142-BQ140,0)</f>
        <v>14468.096640000003</v>
      </c>
      <c r="BR143" s="5">
        <f t="shared" ref="BR143" si="430">MAX(BR142-BR140,0)</f>
        <v>14468.096640000003</v>
      </c>
      <c r="BS143" s="5">
        <f t="shared" ref="BS143" si="431">MAX(BS142-BS140,0)</f>
        <v>14468.096640000003</v>
      </c>
      <c r="BT143" s="5">
        <f t="shared" ref="BT143" si="432">MAX(BT142-BT140,0)</f>
        <v>14468.096640000003</v>
      </c>
      <c r="BU143" s="5">
        <f t="shared" ref="BU143" si="433">MAX(BU142-BU140,0)</f>
        <v>14468.096640000003</v>
      </c>
      <c r="BV143" s="5">
        <f t="shared" ref="BV143" si="434">MAX(BV142-BV140,0)</f>
        <v>14468.096640000003</v>
      </c>
      <c r="BW143" s="5">
        <f t="shared" ref="BW143" si="435">MAX(BW142-BW140,0)</f>
        <v>14468.096640000003</v>
      </c>
      <c r="BX143" s="5">
        <f t="shared" ref="BX143" si="436">MAX(BX142-BX140,0)</f>
        <v>14468.096640000003</v>
      </c>
      <c r="BY143" s="5">
        <f t="shared" ref="BY143" si="437">MAX(BY142-BY140,0)</f>
        <v>14468.096640000003</v>
      </c>
      <c r="BZ143" s="5">
        <f t="shared" ref="BZ143" si="438">MAX(BZ142-BZ140,0)</f>
        <v>14468.096640000003</v>
      </c>
      <c r="CA143" s="5">
        <f t="shared" ref="CA143" si="439">MAX(CA142-CA140,0)</f>
        <v>14468.096640000003</v>
      </c>
      <c r="CB143" s="5">
        <f t="shared" ref="CB143" si="440">MAX(CB142-CB140,0)</f>
        <v>14468.096640000003</v>
      </c>
      <c r="CC143" s="5">
        <f t="shared" ref="CC143" si="441">MAX(CC142-CC140,0)</f>
        <v>14468.096640000003</v>
      </c>
      <c r="CD143" s="5">
        <f t="shared" ref="CD143" si="442">MAX(CD142-CD140,0)</f>
        <v>14468.096640000003</v>
      </c>
      <c r="CE143" s="5">
        <f t="shared" ref="CE143" si="443">MAX(CE142-CE140,0)</f>
        <v>14468.096640000003</v>
      </c>
      <c r="CF143" s="5">
        <f t="shared" ref="CF143" si="444">MAX(CF142-CF140,0)</f>
        <v>14468.096640000003</v>
      </c>
      <c r="CG143" s="5">
        <f t="shared" ref="CG143" si="445">MAX(CG142-CG140,0)</f>
        <v>14468.096640000003</v>
      </c>
      <c r="CH143" s="5">
        <f t="shared" ref="CH143" si="446">MAX(CH142-CH140,0)</f>
        <v>14468.096640000003</v>
      </c>
      <c r="CI143" s="5">
        <f t="shared" ref="CI143" si="447">MAX(CI142-CI140,0)</f>
        <v>14468.096640000003</v>
      </c>
      <c r="CJ143" s="5">
        <f t="shared" ref="CJ143" si="448">MAX(CJ142-CJ140,0)</f>
        <v>14468.096640000003</v>
      </c>
      <c r="CK143" s="5">
        <f t="shared" ref="CK143" si="449">MAX(CK142-CK140,0)</f>
        <v>14468.096640000003</v>
      </c>
      <c r="CL143" s="5">
        <f t="shared" ref="CL143" si="450">MAX(CL142-CL140,0)</f>
        <v>14468.096640000003</v>
      </c>
      <c r="CM143" s="5">
        <f t="shared" ref="CM143" si="451">MAX(CM142-CM140,0)</f>
        <v>14468.096640000003</v>
      </c>
      <c r="CN143" s="5">
        <f t="shared" ref="CN143" si="452">MAX(CN142-CN140,0)</f>
        <v>14468.096640000003</v>
      </c>
      <c r="CO143" s="5">
        <f t="shared" ref="CO143" si="453">MAX(CO142-CO140,0)</f>
        <v>14468.096640000003</v>
      </c>
    </row>
    <row r="144" spans="1:93">
      <c r="B144" t="s">
        <v>91</v>
      </c>
      <c r="C144" t="s">
        <v>52</v>
      </c>
      <c r="D144" s="21">
        <f>IF(D143&gt;0,0,D140-D142)</f>
        <v>15301132.730303032</v>
      </c>
      <c r="E144" s="21">
        <f t="shared" ref="E144" si="454">IF(E143&gt;0,0,E140-E142)</f>
        <v>0</v>
      </c>
      <c r="F144" s="21">
        <f t="shared" ref="F144" si="455">IF(F143&gt;0,0,F140-F142)</f>
        <v>0</v>
      </c>
      <c r="G144" s="21">
        <f t="shared" ref="G144" si="456">IF(G143&gt;0,0,G140-G142)</f>
        <v>0</v>
      </c>
      <c r="H144" s="21">
        <f t="shared" ref="H144" si="457">IF(H143&gt;0,0,H140-H142)</f>
        <v>0</v>
      </c>
      <c r="I144" s="21">
        <f t="shared" ref="I144" si="458">IF(I143&gt;0,0,I140-I142)</f>
        <v>0</v>
      </c>
      <c r="J144" s="21">
        <f t="shared" ref="J144" si="459">IF(J143&gt;0,0,J140-J142)</f>
        <v>0</v>
      </c>
      <c r="K144" s="21">
        <f t="shared" ref="K144" si="460">IF(K143&gt;0,0,K140-K142)</f>
        <v>0</v>
      </c>
      <c r="L144" s="21">
        <f t="shared" ref="L144" si="461">IF(L143&gt;0,0,L140-L142)</f>
        <v>0</v>
      </c>
      <c r="M144" s="21">
        <f t="shared" ref="M144" si="462">IF(M143&gt;0,0,M140-M142)</f>
        <v>0</v>
      </c>
      <c r="N144" s="21">
        <f t="shared" ref="N144" si="463">IF(N143&gt;0,0,N140-N142)</f>
        <v>0</v>
      </c>
      <c r="O144" s="21">
        <f t="shared" ref="O144" si="464">IF(O143&gt;0,0,O140-O142)</f>
        <v>0</v>
      </c>
      <c r="P144" s="21">
        <f t="shared" ref="P144" si="465">IF(P143&gt;0,0,P140-P142)</f>
        <v>196930716.21212122</v>
      </c>
      <c r="Q144" s="21">
        <f t="shared" ref="Q144" si="466">IF(Q143&gt;0,0,Q140-Q142)</f>
        <v>0</v>
      </c>
      <c r="R144" s="21">
        <f t="shared" ref="R144" si="467">IF(R143&gt;0,0,R140-R142)</f>
        <v>0</v>
      </c>
      <c r="S144" s="21">
        <f t="shared" ref="S144" si="468">IF(S143&gt;0,0,S140-S142)</f>
        <v>0</v>
      </c>
      <c r="T144" s="21">
        <f t="shared" ref="T144" si="469">IF(T143&gt;0,0,T140-T142)</f>
        <v>0</v>
      </c>
      <c r="U144" s="21">
        <f t="shared" ref="U144" si="470">IF(U143&gt;0,0,U140-U142)</f>
        <v>0</v>
      </c>
      <c r="V144" s="21">
        <f t="shared" ref="V144" si="471">IF(V143&gt;0,0,V140-V142)</f>
        <v>0</v>
      </c>
      <c r="W144" s="21">
        <f t="shared" ref="W144" si="472">IF(W143&gt;0,0,W140-W142)</f>
        <v>0</v>
      </c>
      <c r="X144" s="21">
        <f t="shared" ref="X144" si="473">IF(X143&gt;0,0,X140-X142)</f>
        <v>0</v>
      </c>
      <c r="Y144" s="21">
        <f t="shared" ref="Y144" si="474">IF(Y143&gt;0,0,Y140-Y142)</f>
        <v>0</v>
      </c>
      <c r="Z144" s="21">
        <f t="shared" ref="Z144" si="475">IF(Z143&gt;0,0,Z140-Z142)</f>
        <v>0</v>
      </c>
      <c r="AA144" s="21">
        <f t="shared" ref="AA144" si="476">IF(AA143&gt;0,0,AA140-AA142)</f>
        <v>0</v>
      </c>
      <c r="AB144" s="21">
        <f t="shared" ref="AB144" si="477">IF(AB143&gt;0,0,AB140-AB142)</f>
        <v>203882701.40909091</v>
      </c>
      <c r="AC144" s="21">
        <f t="shared" ref="AC144" si="478">IF(AC143&gt;0,0,AC140-AC142)</f>
        <v>0</v>
      </c>
      <c r="AD144" s="21">
        <f t="shared" ref="AD144" si="479">IF(AD143&gt;0,0,AD140-AD142)</f>
        <v>0</v>
      </c>
      <c r="AE144" s="21">
        <f t="shared" ref="AE144" si="480">IF(AE143&gt;0,0,AE140-AE142)</f>
        <v>0</v>
      </c>
      <c r="AF144" s="21">
        <f t="shared" ref="AF144" si="481">IF(AF143&gt;0,0,AF140-AF142)</f>
        <v>0</v>
      </c>
      <c r="AG144" s="21">
        <f t="shared" ref="AG144" si="482">IF(AG143&gt;0,0,AG140-AG142)</f>
        <v>0</v>
      </c>
      <c r="AH144" s="21">
        <f t="shared" ref="AH144" si="483">IF(AH143&gt;0,0,AH140-AH142)</f>
        <v>0</v>
      </c>
      <c r="AI144" s="21">
        <f t="shared" ref="AI144" si="484">IF(AI143&gt;0,0,AI140-AI142)</f>
        <v>0</v>
      </c>
      <c r="AJ144" s="21">
        <f t="shared" ref="AJ144" si="485">IF(AJ143&gt;0,0,AJ140-AJ142)</f>
        <v>0</v>
      </c>
      <c r="AK144" s="21">
        <f t="shared" ref="AK144" si="486">IF(AK143&gt;0,0,AK140-AK142)</f>
        <v>0</v>
      </c>
      <c r="AL144" s="21">
        <f t="shared" ref="AL144" si="487">IF(AL143&gt;0,0,AL140-AL142)</f>
        <v>0</v>
      </c>
      <c r="AM144" s="21">
        <f t="shared" ref="AM144" si="488">IF(AM143&gt;0,0,AM140-AM142)</f>
        <v>0</v>
      </c>
      <c r="AN144" s="21">
        <f t="shared" ref="AN144" si="489">IF(AN143&gt;0,0,AN140-AN142)</f>
        <v>0</v>
      </c>
      <c r="AO144" s="21">
        <f t="shared" ref="AO144" si="490">IF(AO143&gt;0,0,AO140-AO142)</f>
        <v>0</v>
      </c>
      <c r="AP144" s="21">
        <f t="shared" ref="AP144" si="491">IF(AP143&gt;0,0,AP140-AP142)</f>
        <v>0</v>
      </c>
      <c r="AQ144" s="21">
        <f t="shared" ref="AQ144" si="492">IF(AQ143&gt;0,0,AQ140-AQ142)</f>
        <v>0</v>
      </c>
      <c r="AR144" s="21">
        <f t="shared" ref="AR144" si="493">IF(AR143&gt;0,0,AR140-AR142)</f>
        <v>0</v>
      </c>
      <c r="AS144" s="21">
        <f t="shared" ref="AS144" si="494">IF(AS143&gt;0,0,AS140-AS142)</f>
        <v>0</v>
      </c>
      <c r="AT144" s="21">
        <f t="shared" ref="AT144" si="495">IF(AT143&gt;0,0,AT140-AT142)</f>
        <v>0</v>
      </c>
      <c r="AU144" s="21">
        <f t="shared" ref="AU144" si="496">IF(AU143&gt;0,0,AU140-AU142)</f>
        <v>0</v>
      </c>
      <c r="AV144" s="21">
        <f t="shared" ref="AV144" si="497">IF(AV143&gt;0,0,AV140-AV142)</f>
        <v>0</v>
      </c>
      <c r="AW144" s="21">
        <f t="shared" ref="AW144" si="498">IF(AW143&gt;0,0,AW140-AW142)</f>
        <v>0</v>
      </c>
      <c r="AX144" s="21">
        <f t="shared" ref="AX144" si="499">IF(AX143&gt;0,0,AX140-AX142)</f>
        <v>0</v>
      </c>
      <c r="AY144" s="21">
        <f t="shared" ref="AY144" si="500">IF(AY143&gt;0,0,AY140-AY142)</f>
        <v>0</v>
      </c>
      <c r="AZ144" s="21">
        <f t="shared" ref="AZ144" si="501">IF(AZ143&gt;0,0,AZ140-AZ142)</f>
        <v>0</v>
      </c>
      <c r="BA144" s="21">
        <f t="shared" ref="BA144" si="502">IF(BA143&gt;0,0,BA140-BA142)</f>
        <v>0</v>
      </c>
      <c r="BB144" s="21">
        <f t="shared" ref="BB144" si="503">IF(BB143&gt;0,0,BB140-BB142)</f>
        <v>0</v>
      </c>
      <c r="BC144" s="21">
        <f t="shared" ref="BC144" si="504">IF(BC143&gt;0,0,BC140-BC142)</f>
        <v>0</v>
      </c>
      <c r="BD144" s="21">
        <f t="shared" ref="BD144" si="505">IF(BD143&gt;0,0,BD140-BD142)</f>
        <v>0</v>
      </c>
      <c r="BE144" s="21">
        <f t="shared" ref="BE144" si="506">IF(BE143&gt;0,0,BE140-BE142)</f>
        <v>0</v>
      </c>
      <c r="BF144" s="21">
        <f t="shared" ref="BF144" si="507">IF(BF143&gt;0,0,BF140-BF142)</f>
        <v>0</v>
      </c>
      <c r="BG144" s="21">
        <f t="shared" ref="BG144" si="508">IF(BG143&gt;0,0,BG140-BG142)</f>
        <v>0</v>
      </c>
      <c r="BH144" s="21">
        <f t="shared" ref="BH144" si="509">IF(BH143&gt;0,0,BH140-BH142)</f>
        <v>0</v>
      </c>
      <c r="BI144" s="21">
        <f t="shared" ref="BI144" si="510">IF(BI143&gt;0,0,BI140-BI142)</f>
        <v>0</v>
      </c>
      <c r="BJ144" s="21">
        <f t="shared" ref="BJ144" si="511">IF(BJ143&gt;0,0,BJ140-BJ142)</f>
        <v>0</v>
      </c>
      <c r="BK144" s="21">
        <f t="shared" ref="BK144" si="512">IF(BK143&gt;0,0,BK140-BK142)</f>
        <v>0</v>
      </c>
      <c r="BL144" s="21">
        <f t="shared" ref="BL144" si="513">IF(BL143&gt;0,0,BL140-BL142)</f>
        <v>0</v>
      </c>
      <c r="BM144" s="21">
        <f t="shared" ref="BM144" si="514">IF(BM143&gt;0,0,BM140-BM142)</f>
        <v>0</v>
      </c>
      <c r="BN144" s="21">
        <f t="shared" ref="BN144" si="515">IF(BN143&gt;0,0,BN140-BN142)</f>
        <v>0</v>
      </c>
      <c r="BO144" s="21">
        <f t="shared" ref="BO144" si="516">IF(BO143&gt;0,0,BO140-BO142)</f>
        <v>0</v>
      </c>
      <c r="BP144" s="21">
        <f t="shared" ref="BP144" si="517">IF(BP143&gt;0,0,BP140-BP142)</f>
        <v>0</v>
      </c>
      <c r="BQ144" s="21">
        <f t="shared" ref="BQ144" si="518">IF(BQ143&gt;0,0,BQ140-BQ142)</f>
        <v>0</v>
      </c>
      <c r="BR144" s="21">
        <f t="shared" ref="BR144" si="519">IF(BR143&gt;0,0,BR140-BR142)</f>
        <v>0</v>
      </c>
      <c r="BS144" s="21">
        <f t="shared" ref="BS144" si="520">IF(BS143&gt;0,0,BS140-BS142)</f>
        <v>0</v>
      </c>
      <c r="BT144" s="21">
        <f t="shared" ref="BT144" si="521">IF(BT143&gt;0,0,BT140-BT142)</f>
        <v>0</v>
      </c>
      <c r="BU144" s="21">
        <f t="shared" ref="BU144" si="522">IF(BU143&gt;0,0,BU140-BU142)</f>
        <v>0</v>
      </c>
      <c r="BV144" s="21">
        <f t="shared" ref="BV144" si="523">IF(BV143&gt;0,0,BV140-BV142)</f>
        <v>0</v>
      </c>
      <c r="BW144" s="21">
        <f t="shared" ref="BW144" si="524">IF(BW143&gt;0,0,BW140-BW142)</f>
        <v>0</v>
      </c>
      <c r="BX144" s="21">
        <f t="shared" ref="BX144" si="525">IF(BX143&gt;0,0,BX140-BX142)</f>
        <v>0</v>
      </c>
      <c r="BY144" s="21">
        <f t="shared" ref="BY144" si="526">IF(BY143&gt;0,0,BY140-BY142)</f>
        <v>0</v>
      </c>
      <c r="BZ144" s="21">
        <f t="shared" ref="BZ144" si="527">IF(BZ143&gt;0,0,BZ140-BZ142)</f>
        <v>0</v>
      </c>
      <c r="CA144" s="21">
        <f t="shared" ref="CA144" si="528">IF(CA143&gt;0,0,CA140-CA142)</f>
        <v>0</v>
      </c>
      <c r="CB144" s="21">
        <f t="shared" ref="CB144" si="529">IF(CB143&gt;0,0,CB140-CB142)</f>
        <v>0</v>
      </c>
      <c r="CC144" s="21">
        <f t="shared" ref="CC144" si="530">IF(CC143&gt;0,0,CC140-CC142)</f>
        <v>0</v>
      </c>
      <c r="CD144" s="21">
        <f t="shared" ref="CD144" si="531">IF(CD143&gt;0,0,CD140-CD142)</f>
        <v>0</v>
      </c>
      <c r="CE144" s="21">
        <f t="shared" ref="CE144" si="532">IF(CE143&gt;0,0,CE140-CE142)</f>
        <v>0</v>
      </c>
      <c r="CF144" s="21">
        <f t="shared" ref="CF144" si="533">IF(CF143&gt;0,0,CF140-CF142)</f>
        <v>0</v>
      </c>
      <c r="CG144" s="21">
        <f t="shared" ref="CG144" si="534">IF(CG143&gt;0,0,CG140-CG142)</f>
        <v>0</v>
      </c>
      <c r="CH144" s="21">
        <f t="shared" ref="CH144" si="535">IF(CH143&gt;0,0,CH140-CH142)</f>
        <v>0</v>
      </c>
      <c r="CI144" s="21">
        <f t="shared" ref="CI144" si="536">IF(CI143&gt;0,0,CI140-CI142)</f>
        <v>0</v>
      </c>
      <c r="CJ144" s="21">
        <f t="shared" ref="CJ144" si="537">IF(CJ143&gt;0,0,CJ140-CJ142)</f>
        <v>0</v>
      </c>
      <c r="CK144" s="21">
        <f t="shared" ref="CK144" si="538">IF(CK143&gt;0,0,CK140-CK142)</f>
        <v>0</v>
      </c>
      <c r="CL144" s="21">
        <f t="shared" ref="CL144" si="539">IF(CL143&gt;0,0,CL140-CL142)</f>
        <v>0</v>
      </c>
      <c r="CM144" s="21">
        <f t="shared" ref="CM144" si="540">IF(CM143&gt;0,0,CM140-CM142)</f>
        <v>0</v>
      </c>
      <c r="CN144" s="21">
        <f t="shared" ref="CN144" si="541">IF(CN143&gt;0,0,CN140-CN142)</f>
        <v>0</v>
      </c>
      <c r="CO144" s="21">
        <f t="shared" ref="CO144" si="542">IF(CO143&gt;0,0,CO140-CO142)</f>
        <v>0</v>
      </c>
    </row>
    <row r="146" spans="1:93" s="38" customFormat="1">
      <c r="A146" s="38" t="s">
        <v>198</v>
      </c>
      <c r="D146" s="49"/>
    </row>
    <row r="147" spans="1:93">
      <c r="B147" t="s">
        <v>92</v>
      </c>
      <c r="C147" t="s">
        <v>151</v>
      </c>
      <c r="D147" s="64">
        <v>42491</v>
      </c>
    </row>
    <row r="148" spans="1:93">
      <c r="C148" t="s">
        <v>176</v>
      </c>
      <c r="D148" s="64">
        <v>42979</v>
      </c>
    </row>
    <row r="149" spans="1:93">
      <c r="C149" t="s">
        <v>199</v>
      </c>
      <c r="D149" s="4">
        <v>0.05</v>
      </c>
      <c r="E149" s="73"/>
      <c r="F149" s="73"/>
      <c r="G149" s="73"/>
      <c r="H149" s="73"/>
      <c r="I149" s="73"/>
      <c r="J149" s="73"/>
      <c r="K149" s="73"/>
      <c r="L149" s="73"/>
      <c r="M149" s="73"/>
      <c r="N149" s="73"/>
      <c r="O149" s="73"/>
      <c r="P149" s="73"/>
      <c r="Q149" s="73"/>
      <c r="R149" s="73"/>
      <c r="S149" s="73"/>
      <c r="T149" s="73"/>
      <c r="U149" s="73"/>
      <c r="V149" s="73"/>
      <c r="W149" s="73"/>
      <c r="X149" s="73"/>
      <c r="Y149" s="73"/>
      <c r="Z149" s="73"/>
      <c r="AA149" s="73"/>
      <c r="AB149" s="73"/>
      <c r="AC149" s="73"/>
      <c r="AD149" s="73"/>
      <c r="AE149" s="73"/>
      <c r="AF149" s="73"/>
      <c r="AG149" s="73"/>
      <c r="AH149" s="73"/>
      <c r="AI149" s="73"/>
      <c r="AJ149" s="73"/>
      <c r="AK149" s="73"/>
      <c r="AL149" s="73"/>
      <c r="AM149" s="73"/>
      <c r="AN149" s="73"/>
      <c r="AO149" s="73"/>
      <c r="AP149" s="73"/>
      <c r="AQ149" s="73"/>
      <c r="AR149" s="73"/>
      <c r="AS149" s="73"/>
      <c r="AT149" s="73"/>
      <c r="AU149" s="73"/>
      <c r="AV149" s="73"/>
      <c r="AW149" s="73"/>
      <c r="AX149" s="73"/>
      <c r="AY149" s="73"/>
      <c r="AZ149" s="73"/>
      <c r="BA149" s="73"/>
      <c r="BB149" s="73"/>
      <c r="BC149" s="73"/>
      <c r="BD149" s="73"/>
      <c r="BE149" s="73"/>
      <c r="BF149" s="73"/>
      <c r="BG149" s="73"/>
      <c r="BH149" s="73"/>
      <c r="BI149" s="73"/>
      <c r="BJ149" s="73"/>
      <c r="BK149" s="73"/>
      <c r="BL149" s="73"/>
      <c r="BM149" s="73"/>
      <c r="BN149" s="73"/>
      <c r="BO149" s="73"/>
      <c r="BP149" s="73"/>
      <c r="BQ149" s="73"/>
      <c r="BR149" s="73"/>
      <c r="BS149" s="73"/>
      <c r="BT149" s="73"/>
      <c r="BU149" s="73"/>
      <c r="BV149" s="73"/>
      <c r="BW149" s="73"/>
      <c r="BX149" s="73"/>
      <c r="BY149" s="73"/>
      <c r="BZ149" s="73"/>
      <c r="CA149" s="73"/>
      <c r="CB149" s="73"/>
      <c r="CC149" s="73"/>
      <c r="CD149" s="73"/>
      <c r="CE149" s="73"/>
      <c r="CF149" s="73"/>
      <c r="CG149" s="73"/>
      <c r="CH149" s="73"/>
      <c r="CI149" s="73"/>
      <c r="CJ149" s="73"/>
      <c r="CK149" s="73"/>
      <c r="CL149" s="73"/>
      <c r="CM149" s="73"/>
      <c r="CN149" s="73"/>
      <c r="CO149" s="73"/>
    </row>
    <row r="150" spans="1:93">
      <c r="C150" s="2" t="s">
        <v>122</v>
      </c>
      <c r="D150" s="73">
        <f>D147</f>
        <v>42491</v>
      </c>
      <c r="E150" s="73">
        <f t="shared" ref="E150:AJ150" si="543">EDATE(D150,1)</f>
        <v>42522</v>
      </c>
      <c r="F150" s="73">
        <f t="shared" si="543"/>
        <v>42552</v>
      </c>
      <c r="G150" s="73">
        <f t="shared" si="543"/>
        <v>42583</v>
      </c>
      <c r="H150" s="73">
        <f t="shared" si="543"/>
        <v>42614</v>
      </c>
      <c r="I150" s="73">
        <f t="shared" si="543"/>
        <v>42644</v>
      </c>
      <c r="J150" s="73">
        <f t="shared" si="543"/>
        <v>42675</v>
      </c>
      <c r="K150" s="73">
        <f t="shared" si="543"/>
        <v>42705</v>
      </c>
      <c r="L150" s="73">
        <f t="shared" si="543"/>
        <v>42736</v>
      </c>
      <c r="M150" s="73">
        <f t="shared" si="543"/>
        <v>42767</v>
      </c>
      <c r="N150" s="73">
        <f t="shared" si="543"/>
        <v>42795</v>
      </c>
      <c r="O150" s="73">
        <f t="shared" si="543"/>
        <v>42826</v>
      </c>
      <c r="P150" s="73">
        <f t="shared" si="543"/>
        <v>42856</v>
      </c>
      <c r="Q150" s="73">
        <f t="shared" si="543"/>
        <v>42887</v>
      </c>
      <c r="R150" s="73">
        <f t="shared" si="543"/>
        <v>42917</v>
      </c>
      <c r="S150" s="73">
        <f t="shared" si="543"/>
        <v>42948</v>
      </c>
      <c r="T150" s="73">
        <f t="shared" si="543"/>
        <v>42979</v>
      </c>
      <c r="U150" s="73">
        <f t="shared" si="543"/>
        <v>43009</v>
      </c>
      <c r="V150" s="73">
        <f t="shared" si="543"/>
        <v>43040</v>
      </c>
      <c r="W150" s="73">
        <f t="shared" si="543"/>
        <v>43070</v>
      </c>
      <c r="X150" s="73">
        <f t="shared" si="543"/>
        <v>43101</v>
      </c>
      <c r="Y150" s="73">
        <f t="shared" si="543"/>
        <v>43132</v>
      </c>
      <c r="Z150" s="73">
        <f t="shared" si="543"/>
        <v>43160</v>
      </c>
      <c r="AA150" s="73">
        <f t="shared" si="543"/>
        <v>43191</v>
      </c>
      <c r="AB150" s="73">
        <f t="shared" si="543"/>
        <v>43221</v>
      </c>
      <c r="AC150" s="73">
        <f t="shared" si="543"/>
        <v>43252</v>
      </c>
      <c r="AD150" s="73">
        <f t="shared" si="543"/>
        <v>43282</v>
      </c>
      <c r="AE150" s="73">
        <f t="shared" si="543"/>
        <v>43313</v>
      </c>
      <c r="AF150" s="73">
        <f t="shared" si="543"/>
        <v>43344</v>
      </c>
      <c r="AG150" s="73">
        <f t="shared" si="543"/>
        <v>43374</v>
      </c>
      <c r="AH150" s="73">
        <f t="shared" si="543"/>
        <v>43405</v>
      </c>
      <c r="AI150" s="73">
        <f t="shared" si="543"/>
        <v>43435</v>
      </c>
      <c r="AJ150" s="73">
        <f t="shared" si="543"/>
        <v>43466</v>
      </c>
      <c r="AK150" s="73">
        <f t="shared" ref="AK150:BP150" si="544">EDATE(AJ150,1)</f>
        <v>43497</v>
      </c>
      <c r="AL150" s="73">
        <f t="shared" si="544"/>
        <v>43525</v>
      </c>
      <c r="AM150" s="73">
        <f t="shared" si="544"/>
        <v>43556</v>
      </c>
      <c r="AN150" s="73">
        <f t="shared" si="544"/>
        <v>43586</v>
      </c>
      <c r="AO150" s="73">
        <f t="shared" si="544"/>
        <v>43617</v>
      </c>
      <c r="AP150" s="73">
        <f t="shared" si="544"/>
        <v>43647</v>
      </c>
      <c r="AQ150" s="73">
        <f t="shared" si="544"/>
        <v>43678</v>
      </c>
      <c r="AR150" s="73">
        <f t="shared" si="544"/>
        <v>43709</v>
      </c>
      <c r="AS150" s="73">
        <f t="shared" si="544"/>
        <v>43739</v>
      </c>
      <c r="AT150" s="73">
        <f t="shared" si="544"/>
        <v>43770</v>
      </c>
      <c r="AU150" s="73">
        <f t="shared" si="544"/>
        <v>43800</v>
      </c>
      <c r="AV150" s="73">
        <f t="shared" si="544"/>
        <v>43831</v>
      </c>
      <c r="AW150" s="73">
        <f t="shared" si="544"/>
        <v>43862</v>
      </c>
      <c r="AX150" s="73">
        <f t="shared" si="544"/>
        <v>43891</v>
      </c>
      <c r="AY150" s="73">
        <f t="shared" si="544"/>
        <v>43922</v>
      </c>
      <c r="AZ150" s="73">
        <f t="shared" si="544"/>
        <v>43952</v>
      </c>
      <c r="BA150" s="73">
        <f t="shared" si="544"/>
        <v>43983</v>
      </c>
      <c r="BB150" s="73">
        <f t="shared" si="544"/>
        <v>44013</v>
      </c>
      <c r="BC150" s="73">
        <f t="shared" si="544"/>
        <v>44044</v>
      </c>
      <c r="BD150" s="73">
        <f t="shared" si="544"/>
        <v>44075</v>
      </c>
      <c r="BE150" s="73">
        <f t="shared" si="544"/>
        <v>44105</v>
      </c>
      <c r="BF150" s="73">
        <f t="shared" si="544"/>
        <v>44136</v>
      </c>
      <c r="BG150" s="73">
        <f t="shared" si="544"/>
        <v>44166</v>
      </c>
      <c r="BH150" s="73">
        <f t="shared" si="544"/>
        <v>44197</v>
      </c>
      <c r="BI150" s="73">
        <f t="shared" si="544"/>
        <v>44228</v>
      </c>
      <c r="BJ150" s="73">
        <f t="shared" si="544"/>
        <v>44256</v>
      </c>
      <c r="BK150" s="73">
        <f t="shared" si="544"/>
        <v>44287</v>
      </c>
      <c r="BL150" s="73">
        <f t="shared" si="544"/>
        <v>44317</v>
      </c>
      <c r="BM150" s="73">
        <f t="shared" si="544"/>
        <v>44348</v>
      </c>
      <c r="BN150" s="73">
        <f t="shared" si="544"/>
        <v>44378</v>
      </c>
      <c r="BO150" s="73">
        <f t="shared" si="544"/>
        <v>44409</v>
      </c>
      <c r="BP150" s="73">
        <f t="shared" si="544"/>
        <v>44440</v>
      </c>
      <c r="BQ150" s="73">
        <f t="shared" ref="BQ150:CO150" si="545">EDATE(BP150,1)</f>
        <v>44470</v>
      </c>
      <c r="BR150" s="73">
        <f t="shared" si="545"/>
        <v>44501</v>
      </c>
      <c r="BS150" s="73">
        <f t="shared" si="545"/>
        <v>44531</v>
      </c>
      <c r="BT150" s="73">
        <f t="shared" si="545"/>
        <v>44562</v>
      </c>
      <c r="BU150" s="73">
        <f t="shared" si="545"/>
        <v>44593</v>
      </c>
      <c r="BV150" s="73">
        <f t="shared" si="545"/>
        <v>44621</v>
      </c>
      <c r="BW150" s="73">
        <f t="shared" si="545"/>
        <v>44652</v>
      </c>
      <c r="BX150" s="73">
        <f t="shared" si="545"/>
        <v>44682</v>
      </c>
      <c r="BY150" s="73">
        <f t="shared" si="545"/>
        <v>44713</v>
      </c>
      <c r="BZ150" s="73">
        <f t="shared" si="545"/>
        <v>44743</v>
      </c>
      <c r="CA150" s="73">
        <f t="shared" si="545"/>
        <v>44774</v>
      </c>
      <c r="CB150" s="73">
        <f t="shared" si="545"/>
        <v>44805</v>
      </c>
      <c r="CC150" s="73">
        <f t="shared" si="545"/>
        <v>44835</v>
      </c>
      <c r="CD150" s="73">
        <f t="shared" si="545"/>
        <v>44866</v>
      </c>
      <c r="CE150" s="73">
        <f t="shared" si="545"/>
        <v>44896</v>
      </c>
      <c r="CF150" s="73">
        <f t="shared" si="545"/>
        <v>44927</v>
      </c>
      <c r="CG150" s="73">
        <f t="shared" si="545"/>
        <v>44958</v>
      </c>
      <c r="CH150" s="73">
        <f t="shared" si="545"/>
        <v>44986</v>
      </c>
      <c r="CI150" s="73">
        <f t="shared" si="545"/>
        <v>45017</v>
      </c>
      <c r="CJ150" s="73">
        <f t="shared" si="545"/>
        <v>45047</v>
      </c>
      <c r="CK150" s="73">
        <f t="shared" si="545"/>
        <v>45078</v>
      </c>
      <c r="CL150" s="73">
        <f t="shared" si="545"/>
        <v>45108</v>
      </c>
      <c r="CM150" s="73">
        <f t="shared" si="545"/>
        <v>45139</v>
      </c>
      <c r="CN150" s="73">
        <f t="shared" si="545"/>
        <v>45170</v>
      </c>
      <c r="CO150" s="73">
        <f t="shared" si="545"/>
        <v>45200</v>
      </c>
    </row>
    <row r="151" spans="1:93">
      <c r="C151" t="s">
        <v>238</v>
      </c>
      <c r="D151" s="48">
        <v>1711.125</v>
      </c>
      <c r="E151" s="3">
        <v>1711.125</v>
      </c>
      <c r="F151" s="3">
        <v>1711.125</v>
      </c>
      <c r="G151" s="3">
        <v>1711.125</v>
      </c>
      <c r="H151" s="3">
        <v>1711.125</v>
      </c>
      <c r="I151" s="3">
        <v>1711.125</v>
      </c>
      <c r="J151" s="3">
        <v>1711.125</v>
      </c>
      <c r="K151" s="3">
        <v>1711.125</v>
      </c>
      <c r="L151" s="3">
        <v>1711.125</v>
      </c>
      <c r="M151" s="3">
        <v>1711.125</v>
      </c>
      <c r="N151" s="3">
        <v>1711.125</v>
      </c>
      <c r="O151" s="3">
        <v>1711.125</v>
      </c>
      <c r="P151" s="3">
        <v>1762.45875</v>
      </c>
      <c r="Q151" s="3">
        <v>1762.45875</v>
      </c>
      <c r="R151" s="3">
        <v>1762.45875</v>
      </c>
      <c r="S151" s="3">
        <v>1762.45875</v>
      </c>
      <c r="T151" s="3">
        <v>1762.45875</v>
      </c>
      <c r="U151" s="3">
        <v>1762.45875</v>
      </c>
      <c r="V151" s="3">
        <v>1762.45875</v>
      </c>
      <c r="W151" s="3">
        <v>1762.45875</v>
      </c>
      <c r="X151" s="3">
        <v>1762.45875</v>
      </c>
      <c r="Y151" s="3">
        <v>1762.45875</v>
      </c>
      <c r="Z151" s="3">
        <v>1762.45875</v>
      </c>
      <c r="AA151" s="3">
        <v>1762.45875</v>
      </c>
      <c r="AB151" s="3">
        <v>1815.3325124999999</v>
      </c>
      <c r="AC151" s="3">
        <v>1815.3325124999999</v>
      </c>
      <c r="AD151" s="3">
        <v>1815.3325124999999</v>
      </c>
      <c r="AE151" s="3">
        <v>1815.3325124999999</v>
      </c>
      <c r="AF151" s="3">
        <v>1815.3325124999999</v>
      </c>
      <c r="AG151" s="3">
        <v>0</v>
      </c>
      <c r="AH151" s="3">
        <v>0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3">
        <v>0</v>
      </c>
      <c r="AR151" s="3">
        <v>0</v>
      </c>
      <c r="AS151" s="3">
        <v>0</v>
      </c>
      <c r="AT151" s="3">
        <v>0</v>
      </c>
      <c r="AU151" s="3">
        <v>0</v>
      </c>
      <c r="AV151" s="3">
        <v>0</v>
      </c>
      <c r="AW151" s="3">
        <v>0</v>
      </c>
      <c r="AX151" s="3">
        <v>0</v>
      </c>
      <c r="AY151" s="3">
        <v>0</v>
      </c>
      <c r="AZ151" s="3">
        <v>0</v>
      </c>
      <c r="BA151" s="3">
        <v>0</v>
      </c>
      <c r="BB151" s="3">
        <v>0</v>
      </c>
      <c r="BC151" s="3">
        <v>0</v>
      </c>
      <c r="BD151" s="3">
        <v>0</v>
      </c>
      <c r="BE151" s="3">
        <v>0</v>
      </c>
      <c r="BF151" s="3">
        <v>0</v>
      </c>
      <c r="BG151" s="3">
        <v>0</v>
      </c>
      <c r="BH151" s="3">
        <v>0</v>
      </c>
      <c r="BI151" s="3">
        <v>0</v>
      </c>
      <c r="BJ151" s="3">
        <v>0</v>
      </c>
      <c r="BK151" s="3">
        <v>0</v>
      </c>
      <c r="BL151" s="3">
        <v>0</v>
      </c>
      <c r="BM151" s="3">
        <v>0</v>
      </c>
      <c r="BN151" s="3">
        <v>0</v>
      </c>
      <c r="BO151" s="3">
        <v>0</v>
      </c>
      <c r="BP151" s="3">
        <v>0</v>
      </c>
      <c r="BQ151" s="3">
        <v>0</v>
      </c>
      <c r="BR151" s="3">
        <v>0</v>
      </c>
      <c r="BS151" s="3">
        <v>0</v>
      </c>
      <c r="BT151" s="3">
        <v>0</v>
      </c>
      <c r="BU151" s="3">
        <v>0</v>
      </c>
      <c r="BV151" s="3">
        <v>0</v>
      </c>
      <c r="BW151" s="3">
        <v>0</v>
      </c>
      <c r="BX151" s="3">
        <v>0</v>
      </c>
      <c r="BY151" s="3">
        <v>0</v>
      </c>
      <c r="BZ151" s="3">
        <v>0</v>
      </c>
      <c r="CA151" s="3">
        <v>0</v>
      </c>
      <c r="CB151" s="3">
        <v>0</v>
      </c>
      <c r="CC151" s="3">
        <v>0</v>
      </c>
      <c r="CD151" s="3">
        <v>0</v>
      </c>
      <c r="CE151" s="3">
        <v>0</v>
      </c>
      <c r="CF151" s="3">
        <v>0</v>
      </c>
      <c r="CG151" s="3">
        <v>0</v>
      </c>
      <c r="CH151" s="3">
        <v>0</v>
      </c>
      <c r="CI151" s="3">
        <v>0</v>
      </c>
      <c r="CJ151" s="3">
        <v>0</v>
      </c>
      <c r="CK151" s="3">
        <v>0</v>
      </c>
      <c r="CL151" s="3">
        <v>0</v>
      </c>
      <c r="CM151" s="3">
        <v>0</v>
      </c>
      <c r="CN151" s="3">
        <v>0</v>
      </c>
      <c r="CO151" s="3">
        <v>0</v>
      </c>
    </row>
    <row r="153" spans="1:93">
      <c r="B153" t="s">
        <v>91</v>
      </c>
      <c r="C153" s="2" t="s">
        <v>122</v>
      </c>
      <c r="D153" s="73">
        <f>D150</f>
        <v>42491</v>
      </c>
      <c r="E153" s="73">
        <f t="shared" ref="E153:AJ153" si="546">EDATE(D153,1)</f>
        <v>42522</v>
      </c>
      <c r="F153" s="73">
        <f t="shared" si="546"/>
        <v>42552</v>
      </c>
      <c r="G153" s="73">
        <f t="shared" si="546"/>
        <v>42583</v>
      </c>
      <c r="H153" s="73">
        <f t="shared" si="546"/>
        <v>42614</v>
      </c>
      <c r="I153" s="73">
        <f t="shared" si="546"/>
        <v>42644</v>
      </c>
      <c r="J153" s="73">
        <f t="shared" si="546"/>
        <v>42675</v>
      </c>
      <c r="K153" s="73">
        <f t="shared" si="546"/>
        <v>42705</v>
      </c>
      <c r="L153" s="73">
        <f t="shared" si="546"/>
        <v>42736</v>
      </c>
      <c r="M153" s="73">
        <f t="shared" si="546"/>
        <v>42767</v>
      </c>
      <c r="N153" s="73">
        <f t="shared" si="546"/>
        <v>42795</v>
      </c>
      <c r="O153" s="73">
        <f t="shared" si="546"/>
        <v>42826</v>
      </c>
      <c r="P153" s="73">
        <f t="shared" si="546"/>
        <v>42856</v>
      </c>
      <c r="Q153" s="73">
        <f t="shared" si="546"/>
        <v>42887</v>
      </c>
      <c r="R153" s="73">
        <f t="shared" si="546"/>
        <v>42917</v>
      </c>
      <c r="S153" s="73">
        <f t="shared" si="546"/>
        <v>42948</v>
      </c>
      <c r="T153" s="73">
        <f t="shared" si="546"/>
        <v>42979</v>
      </c>
      <c r="U153" s="73">
        <f t="shared" si="546"/>
        <v>43009</v>
      </c>
      <c r="V153" s="73">
        <f t="shared" si="546"/>
        <v>43040</v>
      </c>
      <c r="W153" s="73">
        <f t="shared" si="546"/>
        <v>43070</v>
      </c>
      <c r="X153" s="73">
        <f t="shared" si="546"/>
        <v>43101</v>
      </c>
      <c r="Y153" s="73">
        <f t="shared" si="546"/>
        <v>43132</v>
      </c>
      <c r="Z153" s="73">
        <f t="shared" si="546"/>
        <v>43160</v>
      </c>
      <c r="AA153" s="73">
        <f t="shared" si="546"/>
        <v>43191</v>
      </c>
      <c r="AB153" s="73">
        <f t="shared" si="546"/>
        <v>43221</v>
      </c>
      <c r="AC153" s="73">
        <f t="shared" si="546"/>
        <v>43252</v>
      </c>
      <c r="AD153" s="73">
        <f t="shared" si="546"/>
        <v>43282</v>
      </c>
      <c r="AE153" s="73">
        <f t="shared" si="546"/>
        <v>43313</v>
      </c>
      <c r="AF153" s="73">
        <f t="shared" si="546"/>
        <v>43344</v>
      </c>
      <c r="AG153" s="73">
        <f t="shared" si="546"/>
        <v>43374</v>
      </c>
      <c r="AH153" s="73">
        <f t="shared" si="546"/>
        <v>43405</v>
      </c>
      <c r="AI153" s="73">
        <f t="shared" si="546"/>
        <v>43435</v>
      </c>
      <c r="AJ153" s="73">
        <f t="shared" si="546"/>
        <v>43466</v>
      </c>
      <c r="AK153" s="73">
        <f t="shared" ref="AK153:BP153" si="547">EDATE(AJ153,1)</f>
        <v>43497</v>
      </c>
      <c r="AL153" s="73">
        <f t="shared" si="547"/>
        <v>43525</v>
      </c>
      <c r="AM153" s="73">
        <f t="shared" si="547"/>
        <v>43556</v>
      </c>
      <c r="AN153" s="73">
        <f t="shared" si="547"/>
        <v>43586</v>
      </c>
      <c r="AO153" s="73">
        <f t="shared" si="547"/>
        <v>43617</v>
      </c>
      <c r="AP153" s="73">
        <f t="shared" si="547"/>
        <v>43647</v>
      </c>
      <c r="AQ153" s="73">
        <f t="shared" si="547"/>
        <v>43678</v>
      </c>
      <c r="AR153" s="73">
        <f t="shared" si="547"/>
        <v>43709</v>
      </c>
      <c r="AS153" s="73">
        <f t="shared" si="547"/>
        <v>43739</v>
      </c>
      <c r="AT153" s="73">
        <f t="shared" si="547"/>
        <v>43770</v>
      </c>
      <c r="AU153" s="73">
        <f t="shared" si="547"/>
        <v>43800</v>
      </c>
      <c r="AV153" s="73">
        <f t="shared" si="547"/>
        <v>43831</v>
      </c>
      <c r="AW153" s="73">
        <f t="shared" si="547"/>
        <v>43862</v>
      </c>
      <c r="AX153" s="73">
        <f t="shared" si="547"/>
        <v>43891</v>
      </c>
      <c r="AY153" s="73">
        <f t="shared" si="547"/>
        <v>43922</v>
      </c>
      <c r="AZ153" s="73">
        <f t="shared" si="547"/>
        <v>43952</v>
      </c>
      <c r="BA153" s="73">
        <f t="shared" si="547"/>
        <v>43983</v>
      </c>
      <c r="BB153" s="73">
        <f t="shared" si="547"/>
        <v>44013</v>
      </c>
      <c r="BC153" s="73">
        <f t="shared" si="547"/>
        <v>44044</v>
      </c>
      <c r="BD153" s="73">
        <f t="shared" si="547"/>
        <v>44075</v>
      </c>
      <c r="BE153" s="73">
        <f t="shared" si="547"/>
        <v>44105</v>
      </c>
      <c r="BF153" s="73">
        <f t="shared" si="547"/>
        <v>44136</v>
      </c>
      <c r="BG153" s="73">
        <f t="shared" si="547"/>
        <v>44166</v>
      </c>
      <c r="BH153" s="73">
        <f t="shared" si="547"/>
        <v>44197</v>
      </c>
      <c r="BI153" s="73">
        <f t="shared" si="547"/>
        <v>44228</v>
      </c>
      <c r="BJ153" s="73">
        <f t="shared" si="547"/>
        <v>44256</v>
      </c>
      <c r="BK153" s="73">
        <f t="shared" si="547"/>
        <v>44287</v>
      </c>
      <c r="BL153" s="73">
        <f t="shared" si="547"/>
        <v>44317</v>
      </c>
      <c r="BM153" s="73">
        <f t="shared" si="547"/>
        <v>44348</v>
      </c>
      <c r="BN153" s="73">
        <f t="shared" si="547"/>
        <v>44378</v>
      </c>
      <c r="BO153" s="73">
        <f t="shared" si="547"/>
        <v>44409</v>
      </c>
      <c r="BP153" s="73">
        <f t="shared" si="547"/>
        <v>44440</v>
      </c>
      <c r="BQ153" s="73">
        <f t="shared" ref="BQ153:CO153" si="548">EDATE(BP153,1)</f>
        <v>44470</v>
      </c>
      <c r="BR153" s="73">
        <f t="shared" si="548"/>
        <v>44501</v>
      </c>
      <c r="BS153" s="73">
        <f t="shared" si="548"/>
        <v>44531</v>
      </c>
      <c r="BT153" s="73">
        <f t="shared" si="548"/>
        <v>44562</v>
      </c>
      <c r="BU153" s="73">
        <f t="shared" si="548"/>
        <v>44593</v>
      </c>
      <c r="BV153" s="73">
        <f t="shared" si="548"/>
        <v>44621</v>
      </c>
      <c r="BW153" s="73">
        <f t="shared" si="548"/>
        <v>44652</v>
      </c>
      <c r="BX153" s="73">
        <f t="shared" si="548"/>
        <v>44682</v>
      </c>
      <c r="BY153" s="73">
        <f t="shared" si="548"/>
        <v>44713</v>
      </c>
      <c r="BZ153" s="73">
        <f t="shared" si="548"/>
        <v>44743</v>
      </c>
      <c r="CA153" s="73">
        <f t="shared" si="548"/>
        <v>44774</v>
      </c>
      <c r="CB153" s="73">
        <f t="shared" si="548"/>
        <v>44805</v>
      </c>
      <c r="CC153" s="73">
        <f t="shared" si="548"/>
        <v>44835</v>
      </c>
      <c r="CD153" s="73">
        <f t="shared" si="548"/>
        <v>44866</v>
      </c>
      <c r="CE153" s="73">
        <f t="shared" si="548"/>
        <v>44896</v>
      </c>
      <c r="CF153" s="73">
        <f t="shared" si="548"/>
        <v>44927</v>
      </c>
      <c r="CG153" s="73">
        <f t="shared" si="548"/>
        <v>44958</v>
      </c>
      <c r="CH153" s="73">
        <f t="shared" si="548"/>
        <v>44986</v>
      </c>
      <c r="CI153" s="73">
        <f t="shared" si="548"/>
        <v>45017</v>
      </c>
      <c r="CJ153" s="73">
        <f t="shared" si="548"/>
        <v>45047</v>
      </c>
      <c r="CK153" s="73">
        <f t="shared" si="548"/>
        <v>45078</v>
      </c>
      <c r="CL153" s="73">
        <f t="shared" si="548"/>
        <v>45108</v>
      </c>
      <c r="CM153" s="73">
        <f t="shared" si="548"/>
        <v>45139</v>
      </c>
      <c r="CN153" s="73">
        <f t="shared" si="548"/>
        <v>45170</v>
      </c>
      <c r="CO153" s="73">
        <f t="shared" si="548"/>
        <v>45200</v>
      </c>
    </row>
    <row r="154" spans="1:93">
      <c r="C154" t="s">
        <v>21</v>
      </c>
      <c r="D154">
        <f>IF(D153&gt;$D$148,0,D151*$D$149)</f>
        <v>85.556250000000006</v>
      </c>
      <c r="E154">
        <f t="shared" ref="E154:BP154" si="549">IF(E153&gt;$D$148,0,E151*$D$149)</f>
        <v>85.556250000000006</v>
      </c>
      <c r="F154">
        <f t="shared" si="549"/>
        <v>85.556250000000006</v>
      </c>
      <c r="G154">
        <f t="shared" si="549"/>
        <v>85.556250000000006</v>
      </c>
      <c r="H154">
        <f t="shared" si="549"/>
        <v>85.556250000000006</v>
      </c>
      <c r="I154">
        <f t="shared" si="549"/>
        <v>85.556250000000006</v>
      </c>
      <c r="J154">
        <f t="shared" si="549"/>
        <v>85.556250000000006</v>
      </c>
      <c r="K154">
        <f t="shared" si="549"/>
        <v>85.556250000000006</v>
      </c>
      <c r="L154">
        <f t="shared" si="549"/>
        <v>85.556250000000006</v>
      </c>
      <c r="M154">
        <f t="shared" si="549"/>
        <v>85.556250000000006</v>
      </c>
      <c r="N154">
        <f t="shared" si="549"/>
        <v>85.556250000000006</v>
      </c>
      <c r="O154">
        <f t="shared" si="549"/>
        <v>85.556250000000006</v>
      </c>
      <c r="P154">
        <f t="shared" si="549"/>
        <v>88.122937500000006</v>
      </c>
      <c r="Q154">
        <f t="shared" si="549"/>
        <v>88.122937500000006</v>
      </c>
      <c r="R154">
        <f t="shared" si="549"/>
        <v>88.122937500000006</v>
      </c>
      <c r="S154">
        <f t="shared" si="549"/>
        <v>88.122937500000006</v>
      </c>
      <c r="T154">
        <f t="shared" si="549"/>
        <v>88.122937500000006</v>
      </c>
      <c r="U154">
        <f t="shared" si="549"/>
        <v>0</v>
      </c>
      <c r="V154">
        <f t="shared" si="549"/>
        <v>0</v>
      </c>
      <c r="W154">
        <f t="shared" si="549"/>
        <v>0</v>
      </c>
      <c r="X154">
        <f t="shared" si="549"/>
        <v>0</v>
      </c>
      <c r="Y154">
        <f t="shared" si="549"/>
        <v>0</v>
      </c>
      <c r="Z154">
        <f t="shared" si="549"/>
        <v>0</v>
      </c>
      <c r="AA154">
        <f t="shared" si="549"/>
        <v>0</v>
      </c>
      <c r="AB154">
        <f t="shared" si="549"/>
        <v>0</v>
      </c>
      <c r="AC154">
        <f t="shared" si="549"/>
        <v>0</v>
      </c>
      <c r="AD154">
        <f t="shared" si="549"/>
        <v>0</v>
      </c>
      <c r="AE154">
        <f t="shared" si="549"/>
        <v>0</v>
      </c>
      <c r="AF154">
        <f t="shared" si="549"/>
        <v>0</v>
      </c>
      <c r="AG154">
        <f t="shared" si="549"/>
        <v>0</v>
      </c>
      <c r="AH154">
        <f t="shared" si="549"/>
        <v>0</v>
      </c>
      <c r="AI154">
        <f t="shared" si="549"/>
        <v>0</v>
      </c>
      <c r="AJ154">
        <f t="shared" si="549"/>
        <v>0</v>
      </c>
      <c r="AK154">
        <f t="shared" si="549"/>
        <v>0</v>
      </c>
      <c r="AL154">
        <f t="shared" si="549"/>
        <v>0</v>
      </c>
      <c r="AM154">
        <f t="shared" si="549"/>
        <v>0</v>
      </c>
      <c r="AN154">
        <f t="shared" si="549"/>
        <v>0</v>
      </c>
      <c r="AO154">
        <f t="shared" si="549"/>
        <v>0</v>
      </c>
      <c r="AP154">
        <f t="shared" si="549"/>
        <v>0</v>
      </c>
      <c r="AQ154">
        <f t="shared" si="549"/>
        <v>0</v>
      </c>
      <c r="AR154">
        <f t="shared" si="549"/>
        <v>0</v>
      </c>
      <c r="AS154">
        <f t="shared" si="549"/>
        <v>0</v>
      </c>
      <c r="AT154">
        <f t="shared" si="549"/>
        <v>0</v>
      </c>
      <c r="AU154">
        <f t="shared" si="549"/>
        <v>0</v>
      </c>
      <c r="AV154">
        <f t="shared" si="549"/>
        <v>0</v>
      </c>
      <c r="AW154">
        <f t="shared" si="549"/>
        <v>0</v>
      </c>
      <c r="AX154">
        <f t="shared" si="549"/>
        <v>0</v>
      </c>
      <c r="AY154">
        <f t="shared" si="549"/>
        <v>0</v>
      </c>
      <c r="AZ154">
        <f t="shared" si="549"/>
        <v>0</v>
      </c>
      <c r="BA154">
        <f t="shared" si="549"/>
        <v>0</v>
      </c>
      <c r="BB154">
        <f t="shared" si="549"/>
        <v>0</v>
      </c>
      <c r="BC154">
        <f t="shared" si="549"/>
        <v>0</v>
      </c>
      <c r="BD154">
        <f t="shared" si="549"/>
        <v>0</v>
      </c>
      <c r="BE154">
        <f t="shared" si="549"/>
        <v>0</v>
      </c>
      <c r="BF154">
        <f t="shared" si="549"/>
        <v>0</v>
      </c>
      <c r="BG154">
        <f t="shared" si="549"/>
        <v>0</v>
      </c>
      <c r="BH154">
        <f t="shared" si="549"/>
        <v>0</v>
      </c>
      <c r="BI154">
        <f t="shared" si="549"/>
        <v>0</v>
      </c>
      <c r="BJ154">
        <f t="shared" si="549"/>
        <v>0</v>
      </c>
      <c r="BK154">
        <f t="shared" si="549"/>
        <v>0</v>
      </c>
      <c r="BL154">
        <f t="shared" si="549"/>
        <v>0</v>
      </c>
      <c r="BM154">
        <f t="shared" si="549"/>
        <v>0</v>
      </c>
      <c r="BN154">
        <f t="shared" si="549"/>
        <v>0</v>
      </c>
      <c r="BO154">
        <f t="shared" si="549"/>
        <v>0</v>
      </c>
      <c r="BP154">
        <f t="shared" si="549"/>
        <v>0</v>
      </c>
      <c r="BQ154">
        <f t="shared" ref="BQ154:CO154" si="550">IF(BQ153&gt;$D$148,0,BQ151*$D$149)</f>
        <v>0</v>
      </c>
      <c r="BR154">
        <f t="shared" si="550"/>
        <v>0</v>
      </c>
      <c r="BS154">
        <f t="shared" si="550"/>
        <v>0</v>
      </c>
      <c r="BT154">
        <f t="shared" si="550"/>
        <v>0</v>
      </c>
      <c r="BU154">
        <f t="shared" si="550"/>
        <v>0</v>
      </c>
      <c r="BV154">
        <f t="shared" si="550"/>
        <v>0</v>
      </c>
      <c r="BW154">
        <f t="shared" si="550"/>
        <v>0</v>
      </c>
      <c r="BX154">
        <f t="shared" si="550"/>
        <v>0</v>
      </c>
      <c r="BY154">
        <f t="shared" si="550"/>
        <v>0</v>
      </c>
      <c r="BZ154">
        <f t="shared" si="550"/>
        <v>0</v>
      </c>
      <c r="CA154">
        <f t="shared" si="550"/>
        <v>0</v>
      </c>
      <c r="CB154">
        <f t="shared" si="550"/>
        <v>0</v>
      </c>
      <c r="CC154">
        <f t="shared" si="550"/>
        <v>0</v>
      </c>
      <c r="CD154">
        <f t="shared" si="550"/>
        <v>0</v>
      </c>
      <c r="CE154">
        <f t="shared" si="550"/>
        <v>0</v>
      </c>
      <c r="CF154">
        <f t="shared" si="550"/>
        <v>0</v>
      </c>
      <c r="CG154">
        <f t="shared" si="550"/>
        <v>0</v>
      </c>
      <c r="CH154">
        <f t="shared" si="550"/>
        <v>0</v>
      </c>
      <c r="CI154">
        <f t="shared" si="550"/>
        <v>0</v>
      </c>
      <c r="CJ154">
        <f t="shared" si="550"/>
        <v>0</v>
      </c>
      <c r="CK154">
        <f t="shared" si="550"/>
        <v>0</v>
      </c>
      <c r="CL154">
        <f t="shared" si="550"/>
        <v>0</v>
      </c>
      <c r="CM154">
        <f t="shared" si="550"/>
        <v>0</v>
      </c>
      <c r="CN154">
        <f t="shared" si="550"/>
        <v>0</v>
      </c>
      <c r="CO154">
        <f t="shared" si="550"/>
        <v>0</v>
      </c>
    </row>
    <row r="156" spans="1:93" s="38" customFormat="1">
      <c r="A156" s="38" t="s">
        <v>88</v>
      </c>
      <c r="D156" s="49"/>
    </row>
    <row r="157" spans="1:93">
      <c r="A157" t="s">
        <v>317</v>
      </c>
      <c r="B157" t="s">
        <v>92</v>
      </c>
      <c r="C157" t="s">
        <v>151</v>
      </c>
      <c r="D157" s="64">
        <v>42491</v>
      </c>
    </row>
    <row r="158" spans="1:93">
      <c r="C158" t="s">
        <v>176</v>
      </c>
      <c r="D158" s="64">
        <v>42979</v>
      </c>
    </row>
    <row r="159" spans="1:93">
      <c r="C159" t="s">
        <v>402</v>
      </c>
      <c r="D159" s="4">
        <v>0.12</v>
      </c>
      <c r="E159" s="73"/>
      <c r="F159" s="73"/>
      <c r="G159" s="73"/>
      <c r="H159" s="73"/>
      <c r="I159" s="73"/>
      <c r="J159" s="73"/>
      <c r="K159" s="73"/>
      <c r="L159" s="73"/>
      <c r="M159" s="73"/>
      <c r="N159" s="73"/>
      <c r="O159" s="73"/>
      <c r="P159" s="73"/>
      <c r="Q159" s="73"/>
      <c r="R159" s="73"/>
      <c r="S159" s="73"/>
      <c r="T159" s="73"/>
      <c r="U159" s="73"/>
      <c r="V159" s="73"/>
      <c r="W159" s="73"/>
      <c r="X159" s="73"/>
      <c r="Y159" s="73"/>
      <c r="Z159" s="73"/>
      <c r="AA159" s="73"/>
      <c r="AB159" s="73"/>
      <c r="AC159" s="73"/>
      <c r="AD159" s="73"/>
      <c r="AE159" s="73"/>
      <c r="AF159" s="73"/>
      <c r="AG159" s="73"/>
      <c r="AH159" s="73"/>
      <c r="AI159" s="73"/>
      <c r="AJ159" s="73"/>
      <c r="AK159" s="73"/>
      <c r="AL159" s="73"/>
      <c r="AM159" s="73"/>
      <c r="AN159" s="73"/>
      <c r="AO159" s="73"/>
      <c r="AP159" s="73"/>
      <c r="AQ159" s="73"/>
      <c r="AR159" s="73"/>
      <c r="AS159" s="73"/>
      <c r="AT159" s="73"/>
      <c r="AU159" s="73"/>
      <c r="AV159" s="73"/>
      <c r="AW159" s="73"/>
      <c r="AX159" s="73"/>
      <c r="AY159" s="73"/>
      <c r="AZ159" s="73"/>
      <c r="BA159" s="73"/>
      <c r="BB159" s="73"/>
      <c r="BC159" s="73"/>
      <c r="BD159" s="73"/>
      <c r="BE159" s="73"/>
      <c r="BF159" s="73"/>
      <c r="BG159" s="73"/>
      <c r="BH159" s="73"/>
      <c r="BI159" s="73"/>
      <c r="BJ159" s="73"/>
      <c r="BK159" s="73"/>
      <c r="BL159" s="73"/>
      <c r="BM159" s="73"/>
      <c r="BN159" s="73"/>
      <c r="BO159" s="73"/>
      <c r="BP159" s="73"/>
      <c r="BQ159" s="73"/>
      <c r="BR159" s="73"/>
      <c r="BS159" s="73"/>
      <c r="BT159" s="73"/>
      <c r="BU159" s="73"/>
      <c r="BV159" s="73"/>
      <c r="BW159" s="73"/>
      <c r="BX159" s="73"/>
      <c r="BY159" s="73"/>
      <c r="BZ159" s="73"/>
      <c r="CA159" s="73"/>
      <c r="CB159" s="73"/>
      <c r="CC159" s="73"/>
      <c r="CD159" s="73"/>
      <c r="CE159" s="73"/>
      <c r="CF159" s="73"/>
      <c r="CG159" s="73"/>
      <c r="CH159" s="73"/>
      <c r="CI159" s="73"/>
      <c r="CJ159" s="73"/>
      <c r="CK159" s="73"/>
      <c r="CL159" s="73"/>
      <c r="CM159" s="73"/>
      <c r="CN159" s="73"/>
      <c r="CO159" s="73"/>
    </row>
    <row r="160" spans="1:93">
      <c r="C160" t="s">
        <v>403</v>
      </c>
      <c r="D160" s="4">
        <v>0.1</v>
      </c>
      <c r="E160" s="73"/>
      <c r="F160" s="73"/>
      <c r="G160" s="73"/>
      <c r="H160" s="73"/>
      <c r="I160" s="73"/>
      <c r="J160" s="73"/>
      <c r="K160" s="73"/>
      <c r="L160" s="73"/>
      <c r="M160" s="73"/>
      <c r="N160" s="73"/>
      <c r="O160" s="73"/>
      <c r="P160" s="73"/>
      <c r="Q160" s="73"/>
      <c r="R160" s="73"/>
      <c r="S160" s="73"/>
      <c r="T160" s="73"/>
      <c r="U160" s="73"/>
      <c r="V160" s="73"/>
      <c r="W160" s="73"/>
      <c r="X160" s="73"/>
      <c r="Y160" s="73"/>
      <c r="Z160" s="73"/>
      <c r="AA160" s="73"/>
      <c r="AB160" s="73"/>
      <c r="AC160" s="73"/>
      <c r="AD160" s="73"/>
      <c r="AE160" s="73"/>
      <c r="AF160" s="73"/>
      <c r="AG160" s="73"/>
      <c r="AH160" s="73"/>
      <c r="AI160" s="73"/>
      <c r="AJ160" s="73"/>
      <c r="AK160" s="73"/>
      <c r="AL160" s="73"/>
      <c r="AM160" s="73"/>
      <c r="AN160" s="73"/>
      <c r="AO160" s="73"/>
      <c r="AP160" s="73"/>
      <c r="AQ160" s="73"/>
      <c r="AR160" s="73"/>
      <c r="AS160" s="73"/>
      <c r="AT160" s="73"/>
      <c r="AU160" s="73"/>
      <c r="AV160" s="73"/>
      <c r="AW160" s="73"/>
      <c r="AX160" s="73"/>
      <c r="AY160" s="73"/>
      <c r="AZ160" s="73"/>
      <c r="BA160" s="73"/>
      <c r="BB160" s="73"/>
      <c r="BC160" s="73"/>
      <c r="BD160" s="73"/>
      <c r="BE160" s="73"/>
      <c r="BF160" s="73"/>
      <c r="BG160" s="73"/>
      <c r="BH160" s="73"/>
      <c r="BI160" s="73"/>
      <c r="BJ160" s="73"/>
      <c r="BK160" s="73"/>
      <c r="BL160" s="73"/>
      <c r="BM160" s="73"/>
      <c r="BN160" s="73"/>
      <c r="BO160" s="73"/>
      <c r="BP160" s="73"/>
      <c r="BQ160" s="73"/>
      <c r="BR160" s="73"/>
      <c r="BS160" s="73"/>
      <c r="BT160" s="73"/>
      <c r="BU160" s="73"/>
      <c r="BV160" s="73"/>
      <c r="BW160" s="73"/>
      <c r="BX160" s="73"/>
      <c r="BY160" s="73"/>
      <c r="BZ160" s="73"/>
      <c r="CA160" s="73"/>
      <c r="CB160" s="73"/>
      <c r="CC160" s="73"/>
      <c r="CD160" s="73"/>
      <c r="CE160" s="73"/>
      <c r="CF160" s="73"/>
      <c r="CG160" s="73"/>
      <c r="CH160" s="73"/>
      <c r="CI160" s="73"/>
      <c r="CJ160" s="73"/>
      <c r="CK160" s="73"/>
      <c r="CL160" s="73"/>
      <c r="CM160" s="73"/>
      <c r="CN160" s="73"/>
      <c r="CO160" s="73"/>
    </row>
    <row r="161" spans="1:93">
      <c r="C161" s="2" t="s">
        <v>122</v>
      </c>
      <c r="D161" s="73">
        <f>D157</f>
        <v>42491</v>
      </c>
      <c r="E161" s="73">
        <f t="shared" ref="E161:AJ161" si="551">EDATE(D161,1)</f>
        <v>42522</v>
      </c>
      <c r="F161" s="73">
        <f t="shared" si="551"/>
        <v>42552</v>
      </c>
      <c r="G161" s="73">
        <f t="shared" si="551"/>
        <v>42583</v>
      </c>
      <c r="H161" s="73">
        <f t="shared" si="551"/>
        <v>42614</v>
      </c>
      <c r="I161" s="73">
        <f t="shared" si="551"/>
        <v>42644</v>
      </c>
      <c r="J161" s="73">
        <f t="shared" si="551"/>
        <v>42675</v>
      </c>
      <c r="K161" s="73">
        <f t="shared" si="551"/>
        <v>42705</v>
      </c>
      <c r="L161" s="73">
        <f t="shared" si="551"/>
        <v>42736</v>
      </c>
      <c r="M161" s="73">
        <f t="shared" si="551"/>
        <v>42767</v>
      </c>
      <c r="N161" s="73">
        <f t="shared" si="551"/>
        <v>42795</v>
      </c>
      <c r="O161" s="73">
        <f t="shared" si="551"/>
        <v>42826</v>
      </c>
      <c r="P161" s="73">
        <f t="shared" si="551"/>
        <v>42856</v>
      </c>
      <c r="Q161" s="73">
        <f t="shared" si="551"/>
        <v>42887</v>
      </c>
      <c r="R161" s="73">
        <f t="shared" si="551"/>
        <v>42917</v>
      </c>
      <c r="S161" s="73">
        <f t="shared" si="551"/>
        <v>42948</v>
      </c>
      <c r="T161" s="73">
        <f t="shared" si="551"/>
        <v>42979</v>
      </c>
      <c r="U161" s="73">
        <f t="shared" si="551"/>
        <v>43009</v>
      </c>
      <c r="V161" s="73">
        <f t="shared" si="551"/>
        <v>43040</v>
      </c>
      <c r="W161" s="73">
        <f t="shared" si="551"/>
        <v>43070</v>
      </c>
      <c r="X161" s="73">
        <f t="shared" si="551"/>
        <v>43101</v>
      </c>
      <c r="Y161" s="73">
        <f t="shared" si="551"/>
        <v>43132</v>
      </c>
      <c r="Z161" s="73">
        <f t="shared" si="551"/>
        <v>43160</v>
      </c>
      <c r="AA161" s="73">
        <f t="shared" si="551"/>
        <v>43191</v>
      </c>
      <c r="AB161" s="73">
        <f t="shared" si="551"/>
        <v>43221</v>
      </c>
      <c r="AC161" s="73">
        <f t="shared" si="551"/>
        <v>43252</v>
      </c>
      <c r="AD161" s="73">
        <f t="shared" si="551"/>
        <v>43282</v>
      </c>
      <c r="AE161" s="73">
        <f t="shared" si="551"/>
        <v>43313</v>
      </c>
      <c r="AF161" s="73">
        <f t="shared" si="551"/>
        <v>43344</v>
      </c>
      <c r="AG161" s="73">
        <f t="shared" si="551"/>
        <v>43374</v>
      </c>
      <c r="AH161" s="73">
        <f t="shared" si="551"/>
        <v>43405</v>
      </c>
      <c r="AI161" s="73">
        <f t="shared" si="551"/>
        <v>43435</v>
      </c>
      <c r="AJ161" s="73">
        <f t="shared" si="551"/>
        <v>43466</v>
      </c>
      <c r="AK161" s="73">
        <f t="shared" ref="AK161:BP161" si="552">EDATE(AJ161,1)</f>
        <v>43497</v>
      </c>
      <c r="AL161" s="73">
        <f t="shared" si="552"/>
        <v>43525</v>
      </c>
      <c r="AM161" s="73">
        <f t="shared" si="552"/>
        <v>43556</v>
      </c>
      <c r="AN161" s="73">
        <f t="shared" si="552"/>
        <v>43586</v>
      </c>
      <c r="AO161" s="73">
        <f t="shared" si="552"/>
        <v>43617</v>
      </c>
      <c r="AP161" s="73">
        <f t="shared" si="552"/>
        <v>43647</v>
      </c>
      <c r="AQ161" s="73">
        <f t="shared" si="552"/>
        <v>43678</v>
      </c>
      <c r="AR161" s="73">
        <f t="shared" si="552"/>
        <v>43709</v>
      </c>
      <c r="AS161" s="73">
        <f t="shared" si="552"/>
        <v>43739</v>
      </c>
      <c r="AT161" s="73">
        <f t="shared" si="552"/>
        <v>43770</v>
      </c>
      <c r="AU161" s="73">
        <f t="shared" si="552"/>
        <v>43800</v>
      </c>
      <c r="AV161" s="73">
        <f t="shared" si="552"/>
        <v>43831</v>
      </c>
      <c r="AW161" s="73">
        <f t="shared" si="552"/>
        <v>43862</v>
      </c>
      <c r="AX161" s="73">
        <f t="shared" si="552"/>
        <v>43891</v>
      </c>
      <c r="AY161" s="73">
        <f t="shared" si="552"/>
        <v>43922</v>
      </c>
      <c r="AZ161" s="73">
        <f t="shared" si="552"/>
        <v>43952</v>
      </c>
      <c r="BA161" s="73">
        <f t="shared" si="552"/>
        <v>43983</v>
      </c>
      <c r="BB161" s="73">
        <f t="shared" si="552"/>
        <v>44013</v>
      </c>
      <c r="BC161" s="73">
        <f t="shared" si="552"/>
        <v>44044</v>
      </c>
      <c r="BD161" s="73">
        <f t="shared" si="552"/>
        <v>44075</v>
      </c>
      <c r="BE161" s="73">
        <f t="shared" si="552"/>
        <v>44105</v>
      </c>
      <c r="BF161" s="73">
        <f t="shared" si="552"/>
        <v>44136</v>
      </c>
      <c r="BG161" s="73">
        <f t="shared" si="552"/>
        <v>44166</v>
      </c>
      <c r="BH161" s="73">
        <f t="shared" si="552"/>
        <v>44197</v>
      </c>
      <c r="BI161" s="73">
        <f t="shared" si="552"/>
        <v>44228</v>
      </c>
      <c r="BJ161" s="73">
        <f t="shared" si="552"/>
        <v>44256</v>
      </c>
      <c r="BK161" s="73">
        <f t="shared" si="552"/>
        <v>44287</v>
      </c>
      <c r="BL161" s="73">
        <f t="shared" si="552"/>
        <v>44317</v>
      </c>
      <c r="BM161" s="73">
        <f t="shared" si="552"/>
        <v>44348</v>
      </c>
      <c r="BN161" s="73">
        <f t="shared" si="552"/>
        <v>44378</v>
      </c>
      <c r="BO161" s="73">
        <f t="shared" si="552"/>
        <v>44409</v>
      </c>
      <c r="BP161" s="73">
        <f t="shared" si="552"/>
        <v>44440</v>
      </c>
      <c r="BQ161" s="73">
        <f t="shared" ref="BQ161:CO161" si="553">EDATE(BP161,1)</f>
        <v>44470</v>
      </c>
      <c r="BR161" s="73">
        <f t="shared" si="553"/>
        <v>44501</v>
      </c>
      <c r="BS161" s="73">
        <f t="shared" si="553"/>
        <v>44531</v>
      </c>
      <c r="BT161" s="73">
        <f t="shared" si="553"/>
        <v>44562</v>
      </c>
      <c r="BU161" s="73">
        <f t="shared" si="553"/>
        <v>44593</v>
      </c>
      <c r="BV161" s="73">
        <f t="shared" si="553"/>
        <v>44621</v>
      </c>
      <c r="BW161" s="73">
        <f t="shared" si="553"/>
        <v>44652</v>
      </c>
      <c r="BX161" s="73">
        <f t="shared" si="553"/>
        <v>44682</v>
      </c>
      <c r="BY161" s="73">
        <f t="shared" si="553"/>
        <v>44713</v>
      </c>
      <c r="BZ161" s="73">
        <f t="shared" si="553"/>
        <v>44743</v>
      </c>
      <c r="CA161" s="73">
        <f t="shared" si="553"/>
        <v>44774</v>
      </c>
      <c r="CB161" s="73">
        <f t="shared" si="553"/>
        <v>44805</v>
      </c>
      <c r="CC161" s="73">
        <f t="shared" si="553"/>
        <v>44835</v>
      </c>
      <c r="CD161" s="73">
        <f t="shared" si="553"/>
        <v>44866</v>
      </c>
      <c r="CE161" s="73">
        <f t="shared" si="553"/>
        <v>44896</v>
      </c>
      <c r="CF161" s="73">
        <f t="shared" si="553"/>
        <v>44927</v>
      </c>
      <c r="CG161" s="73">
        <f t="shared" si="553"/>
        <v>44958</v>
      </c>
      <c r="CH161" s="73">
        <f t="shared" si="553"/>
        <v>44986</v>
      </c>
      <c r="CI161" s="73">
        <f t="shared" si="553"/>
        <v>45017</v>
      </c>
      <c r="CJ161" s="73">
        <f t="shared" si="553"/>
        <v>45047</v>
      </c>
      <c r="CK161" s="73">
        <f t="shared" si="553"/>
        <v>45078</v>
      </c>
      <c r="CL161" s="73">
        <f t="shared" si="553"/>
        <v>45108</v>
      </c>
      <c r="CM161" s="73">
        <f t="shared" si="553"/>
        <v>45139</v>
      </c>
      <c r="CN161" s="73">
        <f t="shared" si="553"/>
        <v>45170</v>
      </c>
      <c r="CO161" s="73">
        <f t="shared" si="553"/>
        <v>45200</v>
      </c>
    </row>
    <row r="162" spans="1:93">
      <c r="C162" t="s">
        <v>236</v>
      </c>
      <c r="D162" s="48">
        <v>1711.125</v>
      </c>
      <c r="E162" s="3">
        <v>1711.125</v>
      </c>
      <c r="F162" s="3">
        <v>1711.125</v>
      </c>
      <c r="G162" s="3">
        <v>1711.125</v>
      </c>
      <c r="H162" s="3">
        <v>1711.125</v>
      </c>
      <c r="I162" s="3">
        <v>1711.125</v>
      </c>
      <c r="J162" s="3">
        <v>1711.125</v>
      </c>
      <c r="K162" s="3">
        <v>1711.125</v>
      </c>
      <c r="L162" s="3">
        <v>1711.125</v>
      </c>
      <c r="M162" s="3">
        <v>1711.125</v>
      </c>
      <c r="N162" s="3">
        <v>1711.125</v>
      </c>
      <c r="O162" s="3">
        <v>1711.125</v>
      </c>
      <c r="P162" s="3">
        <v>1762.45875</v>
      </c>
      <c r="Q162" s="3">
        <v>1762.45875</v>
      </c>
      <c r="R162" s="3">
        <v>1762.45875</v>
      </c>
      <c r="S162" s="3">
        <v>1762.45875</v>
      </c>
      <c r="T162" s="3">
        <v>1762.45875</v>
      </c>
      <c r="U162" s="3">
        <v>1762.45875</v>
      </c>
      <c r="V162" s="3">
        <v>1762.45875</v>
      </c>
      <c r="W162" s="3">
        <v>1762.45875</v>
      </c>
      <c r="X162" s="3">
        <v>1762.45875</v>
      </c>
      <c r="Y162" s="3">
        <v>1762.45875</v>
      </c>
      <c r="Z162" s="3">
        <v>1762.45875</v>
      </c>
      <c r="AA162" s="3">
        <v>1762.45875</v>
      </c>
      <c r="AB162" s="3">
        <v>1815.3325124999999</v>
      </c>
      <c r="AC162" s="3">
        <v>1815.3325124999999</v>
      </c>
      <c r="AD162" s="3">
        <v>1815.3325124999999</v>
      </c>
      <c r="AE162" s="3">
        <v>1815.3325124999999</v>
      </c>
      <c r="AF162" s="3">
        <v>1815.3325124999999</v>
      </c>
      <c r="AG162" s="3">
        <v>0</v>
      </c>
      <c r="AH162" s="3">
        <v>0</v>
      </c>
      <c r="AI162" s="3">
        <v>0</v>
      </c>
      <c r="AJ162" s="3">
        <v>0</v>
      </c>
      <c r="AK162" s="3">
        <v>0</v>
      </c>
      <c r="AL162" s="3">
        <v>0</v>
      </c>
      <c r="AM162" s="3">
        <v>0</v>
      </c>
      <c r="AN162" s="3">
        <v>0</v>
      </c>
      <c r="AO162" s="3">
        <v>0</v>
      </c>
      <c r="AP162" s="3">
        <v>0</v>
      </c>
      <c r="AQ162" s="3">
        <v>0</v>
      </c>
      <c r="AR162" s="3">
        <v>0</v>
      </c>
      <c r="AS162" s="3">
        <v>0</v>
      </c>
      <c r="AT162" s="3">
        <v>0</v>
      </c>
      <c r="AU162" s="3">
        <v>0</v>
      </c>
      <c r="AV162" s="3">
        <v>0</v>
      </c>
      <c r="AW162" s="3">
        <v>0</v>
      </c>
      <c r="AX162" s="3">
        <v>0</v>
      </c>
      <c r="AY162" s="3">
        <v>0</v>
      </c>
      <c r="AZ162" s="3">
        <v>0</v>
      </c>
      <c r="BA162" s="3">
        <v>0</v>
      </c>
      <c r="BB162" s="3">
        <v>0</v>
      </c>
      <c r="BC162" s="3">
        <v>0</v>
      </c>
      <c r="BD162" s="3">
        <v>0</v>
      </c>
      <c r="BE162" s="3">
        <v>0</v>
      </c>
      <c r="BF162" s="3">
        <v>0</v>
      </c>
      <c r="BG162" s="3">
        <v>0</v>
      </c>
      <c r="BH162" s="3">
        <v>0</v>
      </c>
      <c r="BI162" s="3">
        <v>0</v>
      </c>
      <c r="BJ162" s="3">
        <v>0</v>
      </c>
      <c r="BK162" s="3">
        <v>0</v>
      </c>
      <c r="BL162" s="3">
        <v>0</v>
      </c>
      <c r="BM162" s="3">
        <v>0</v>
      </c>
      <c r="BN162" s="3">
        <v>0</v>
      </c>
      <c r="BO162" s="3">
        <v>0</v>
      </c>
      <c r="BP162" s="3">
        <v>0</v>
      </c>
      <c r="BQ162" s="3">
        <v>0</v>
      </c>
      <c r="BR162" s="3">
        <v>0</v>
      </c>
      <c r="BS162" s="3">
        <v>0</v>
      </c>
      <c r="BT162" s="3">
        <v>0</v>
      </c>
      <c r="BU162" s="3">
        <v>0</v>
      </c>
      <c r="BV162" s="3">
        <v>0</v>
      </c>
      <c r="BW162" s="3">
        <v>0</v>
      </c>
      <c r="BX162" s="3">
        <v>0</v>
      </c>
      <c r="BY162" s="3">
        <v>0</v>
      </c>
      <c r="BZ162" s="3">
        <v>0</v>
      </c>
      <c r="CA162" s="3">
        <v>0</v>
      </c>
      <c r="CB162" s="3">
        <v>0</v>
      </c>
      <c r="CC162" s="3">
        <v>0</v>
      </c>
      <c r="CD162" s="3">
        <v>0</v>
      </c>
      <c r="CE162" s="3">
        <v>0</v>
      </c>
      <c r="CF162" s="3">
        <v>0</v>
      </c>
      <c r="CG162" s="3">
        <v>0</v>
      </c>
      <c r="CH162" s="3">
        <v>0</v>
      </c>
      <c r="CI162" s="3">
        <v>0</v>
      </c>
      <c r="CJ162" s="3">
        <v>0</v>
      </c>
      <c r="CK162" s="3">
        <v>0</v>
      </c>
      <c r="CL162" s="3">
        <v>0</v>
      </c>
      <c r="CM162" s="3">
        <v>0</v>
      </c>
      <c r="CN162" s="3">
        <v>0</v>
      </c>
      <c r="CO162" s="3">
        <v>0</v>
      </c>
    </row>
    <row r="163" spans="1:93">
      <c r="C163" t="s">
        <v>18</v>
      </c>
      <c r="D163" s="48">
        <v>1711.125</v>
      </c>
      <c r="E163" s="3">
        <v>1711.125</v>
      </c>
      <c r="F163" s="3">
        <v>1711.125</v>
      </c>
      <c r="G163" s="3">
        <v>1711.125</v>
      </c>
      <c r="H163" s="3">
        <v>1711.125</v>
      </c>
      <c r="I163" s="3">
        <v>1711.125</v>
      </c>
      <c r="J163" s="3">
        <v>1711.125</v>
      </c>
      <c r="K163" s="3">
        <v>1711.125</v>
      </c>
      <c r="L163" s="3">
        <v>1711.125</v>
      </c>
      <c r="M163" s="3">
        <v>1711.125</v>
      </c>
      <c r="N163" s="3">
        <v>1711.125</v>
      </c>
      <c r="O163" s="3">
        <v>1711.125</v>
      </c>
      <c r="P163" s="3">
        <v>1762.45875</v>
      </c>
      <c r="Q163" s="3">
        <v>1762.45875</v>
      </c>
      <c r="R163" s="3">
        <v>1762.45875</v>
      </c>
      <c r="S163" s="3">
        <v>1762.45875</v>
      </c>
      <c r="T163" s="3">
        <v>1762.45875</v>
      </c>
      <c r="U163" s="3">
        <v>1762.45875</v>
      </c>
      <c r="V163" s="3">
        <v>1762.45875</v>
      </c>
      <c r="W163" s="3">
        <v>1762.45875</v>
      </c>
      <c r="X163" s="3">
        <v>1762.45875</v>
      </c>
      <c r="Y163" s="3">
        <v>1762.45875</v>
      </c>
      <c r="Z163" s="3">
        <v>1762.45875</v>
      </c>
      <c r="AA163" s="3">
        <v>1762.45875</v>
      </c>
      <c r="AB163" s="3">
        <v>1815.3325124999999</v>
      </c>
      <c r="AC163" s="3">
        <v>1815.3325124999999</v>
      </c>
      <c r="AD163" s="3">
        <v>1815.3325124999999</v>
      </c>
      <c r="AE163" s="3">
        <v>1815.3325124999999</v>
      </c>
      <c r="AF163" s="3">
        <v>1815.3325124999999</v>
      </c>
      <c r="AG163" s="3">
        <v>0</v>
      </c>
      <c r="AH163" s="3">
        <v>0</v>
      </c>
      <c r="AI163" s="3">
        <v>0</v>
      </c>
      <c r="AJ163" s="3">
        <v>0</v>
      </c>
      <c r="AK163" s="3">
        <v>0</v>
      </c>
      <c r="AL163" s="3">
        <v>0</v>
      </c>
      <c r="AM163" s="3">
        <v>0</v>
      </c>
      <c r="AN163" s="3">
        <v>0</v>
      </c>
      <c r="AO163" s="3">
        <v>0</v>
      </c>
      <c r="AP163" s="3">
        <v>0</v>
      </c>
      <c r="AQ163" s="3">
        <v>0</v>
      </c>
      <c r="AR163" s="3">
        <v>0</v>
      </c>
      <c r="AS163" s="3">
        <v>0</v>
      </c>
      <c r="AT163" s="3">
        <v>0</v>
      </c>
      <c r="AU163" s="3">
        <v>0</v>
      </c>
      <c r="AV163" s="3">
        <v>0</v>
      </c>
      <c r="AW163" s="3">
        <v>0</v>
      </c>
      <c r="AX163" s="3">
        <v>0</v>
      </c>
      <c r="AY163" s="3">
        <v>0</v>
      </c>
      <c r="AZ163" s="3">
        <v>0</v>
      </c>
      <c r="BA163" s="3">
        <v>0</v>
      </c>
      <c r="BB163" s="3">
        <v>0</v>
      </c>
      <c r="BC163" s="3">
        <v>0</v>
      </c>
      <c r="BD163" s="3">
        <v>0</v>
      </c>
      <c r="BE163" s="3">
        <v>0</v>
      </c>
      <c r="BF163" s="3">
        <v>0</v>
      </c>
      <c r="BG163" s="3">
        <v>0</v>
      </c>
      <c r="BH163" s="3">
        <v>0</v>
      </c>
      <c r="BI163" s="3">
        <v>0</v>
      </c>
      <c r="BJ163" s="3">
        <v>0</v>
      </c>
      <c r="BK163" s="3">
        <v>0</v>
      </c>
      <c r="BL163" s="3">
        <v>0</v>
      </c>
      <c r="BM163" s="3">
        <v>0</v>
      </c>
      <c r="BN163" s="3">
        <v>0</v>
      </c>
      <c r="BO163" s="3">
        <v>0</v>
      </c>
      <c r="BP163" s="3">
        <v>0</v>
      </c>
      <c r="BQ163" s="3">
        <v>0</v>
      </c>
      <c r="BR163" s="3">
        <v>0</v>
      </c>
      <c r="BS163" s="3">
        <v>0</v>
      </c>
      <c r="BT163" s="3">
        <v>0</v>
      </c>
      <c r="BU163" s="3">
        <v>0</v>
      </c>
      <c r="BV163" s="3">
        <v>0</v>
      </c>
      <c r="BW163" s="3">
        <v>0</v>
      </c>
      <c r="BX163" s="3">
        <v>0</v>
      </c>
      <c r="BY163" s="3">
        <v>0</v>
      </c>
      <c r="BZ163" s="3">
        <v>0</v>
      </c>
      <c r="CA163" s="3">
        <v>0</v>
      </c>
      <c r="CB163" s="3">
        <v>0</v>
      </c>
      <c r="CC163" s="3">
        <v>0</v>
      </c>
      <c r="CD163" s="3">
        <v>0</v>
      </c>
      <c r="CE163" s="3">
        <v>0</v>
      </c>
      <c r="CF163" s="3">
        <v>0</v>
      </c>
      <c r="CG163" s="3">
        <v>0</v>
      </c>
      <c r="CH163" s="3">
        <v>0</v>
      </c>
      <c r="CI163" s="3">
        <v>0</v>
      </c>
      <c r="CJ163" s="3">
        <v>0</v>
      </c>
      <c r="CK163" s="3">
        <v>0</v>
      </c>
      <c r="CL163" s="3">
        <v>0</v>
      </c>
      <c r="CM163" s="3">
        <v>0</v>
      </c>
      <c r="CN163" s="3">
        <v>0</v>
      </c>
      <c r="CO163" s="3">
        <v>0</v>
      </c>
    </row>
    <row r="164" spans="1:93">
      <c r="C164" t="s">
        <v>401</v>
      </c>
      <c r="D164" s="48">
        <v>1711.125</v>
      </c>
      <c r="E164" s="3">
        <v>1711.125</v>
      </c>
      <c r="F164" s="3">
        <v>1711.125</v>
      </c>
      <c r="G164" s="3">
        <v>1711.125</v>
      </c>
      <c r="H164" s="3">
        <v>1711.125</v>
      </c>
      <c r="I164" s="3">
        <v>1711.125</v>
      </c>
      <c r="J164" s="3">
        <v>1711.125</v>
      </c>
      <c r="K164" s="3">
        <v>1711.125</v>
      </c>
      <c r="L164" s="3">
        <v>1711.125</v>
      </c>
      <c r="M164" s="3">
        <v>1711.125</v>
      </c>
      <c r="N164" s="3">
        <v>1711.125</v>
      </c>
      <c r="O164" s="3">
        <v>1711.125</v>
      </c>
      <c r="P164" s="3">
        <v>1762.45875</v>
      </c>
      <c r="Q164" s="3">
        <v>1762.45875</v>
      </c>
      <c r="R164" s="3">
        <v>1762.45875</v>
      </c>
      <c r="S164" s="3">
        <v>1762.45875</v>
      </c>
      <c r="T164" s="3">
        <v>1762.45875</v>
      </c>
      <c r="U164" s="3">
        <v>1762.45875</v>
      </c>
      <c r="V164" s="3">
        <v>1762.45875</v>
      </c>
      <c r="W164" s="3">
        <v>1762.45875</v>
      </c>
      <c r="X164" s="3">
        <v>1762.45875</v>
      </c>
      <c r="Y164" s="3">
        <v>1762.45875</v>
      </c>
      <c r="Z164" s="3">
        <v>1762.45875</v>
      </c>
      <c r="AA164" s="3">
        <v>1762.45875</v>
      </c>
      <c r="AB164" s="3">
        <v>1815.3325124999999</v>
      </c>
      <c r="AC164" s="3">
        <v>1815.3325124999999</v>
      </c>
      <c r="AD164" s="3">
        <v>1815.3325124999999</v>
      </c>
      <c r="AE164" s="3">
        <v>1815.3325124999999</v>
      </c>
      <c r="AF164" s="3">
        <v>1815.3325124999999</v>
      </c>
      <c r="AG164" s="3">
        <v>0</v>
      </c>
      <c r="AH164" s="3">
        <v>0</v>
      </c>
      <c r="AI164" s="3">
        <v>0</v>
      </c>
      <c r="AJ164" s="3">
        <v>0</v>
      </c>
      <c r="AK164" s="3">
        <v>0</v>
      </c>
      <c r="AL164" s="3">
        <v>0</v>
      </c>
      <c r="AM164" s="3">
        <v>0</v>
      </c>
      <c r="AN164" s="3">
        <v>0</v>
      </c>
      <c r="AO164" s="3">
        <v>0</v>
      </c>
      <c r="AP164" s="3">
        <v>0</v>
      </c>
      <c r="AQ164" s="3">
        <v>0</v>
      </c>
      <c r="AR164" s="3">
        <v>0</v>
      </c>
      <c r="AS164" s="3">
        <v>0</v>
      </c>
      <c r="AT164" s="3">
        <v>0</v>
      </c>
      <c r="AU164" s="3">
        <v>0</v>
      </c>
      <c r="AV164" s="3">
        <v>0</v>
      </c>
      <c r="AW164" s="3">
        <v>0</v>
      </c>
      <c r="AX164" s="3">
        <v>0</v>
      </c>
      <c r="AY164" s="3">
        <v>0</v>
      </c>
      <c r="AZ164" s="3">
        <v>0</v>
      </c>
      <c r="BA164" s="3">
        <v>0</v>
      </c>
      <c r="BB164" s="3">
        <v>0</v>
      </c>
      <c r="BC164" s="3">
        <v>0</v>
      </c>
      <c r="BD164" s="3">
        <v>0</v>
      </c>
      <c r="BE164" s="3">
        <v>0</v>
      </c>
      <c r="BF164" s="3">
        <v>0</v>
      </c>
      <c r="BG164" s="3">
        <v>0</v>
      </c>
      <c r="BH164" s="3">
        <v>0</v>
      </c>
      <c r="BI164" s="3">
        <v>0</v>
      </c>
      <c r="BJ164" s="3">
        <v>0</v>
      </c>
      <c r="BK164" s="3">
        <v>0</v>
      </c>
      <c r="BL164" s="3">
        <v>0</v>
      </c>
      <c r="BM164" s="3">
        <v>0</v>
      </c>
      <c r="BN164" s="3">
        <v>0</v>
      </c>
      <c r="BO164" s="3">
        <v>0</v>
      </c>
      <c r="BP164" s="3">
        <v>0</v>
      </c>
      <c r="BQ164" s="3">
        <v>0</v>
      </c>
      <c r="BR164" s="3">
        <v>0</v>
      </c>
      <c r="BS164" s="3">
        <v>0</v>
      </c>
      <c r="BT164" s="3">
        <v>0</v>
      </c>
      <c r="BU164" s="3">
        <v>0</v>
      </c>
      <c r="BV164" s="3">
        <v>0</v>
      </c>
      <c r="BW164" s="3">
        <v>0</v>
      </c>
      <c r="BX164" s="3">
        <v>0</v>
      </c>
      <c r="BY164" s="3">
        <v>0</v>
      </c>
      <c r="BZ164" s="3">
        <v>0</v>
      </c>
      <c r="CA164" s="3">
        <v>0</v>
      </c>
      <c r="CB164" s="3">
        <v>0</v>
      </c>
      <c r="CC164" s="3">
        <v>0</v>
      </c>
      <c r="CD164" s="3">
        <v>0</v>
      </c>
      <c r="CE164" s="3">
        <v>0</v>
      </c>
      <c r="CF164" s="3">
        <v>0</v>
      </c>
      <c r="CG164" s="3">
        <v>0</v>
      </c>
      <c r="CH164" s="3">
        <v>0</v>
      </c>
      <c r="CI164" s="3">
        <v>0</v>
      </c>
      <c r="CJ164" s="3">
        <v>0</v>
      </c>
      <c r="CK164" s="3">
        <v>0</v>
      </c>
      <c r="CL164" s="3">
        <v>0</v>
      </c>
      <c r="CM164" s="3">
        <v>0</v>
      </c>
      <c r="CN164" s="3">
        <v>0</v>
      </c>
      <c r="CO164" s="3">
        <v>0</v>
      </c>
    </row>
    <row r="166" spans="1:93">
      <c r="B166" t="s">
        <v>91</v>
      </c>
      <c r="C166" s="2" t="s">
        <v>122</v>
      </c>
      <c r="D166" s="73">
        <f>D161</f>
        <v>42491</v>
      </c>
      <c r="E166" s="73">
        <f t="shared" ref="E166:AJ166" si="554">EDATE(D166,1)</f>
        <v>42522</v>
      </c>
      <c r="F166" s="73">
        <f t="shared" si="554"/>
        <v>42552</v>
      </c>
      <c r="G166" s="73">
        <f t="shared" si="554"/>
        <v>42583</v>
      </c>
      <c r="H166" s="73">
        <f t="shared" si="554"/>
        <v>42614</v>
      </c>
      <c r="I166" s="73">
        <f t="shared" si="554"/>
        <v>42644</v>
      </c>
      <c r="J166" s="73">
        <f t="shared" si="554"/>
        <v>42675</v>
      </c>
      <c r="K166" s="73">
        <f t="shared" si="554"/>
        <v>42705</v>
      </c>
      <c r="L166" s="73">
        <f t="shared" si="554"/>
        <v>42736</v>
      </c>
      <c r="M166" s="73">
        <f t="shared" si="554"/>
        <v>42767</v>
      </c>
      <c r="N166" s="73">
        <f t="shared" si="554"/>
        <v>42795</v>
      </c>
      <c r="O166" s="73">
        <f t="shared" si="554"/>
        <v>42826</v>
      </c>
      <c r="P166" s="73">
        <f t="shared" si="554"/>
        <v>42856</v>
      </c>
      <c r="Q166" s="73">
        <f t="shared" si="554"/>
        <v>42887</v>
      </c>
      <c r="R166" s="73">
        <f t="shared" si="554"/>
        <v>42917</v>
      </c>
      <c r="S166" s="73">
        <f t="shared" si="554"/>
        <v>42948</v>
      </c>
      <c r="T166" s="73">
        <f t="shared" si="554"/>
        <v>42979</v>
      </c>
      <c r="U166" s="73">
        <f t="shared" si="554"/>
        <v>43009</v>
      </c>
      <c r="V166" s="73">
        <f t="shared" si="554"/>
        <v>43040</v>
      </c>
      <c r="W166" s="73">
        <f t="shared" si="554"/>
        <v>43070</v>
      </c>
      <c r="X166" s="73">
        <f t="shared" si="554"/>
        <v>43101</v>
      </c>
      <c r="Y166" s="73">
        <f t="shared" si="554"/>
        <v>43132</v>
      </c>
      <c r="Z166" s="73">
        <f t="shared" si="554"/>
        <v>43160</v>
      </c>
      <c r="AA166" s="73">
        <f t="shared" si="554"/>
        <v>43191</v>
      </c>
      <c r="AB166" s="73">
        <f t="shared" si="554"/>
        <v>43221</v>
      </c>
      <c r="AC166" s="73">
        <f t="shared" si="554"/>
        <v>43252</v>
      </c>
      <c r="AD166" s="73">
        <f t="shared" si="554"/>
        <v>43282</v>
      </c>
      <c r="AE166" s="73">
        <f t="shared" si="554"/>
        <v>43313</v>
      </c>
      <c r="AF166" s="73">
        <f t="shared" si="554"/>
        <v>43344</v>
      </c>
      <c r="AG166" s="73">
        <f t="shared" si="554"/>
        <v>43374</v>
      </c>
      <c r="AH166" s="73">
        <f t="shared" si="554"/>
        <v>43405</v>
      </c>
      <c r="AI166" s="73">
        <f t="shared" si="554"/>
        <v>43435</v>
      </c>
      <c r="AJ166" s="73">
        <f t="shared" si="554"/>
        <v>43466</v>
      </c>
      <c r="AK166" s="73">
        <f t="shared" ref="AK166:BP166" si="555">EDATE(AJ166,1)</f>
        <v>43497</v>
      </c>
      <c r="AL166" s="73">
        <f t="shared" si="555"/>
        <v>43525</v>
      </c>
      <c r="AM166" s="73">
        <f t="shared" si="555"/>
        <v>43556</v>
      </c>
      <c r="AN166" s="73">
        <f t="shared" si="555"/>
        <v>43586</v>
      </c>
      <c r="AO166" s="73">
        <f t="shared" si="555"/>
        <v>43617</v>
      </c>
      <c r="AP166" s="73">
        <f t="shared" si="555"/>
        <v>43647</v>
      </c>
      <c r="AQ166" s="73">
        <f t="shared" si="555"/>
        <v>43678</v>
      </c>
      <c r="AR166" s="73">
        <f t="shared" si="555"/>
        <v>43709</v>
      </c>
      <c r="AS166" s="73">
        <f t="shared" si="555"/>
        <v>43739</v>
      </c>
      <c r="AT166" s="73">
        <f t="shared" si="555"/>
        <v>43770</v>
      </c>
      <c r="AU166" s="73">
        <f t="shared" si="555"/>
        <v>43800</v>
      </c>
      <c r="AV166" s="73">
        <f t="shared" si="555"/>
        <v>43831</v>
      </c>
      <c r="AW166" s="73">
        <f t="shared" si="555"/>
        <v>43862</v>
      </c>
      <c r="AX166" s="73">
        <f t="shared" si="555"/>
        <v>43891</v>
      </c>
      <c r="AY166" s="73">
        <f t="shared" si="555"/>
        <v>43922</v>
      </c>
      <c r="AZ166" s="73">
        <f t="shared" si="555"/>
        <v>43952</v>
      </c>
      <c r="BA166" s="73">
        <f t="shared" si="555"/>
        <v>43983</v>
      </c>
      <c r="BB166" s="73">
        <f t="shared" si="555"/>
        <v>44013</v>
      </c>
      <c r="BC166" s="73">
        <f t="shared" si="555"/>
        <v>44044</v>
      </c>
      <c r="BD166" s="73">
        <f t="shared" si="555"/>
        <v>44075</v>
      </c>
      <c r="BE166" s="73">
        <f t="shared" si="555"/>
        <v>44105</v>
      </c>
      <c r="BF166" s="73">
        <f t="shared" si="555"/>
        <v>44136</v>
      </c>
      <c r="BG166" s="73">
        <f t="shared" si="555"/>
        <v>44166</v>
      </c>
      <c r="BH166" s="73">
        <f t="shared" si="555"/>
        <v>44197</v>
      </c>
      <c r="BI166" s="73">
        <f t="shared" si="555"/>
        <v>44228</v>
      </c>
      <c r="BJ166" s="73">
        <f t="shared" si="555"/>
        <v>44256</v>
      </c>
      <c r="BK166" s="73">
        <f t="shared" si="555"/>
        <v>44287</v>
      </c>
      <c r="BL166" s="73">
        <f t="shared" si="555"/>
        <v>44317</v>
      </c>
      <c r="BM166" s="73">
        <f t="shared" si="555"/>
        <v>44348</v>
      </c>
      <c r="BN166" s="73">
        <f t="shared" si="555"/>
        <v>44378</v>
      </c>
      <c r="BO166" s="73">
        <f t="shared" si="555"/>
        <v>44409</v>
      </c>
      <c r="BP166" s="73">
        <f t="shared" si="555"/>
        <v>44440</v>
      </c>
      <c r="BQ166" s="73">
        <f t="shared" ref="BQ166:CO166" si="556">EDATE(BP166,1)</f>
        <v>44470</v>
      </c>
      <c r="BR166" s="73">
        <f t="shared" si="556"/>
        <v>44501</v>
      </c>
      <c r="BS166" s="73">
        <f t="shared" si="556"/>
        <v>44531</v>
      </c>
      <c r="BT166" s="73">
        <f t="shared" si="556"/>
        <v>44562</v>
      </c>
      <c r="BU166" s="73">
        <f t="shared" si="556"/>
        <v>44593</v>
      </c>
      <c r="BV166" s="73">
        <f t="shared" si="556"/>
        <v>44621</v>
      </c>
      <c r="BW166" s="73">
        <f t="shared" si="556"/>
        <v>44652</v>
      </c>
      <c r="BX166" s="73">
        <f t="shared" si="556"/>
        <v>44682</v>
      </c>
      <c r="BY166" s="73">
        <f t="shared" si="556"/>
        <v>44713</v>
      </c>
      <c r="BZ166" s="73">
        <f t="shared" si="556"/>
        <v>44743</v>
      </c>
      <c r="CA166" s="73">
        <f t="shared" si="556"/>
        <v>44774</v>
      </c>
      <c r="CB166" s="73">
        <f t="shared" si="556"/>
        <v>44805</v>
      </c>
      <c r="CC166" s="73">
        <f t="shared" si="556"/>
        <v>44835</v>
      </c>
      <c r="CD166" s="73">
        <f t="shared" si="556"/>
        <v>44866</v>
      </c>
      <c r="CE166" s="73">
        <f t="shared" si="556"/>
        <v>44896</v>
      </c>
      <c r="CF166" s="73">
        <f t="shared" si="556"/>
        <v>44927</v>
      </c>
      <c r="CG166" s="73">
        <f t="shared" si="556"/>
        <v>44958</v>
      </c>
      <c r="CH166" s="73">
        <f t="shared" si="556"/>
        <v>44986</v>
      </c>
      <c r="CI166" s="73">
        <f t="shared" si="556"/>
        <v>45017</v>
      </c>
      <c r="CJ166" s="73">
        <f t="shared" si="556"/>
        <v>45047</v>
      </c>
      <c r="CK166" s="73">
        <f t="shared" si="556"/>
        <v>45078</v>
      </c>
      <c r="CL166" s="73">
        <f t="shared" si="556"/>
        <v>45108</v>
      </c>
      <c r="CM166" s="73">
        <f t="shared" si="556"/>
        <v>45139</v>
      </c>
      <c r="CN166" s="73">
        <f t="shared" si="556"/>
        <v>45170</v>
      </c>
      <c r="CO166" s="73">
        <f t="shared" si="556"/>
        <v>45200</v>
      </c>
    </row>
    <row r="167" spans="1:93">
      <c r="C167" t="s">
        <v>200</v>
      </c>
      <c r="D167" s="20">
        <f>IF(D166&gt;$D$158,0,SUM(D162:D164)/(1+$D$160)*$D$159)</f>
        <v>560.00454545454534</v>
      </c>
      <c r="E167" s="20">
        <f t="shared" ref="E167:BP167" si="557">IF(E166&gt;$D$158,0,SUM(E162:E164)/(1+$D$160)*$D$159)</f>
        <v>560.00454545454534</v>
      </c>
      <c r="F167" s="20">
        <f t="shared" si="557"/>
        <v>560.00454545454534</v>
      </c>
      <c r="G167" s="20">
        <f t="shared" si="557"/>
        <v>560.00454545454534</v>
      </c>
      <c r="H167" s="20">
        <f t="shared" si="557"/>
        <v>560.00454545454534</v>
      </c>
      <c r="I167" s="20">
        <f t="shared" si="557"/>
        <v>560.00454545454534</v>
      </c>
      <c r="J167" s="20">
        <f t="shared" si="557"/>
        <v>560.00454545454534</v>
      </c>
      <c r="K167" s="20">
        <f t="shared" si="557"/>
        <v>560.00454545454534</v>
      </c>
      <c r="L167" s="20">
        <f t="shared" si="557"/>
        <v>560.00454545454534</v>
      </c>
      <c r="M167" s="20">
        <f t="shared" si="557"/>
        <v>560.00454545454534</v>
      </c>
      <c r="N167" s="20">
        <f t="shared" si="557"/>
        <v>560.00454545454534</v>
      </c>
      <c r="O167" s="20">
        <f t="shared" si="557"/>
        <v>560.00454545454534</v>
      </c>
      <c r="P167" s="20">
        <f t="shared" si="557"/>
        <v>576.80468181818185</v>
      </c>
      <c r="Q167" s="20">
        <f t="shared" si="557"/>
        <v>576.80468181818185</v>
      </c>
      <c r="R167" s="20">
        <f t="shared" si="557"/>
        <v>576.80468181818185</v>
      </c>
      <c r="S167" s="20">
        <f t="shared" si="557"/>
        <v>576.80468181818185</v>
      </c>
      <c r="T167" s="20">
        <f t="shared" si="557"/>
        <v>576.80468181818185</v>
      </c>
      <c r="U167" s="20">
        <f t="shared" si="557"/>
        <v>0</v>
      </c>
      <c r="V167" s="20">
        <f t="shared" si="557"/>
        <v>0</v>
      </c>
      <c r="W167" s="20">
        <f t="shared" si="557"/>
        <v>0</v>
      </c>
      <c r="X167" s="20">
        <f t="shared" si="557"/>
        <v>0</v>
      </c>
      <c r="Y167" s="20">
        <f t="shared" si="557"/>
        <v>0</v>
      </c>
      <c r="Z167" s="20">
        <f t="shared" si="557"/>
        <v>0</v>
      </c>
      <c r="AA167" s="20">
        <f t="shared" si="557"/>
        <v>0</v>
      </c>
      <c r="AB167" s="20">
        <f t="shared" si="557"/>
        <v>0</v>
      </c>
      <c r="AC167" s="20">
        <f t="shared" si="557"/>
        <v>0</v>
      </c>
      <c r="AD167" s="20">
        <f t="shared" si="557"/>
        <v>0</v>
      </c>
      <c r="AE167" s="20">
        <f t="shared" si="557"/>
        <v>0</v>
      </c>
      <c r="AF167" s="20">
        <f t="shared" si="557"/>
        <v>0</v>
      </c>
      <c r="AG167" s="20">
        <f t="shared" si="557"/>
        <v>0</v>
      </c>
      <c r="AH167" s="20">
        <f t="shared" si="557"/>
        <v>0</v>
      </c>
      <c r="AI167" s="20">
        <f t="shared" si="557"/>
        <v>0</v>
      </c>
      <c r="AJ167" s="20">
        <f t="shared" si="557"/>
        <v>0</v>
      </c>
      <c r="AK167" s="20">
        <f t="shared" si="557"/>
        <v>0</v>
      </c>
      <c r="AL167" s="20">
        <f t="shared" si="557"/>
        <v>0</v>
      </c>
      <c r="AM167" s="20">
        <f t="shared" si="557"/>
        <v>0</v>
      </c>
      <c r="AN167" s="20">
        <f t="shared" si="557"/>
        <v>0</v>
      </c>
      <c r="AO167" s="20">
        <f t="shared" si="557"/>
        <v>0</v>
      </c>
      <c r="AP167" s="20">
        <f t="shared" si="557"/>
        <v>0</v>
      </c>
      <c r="AQ167" s="20">
        <f t="shared" si="557"/>
        <v>0</v>
      </c>
      <c r="AR167" s="20">
        <f t="shared" si="557"/>
        <v>0</v>
      </c>
      <c r="AS167" s="20">
        <f t="shared" si="557"/>
        <v>0</v>
      </c>
      <c r="AT167" s="20">
        <f t="shared" si="557"/>
        <v>0</v>
      </c>
      <c r="AU167" s="20">
        <f t="shared" si="557"/>
        <v>0</v>
      </c>
      <c r="AV167" s="20">
        <f t="shared" si="557"/>
        <v>0</v>
      </c>
      <c r="AW167" s="20">
        <f t="shared" si="557"/>
        <v>0</v>
      </c>
      <c r="AX167" s="20">
        <f t="shared" si="557"/>
        <v>0</v>
      </c>
      <c r="AY167" s="20">
        <f t="shared" si="557"/>
        <v>0</v>
      </c>
      <c r="AZ167" s="20">
        <f t="shared" si="557"/>
        <v>0</v>
      </c>
      <c r="BA167" s="20">
        <f t="shared" si="557"/>
        <v>0</v>
      </c>
      <c r="BB167" s="20">
        <f t="shared" si="557"/>
        <v>0</v>
      </c>
      <c r="BC167" s="20">
        <f t="shared" si="557"/>
        <v>0</v>
      </c>
      <c r="BD167" s="20">
        <f t="shared" si="557"/>
        <v>0</v>
      </c>
      <c r="BE167" s="20">
        <f t="shared" si="557"/>
        <v>0</v>
      </c>
      <c r="BF167" s="20">
        <f t="shared" si="557"/>
        <v>0</v>
      </c>
      <c r="BG167" s="20">
        <f t="shared" si="557"/>
        <v>0</v>
      </c>
      <c r="BH167" s="20">
        <f t="shared" si="557"/>
        <v>0</v>
      </c>
      <c r="BI167" s="20">
        <f t="shared" si="557"/>
        <v>0</v>
      </c>
      <c r="BJ167" s="20">
        <f t="shared" si="557"/>
        <v>0</v>
      </c>
      <c r="BK167" s="20">
        <f t="shared" si="557"/>
        <v>0</v>
      </c>
      <c r="BL167" s="20">
        <f t="shared" si="557"/>
        <v>0</v>
      </c>
      <c r="BM167" s="20">
        <f t="shared" si="557"/>
        <v>0</v>
      </c>
      <c r="BN167" s="20">
        <f t="shared" si="557"/>
        <v>0</v>
      </c>
      <c r="BO167" s="20">
        <f t="shared" si="557"/>
        <v>0</v>
      </c>
      <c r="BP167" s="20">
        <f t="shared" si="557"/>
        <v>0</v>
      </c>
      <c r="BQ167" s="20">
        <f t="shared" ref="BQ167:CO167" si="558">IF(BQ166&gt;$D$158,0,SUM(BQ162:BQ164)/(1+$D$160)*$D$159)</f>
        <v>0</v>
      </c>
      <c r="BR167" s="20">
        <f t="shared" si="558"/>
        <v>0</v>
      </c>
      <c r="BS167" s="20">
        <f t="shared" si="558"/>
        <v>0</v>
      </c>
      <c r="BT167" s="20">
        <f t="shared" si="558"/>
        <v>0</v>
      </c>
      <c r="BU167" s="20">
        <f t="shared" si="558"/>
        <v>0</v>
      </c>
      <c r="BV167" s="20">
        <f t="shared" si="558"/>
        <v>0</v>
      </c>
      <c r="BW167" s="20">
        <f t="shared" si="558"/>
        <v>0</v>
      </c>
      <c r="BX167" s="20">
        <f t="shared" si="558"/>
        <v>0</v>
      </c>
      <c r="BY167" s="20">
        <f t="shared" si="558"/>
        <v>0</v>
      </c>
      <c r="BZ167" s="20">
        <f t="shared" si="558"/>
        <v>0</v>
      </c>
      <c r="CA167" s="20">
        <f t="shared" si="558"/>
        <v>0</v>
      </c>
      <c r="CB167" s="20">
        <f t="shared" si="558"/>
        <v>0</v>
      </c>
      <c r="CC167" s="20">
        <f t="shared" si="558"/>
        <v>0</v>
      </c>
      <c r="CD167" s="20">
        <f t="shared" si="558"/>
        <v>0</v>
      </c>
      <c r="CE167" s="20">
        <f t="shared" si="558"/>
        <v>0</v>
      </c>
      <c r="CF167" s="20">
        <f t="shared" si="558"/>
        <v>0</v>
      </c>
      <c r="CG167" s="20">
        <f t="shared" si="558"/>
        <v>0</v>
      </c>
      <c r="CH167" s="20">
        <f t="shared" si="558"/>
        <v>0</v>
      </c>
      <c r="CI167" s="20">
        <f t="shared" si="558"/>
        <v>0</v>
      </c>
      <c r="CJ167" s="20">
        <f t="shared" si="558"/>
        <v>0</v>
      </c>
      <c r="CK167" s="20">
        <f t="shared" si="558"/>
        <v>0</v>
      </c>
      <c r="CL167" s="20">
        <f t="shared" si="558"/>
        <v>0</v>
      </c>
      <c r="CM167" s="20">
        <f t="shared" si="558"/>
        <v>0</v>
      </c>
      <c r="CN167" s="20">
        <f t="shared" si="558"/>
        <v>0</v>
      </c>
      <c r="CO167" s="20">
        <f t="shared" si="558"/>
        <v>0</v>
      </c>
    </row>
    <row r="169" spans="1:93">
      <c r="A169" t="s">
        <v>201</v>
      </c>
      <c r="B169" t="s">
        <v>92</v>
      </c>
      <c r="C169" t="s">
        <v>151</v>
      </c>
      <c r="D169" s="64">
        <v>42491</v>
      </c>
    </row>
    <row r="170" spans="1:93">
      <c r="C170" t="s">
        <v>176</v>
      </c>
      <c r="D170" s="64">
        <v>42979</v>
      </c>
    </row>
    <row r="171" spans="1:93">
      <c r="C171" t="s">
        <v>199</v>
      </c>
      <c r="D171" s="11">
        <v>1.2E-2</v>
      </c>
    </row>
    <row r="172" spans="1:93">
      <c r="C172" t="s">
        <v>58</v>
      </c>
      <c r="D172" s="84">
        <v>12423534</v>
      </c>
    </row>
    <row r="173" spans="1:93">
      <c r="C173" t="s">
        <v>62</v>
      </c>
      <c r="D173" s="4">
        <v>0.3</v>
      </c>
    </row>
    <row r="175" spans="1:93">
      <c r="B175" t="s">
        <v>91</v>
      </c>
      <c r="C175" s="2" t="s">
        <v>122</v>
      </c>
      <c r="D175" s="73">
        <f>D169</f>
        <v>42491</v>
      </c>
      <c r="E175" s="73">
        <f t="shared" ref="E175:AJ175" si="559">EDATE(D175,1)</f>
        <v>42522</v>
      </c>
      <c r="F175" s="73">
        <f t="shared" si="559"/>
        <v>42552</v>
      </c>
      <c r="G175" s="73">
        <f t="shared" si="559"/>
        <v>42583</v>
      </c>
      <c r="H175" s="73">
        <f t="shared" si="559"/>
        <v>42614</v>
      </c>
      <c r="I175" s="73">
        <f t="shared" si="559"/>
        <v>42644</v>
      </c>
      <c r="J175" s="73">
        <f t="shared" si="559"/>
        <v>42675</v>
      </c>
      <c r="K175" s="73">
        <f t="shared" si="559"/>
        <v>42705</v>
      </c>
      <c r="L175" s="73">
        <f t="shared" si="559"/>
        <v>42736</v>
      </c>
      <c r="M175" s="73">
        <f t="shared" si="559"/>
        <v>42767</v>
      </c>
      <c r="N175" s="73">
        <f t="shared" si="559"/>
        <v>42795</v>
      </c>
      <c r="O175" s="73">
        <f t="shared" si="559"/>
        <v>42826</v>
      </c>
      <c r="P175" s="73">
        <f t="shared" si="559"/>
        <v>42856</v>
      </c>
      <c r="Q175" s="73">
        <f t="shared" si="559"/>
        <v>42887</v>
      </c>
      <c r="R175" s="73">
        <f t="shared" si="559"/>
        <v>42917</v>
      </c>
      <c r="S175" s="73">
        <f t="shared" si="559"/>
        <v>42948</v>
      </c>
      <c r="T175" s="73">
        <f t="shared" si="559"/>
        <v>42979</v>
      </c>
      <c r="U175" s="73">
        <f t="shared" si="559"/>
        <v>43009</v>
      </c>
      <c r="V175" s="73">
        <f t="shared" si="559"/>
        <v>43040</v>
      </c>
      <c r="W175" s="73">
        <f t="shared" si="559"/>
        <v>43070</v>
      </c>
      <c r="X175" s="73">
        <f t="shared" si="559"/>
        <v>43101</v>
      </c>
      <c r="Y175" s="73">
        <f t="shared" si="559"/>
        <v>43132</v>
      </c>
      <c r="Z175" s="73">
        <f t="shared" si="559"/>
        <v>43160</v>
      </c>
      <c r="AA175" s="73">
        <f t="shared" si="559"/>
        <v>43191</v>
      </c>
      <c r="AB175" s="73">
        <f t="shared" si="559"/>
        <v>43221</v>
      </c>
      <c r="AC175" s="73">
        <f t="shared" si="559"/>
        <v>43252</v>
      </c>
      <c r="AD175" s="73">
        <f t="shared" si="559"/>
        <v>43282</v>
      </c>
      <c r="AE175" s="73">
        <f t="shared" si="559"/>
        <v>43313</v>
      </c>
      <c r="AF175" s="73">
        <f t="shared" si="559"/>
        <v>43344</v>
      </c>
      <c r="AG175" s="73">
        <f t="shared" si="559"/>
        <v>43374</v>
      </c>
      <c r="AH175" s="73">
        <f t="shared" si="559"/>
        <v>43405</v>
      </c>
      <c r="AI175" s="73">
        <f t="shared" si="559"/>
        <v>43435</v>
      </c>
      <c r="AJ175" s="73">
        <f t="shared" si="559"/>
        <v>43466</v>
      </c>
      <c r="AK175" s="73">
        <f t="shared" ref="AK175:BP175" si="560">EDATE(AJ175,1)</f>
        <v>43497</v>
      </c>
      <c r="AL175" s="73">
        <f t="shared" si="560"/>
        <v>43525</v>
      </c>
      <c r="AM175" s="73">
        <f t="shared" si="560"/>
        <v>43556</v>
      </c>
      <c r="AN175" s="73">
        <f t="shared" si="560"/>
        <v>43586</v>
      </c>
      <c r="AO175" s="73">
        <f t="shared" si="560"/>
        <v>43617</v>
      </c>
      <c r="AP175" s="73">
        <f t="shared" si="560"/>
        <v>43647</v>
      </c>
      <c r="AQ175" s="73">
        <f t="shared" si="560"/>
        <v>43678</v>
      </c>
      <c r="AR175" s="73">
        <f t="shared" si="560"/>
        <v>43709</v>
      </c>
      <c r="AS175" s="73">
        <f t="shared" si="560"/>
        <v>43739</v>
      </c>
      <c r="AT175" s="73">
        <f t="shared" si="560"/>
        <v>43770</v>
      </c>
      <c r="AU175" s="73">
        <f t="shared" si="560"/>
        <v>43800</v>
      </c>
      <c r="AV175" s="73">
        <f t="shared" si="560"/>
        <v>43831</v>
      </c>
      <c r="AW175" s="73">
        <f t="shared" si="560"/>
        <v>43862</v>
      </c>
      <c r="AX175" s="73">
        <f t="shared" si="560"/>
        <v>43891</v>
      </c>
      <c r="AY175" s="73">
        <f t="shared" si="560"/>
        <v>43922</v>
      </c>
      <c r="AZ175" s="73">
        <f t="shared" si="560"/>
        <v>43952</v>
      </c>
      <c r="BA175" s="73">
        <f t="shared" si="560"/>
        <v>43983</v>
      </c>
      <c r="BB175" s="73">
        <f t="shared" si="560"/>
        <v>44013</v>
      </c>
      <c r="BC175" s="73">
        <f t="shared" si="560"/>
        <v>44044</v>
      </c>
      <c r="BD175" s="73">
        <f t="shared" si="560"/>
        <v>44075</v>
      </c>
      <c r="BE175" s="73">
        <f t="shared" si="560"/>
        <v>44105</v>
      </c>
      <c r="BF175" s="73">
        <f t="shared" si="560"/>
        <v>44136</v>
      </c>
      <c r="BG175" s="73">
        <f t="shared" si="560"/>
        <v>44166</v>
      </c>
      <c r="BH175" s="73">
        <f t="shared" si="560"/>
        <v>44197</v>
      </c>
      <c r="BI175" s="73">
        <f t="shared" si="560"/>
        <v>44228</v>
      </c>
      <c r="BJ175" s="73">
        <f t="shared" si="560"/>
        <v>44256</v>
      </c>
      <c r="BK175" s="73">
        <f t="shared" si="560"/>
        <v>44287</v>
      </c>
      <c r="BL175" s="73">
        <f t="shared" si="560"/>
        <v>44317</v>
      </c>
      <c r="BM175" s="73">
        <f t="shared" si="560"/>
        <v>44348</v>
      </c>
      <c r="BN175" s="73">
        <f t="shared" si="560"/>
        <v>44378</v>
      </c>
      <c r="BO175" s="73">
        <f t="shared" si="560"/>
        <v>44409</v>
      </c>
      <c r="BP175" s="73">
        <f t="shared" si="560"/>
        <v>44440</v>
      </c>
      <c r="BQ175" s="73">
        <f t="shared" ref="BQ175:CO175" si="561">EDATE(BP175,1)</f>
        <v>44470</v>
      </c>
      <c r="BR175" s="73">
        <f t="shared" si="561"/>
        <v>44501</v>
      </c>
      <c r="BS175" s="73">
        <f t="shared" si="561"/>
        <v>44531</v>
      </c>
      <c r="BT175" s="73">
        <f t="shared" si="561"/>
        <v>44562</v>
      </c>
      <c r="BU175" s="73">
        <f t="shared" si="561"/>
        <v>44593</v>
      </c>
      <c r="BV175" s="73">
        <f t="shared" si="561"/>
        <v>44621</v>
      </c>
      <c r="BW175" s="73">
        <f t="shared" si="561"/>
        <v>44652</v>
      </c>
      <c r="BX175" s="73">
        <f t="shared" si="561"/>
        <v>44682</v>
      </c>
      <c r="BY175" s="73">
        <f t="shared" si="561"/>
        <v>44713</v>
      </c>
      <c r="BZ175" s="73">
        <f t="shared" si="561"/>
        <v>44743</v>
      </c>
      <c r="CA175" s="73">
        <f t="shared" si="561"/>
        <v>44774</v>
      </c>
      <c r="CB175" s="73">
        <f t="shared" si="561"/>
        <v>44805</v>
      </c>
      <c r="CC175" s="73">
        <f t="shared" si="561"/>
        <v>44835</v>
      </c>
      <c r="CD175" s="73">
        <f t="shared" si="561"/>
        <v>44866</v>
      </c>
      <c r="CE175" s="73">
        <f t="shared" si="561"/>
        <v>44896</v>
      </c>
      <c r="CF175" s="73">
        <f t="shared" si="561"/>
        <v>44927</v>
      </c>
      <c r="CG175" s="73">
        <f t="shared" si="561"/>
        <v>44958</v>
      </c>
      <c r="CH175" s="73">
        <f t="shared" si="561"/>
        <v>44986</v>
      </c>
      <c r="CI175" s="73">
        <f t="shared" si="561"/>
        <v>45017</v>
      </c>
      <c r="CJ175" s="73">
        <f t="shared" si="561"/>
        <v>45047</v>
      </c>
      <c r="CK175" s="73">
        <f t="shared" si="561"/>
        <v>45078</v>
      </c>
      <c r="CL175" s="73">
        <f t="shared" si="561"/>
        <v>45108</v>
      </c>
      <c r="CM175" s="73">
        <f t="shared" si="561"/>
        <v>45139</v>
      </c>
      <c r="CN175" s="73">
        <f t="shared" si="561"/>
        <v>45170</v>
      </c>
      <c r="CO175" s="73">
        <f t="shared" si="561"/>
        <v>45200</v>
      </c>
    </row>
    <row r="176" spans="1:93">
      <c r="C176" t="s">
        <v>201</v>
      </c>
      <c r="D176">
        <f>IF(D175&gt;$D$158,0,$D$172*(1-$D$173)*$D$171/12)</f>
        <v>8696.4737999999979</v>
      </c>
      <c r="E176">
        <f t="shared" ref="E176:BP176" si="562">IF(E175&gt;$D$158,0,$D$172*(1-$D$173)*$D$171/12)</f>
        <v>8696.4737999999979</v>
      </c>
      <c r="F176">
        <f t="shared" si="562"/>
        <v>8696.4737999999979</v>
      </c>
      <c r="G176">
        <f t="shared" si="562"/>
        <v>8696.4737999999979</v>
      </c>
      <c r="H176">
        <f t="shared" si="562"/>
        <v>8696.4737999999979</v>
      </c>
      <c r="I176">
        <f t="shared" si="562"/>
        <v>8696.4737999999979</v>
      </c>
      <c r="J176">
        <f t="shared" si="562"/>
        <v>8696.4737999999979</v>
      </c>
      <c r="K176">
        <f t="shared" si="562"/>
        <v>8696.4737999999979</v>
      </c>
      <c r="L176">
        <f t="shared" si="562"/>
        <v>8696.4737999999979</v>
      </c>
      <c r="M176">
        <f t="shared" si="562"/>
        <v>8696.4737999999979</v>
      </c>
      <c r="N176">
        <f t="shared" si="562"/>
        <v>8696.4737999999979</v>
      </c>
      <c r="O176">
        <f t="shared" si="562"/>
        <v>8696.4737999999979</v>
      </c>
      <c r="P176">
        <f t="shared" si="562"/>
        <v>8696.4737999999979</v>
      </c>
      <c r="Q176">
        <f t="shared" si="562"/>
        <v>8696.4737999999979</v>
      </c>
      <c r="R176">
        <f t="shared" si="562"/>
        <v>8696.4737999999979</v>
      </c>
      <c r="S176">
        <f t="shared" si="562"/>
        <v>8696.4737999999979</v>
      </c>
      <c r="T176">
        <f t="shared" si="562"/>
        <v>8696.4737999999979</v>
      </c>
      <c r="U176">
        <f t="shared" si="562"/>
        <v>0</v>
      </c>
      <c r="V176">
        <f t="shared" si="562"/>
        <v>0</v>
      </c>
      <c r="W176">
        <f t="shared" si="562"/>
        <v>0</v>
      </c>
      <c r="X176">
        <f t="shared" si="562"/>
        <v>0</v>
      </c>
      <c r="Y176">
        <f t="shared" si="562"/>
        <v>0</v>
      </c>
      <c r="Z176">
        <f t="shared" si="562"/>
        <v>0</v>
      </c>
      <c r="AA176">
        <f t="shared" si="562"/>
        <v>0</v>
      </c>
      <c r="AB176">
        <f t="shared" si="562"/>
        <v>0</v>
      </c>
      <c r="AC176">
        <f t="shared" si="562"/>
        <v>0</v>
      </c>
      <c r="AD176">
        <f t="shared" si="562"/>
        <v>0</v>
      </c>
      <c r="AE176">
        <f t="shared" si="562"/>
        <v>0</v>
      </c>
      <c r="AF176">
        <f t="shared" si="562"/>
        <v>0</v>
      </c>
      <c r="AG176">
        <f t="shared" si="562"/>
        <v>0</v>
      </c>
      <c r="AH176">
        <f t="shared" si="562"/>
        <v>0</v>
      </c>
      <c r="AI176">
        <f t="shared" si="562"/>
        <v>0</v>
      </c>
      <c r="AJ176">
        <f t="shared" si="562"/>
        <v>0</v>
      </c>
      <c r="AK176">
        <f t="shared" si="562"/>
        <v>0</v>
      </c>
      <c r="AL176">
        <f t="shared" si="562"/>
        <v>0</v>
      </c>
      <c r="AM176">
        <f t="shared" si="562"/>
        <v>0</v>
      </c>
      <c r="AN176">
        <f t="shared" si="562"/>
        <v>0</v>
      </c>
      <c r="AO176">
        <f t="shared" si="562"/>
        <v>0</v>
      </c>
      <c r="AP176">
        <f t="shared" si="562"/>
        <v>0</v>
      </c>
      <c r="AQ176">
        <f t="shared" si="562"/>
        <v>0</v>
      </c>
      <c r="AR176">
        <f t="shared" si="562"/>
        <v>0</v>
      </c>
      <c r="AS176">
        <f t="shared" si="562"/>
        <v>0</v>
      </c>
      <c r="AT176">
        <f t="shared" si="562"/>
        <v>0</v>
      </c>
      <c r="AU176">
        <f t="shared" si="562"/>
        <v>0</v>
      </c>
      <c r="AV176">
        <f t="shared" si="562"/>
        <v>0</v>
      </c>
      <c r="AW176">
        <f t="shared" si="562"/>
        <v>0</v>
      </c>
      <c r="AX176">
        <f t="shared" si="562"/>
        <v>0</v>
      </c>
      <c r="AY176">
        <f t="shared" si="562"/>
        <v>0</v>
      </c>
      <c r="AZ176">
        <f t="shared" si="562"/>
        <v>0</v>
      </c>
      <c r="BA176">
        <f t="shared" si="562"/>
        <v>0</v>
      </c>
      <c r="BB176">
        <f t="shared" si="562"/>
        <v>0</v>
      </c>
      <c r="BC176">
        <f t="shared" si="562"/>
        <v>0</v>
      </c>
      <c r="BD176">
        <f t="shared" si="562"/>
        <v>0</v>
      </c>
      <c r="BE176">
        <f t="shared" si="562"/>
        <v>0</v>
      </c>
      <c r="BF176">
        <f t="shared" si="562"/>
        <v>0</v>
      </c>
      <c r="BG176">
        <f t="shared" si="562"/>
        <v>0</v>
      </c>
      <c r="BH176">
        <f t="shared" si="562"/>
        <v>0</v>
      </c>
      <c r="BI176">
        <f t="shared" si="562"/>
        <v>0</v>
      </c>
      <c r="BJ176">
        <f t="shared" si="562"/>
        <v>0</v>
      </c>
      <c r="BK176">
        <f t="shared" si="562"/>
        <v>0</v>
      </c>
      <c r="BL176">
        <f t="shared" si="562"/>
        <v>0</v>
      </c>
      <c r="BM176">
        <f t="shared" si="562"/>
        <v>0</v>
      </c>
      <c r="BN176">
        <f t="shared" si="562"/>
        <v>0</v>
      </c>
      <c r="BO176">
        <f t="shared" si="562"/>
        <v>0</v>
      </c>
      <c r="BP176">
        <f t="shared" si="562"/>
        <v>0</v>
      </c>
      <c r="BQ176">
        <f t="shared" ref="BQ176:CO176" si="563">IF(BQ175&gt;$D$158,0,$D$172*(1-$D$173)*$D$171/12)</f>
        <v>0</v>
      </c>
      <c r="BR176">
        <f t="shared" si="563"/>
        <v>0</v>
      </c>
      <c r="BS176">
        <f t="shared" si="563"/>
        <v>0</v>
      </c>
      <c r="BT176">
        <f t="shared" si="563"/>
        <v>0</v>
      </c>
      <c r="BU176">
        <f t="shared" si="563"/>
        <v>0</v>
      </c>
      <c r="BV176">
        <f t="shared" si="563"/>
        <v>0</v>
      </c>
      <c r="BW176">
        <f t="shared" si="563"/>
        <v>0</v>
      </c>
      <c r="BX176">
        <f t="shared" si="563"/>
        <v>0</v>
      </c>
      <c r="BY176">
        <f t="shared" si="563"/>
        <v>0</v>
      </c>
      <c r="BZ176">
        <f t="shared" si="563"/>
        <v>0</v>
      </c>
      <c r="CA176">
        <f t="shared" si="563"/>
        <v>0</v>
      </c>
      <c r="CB176">
        <f t="shared" si="563"/>
        <v>0</v>
      </c>
      <c r="CC176">
        <f t="shared" si="563"/>
        <v>0</v>
      </c>
      <c r="CD176">
        <f t="shared" si="563"/>
        <v>0</v>
      </c>
      <c r="CE176">
        <f t="shared" si="563"/>
        <v>0</v>
      </c>
      <c r="CF176">
        <f t="shared" si="563"/>
        <v>0</v>
      </c>
      <c r="CG176">
        <f t="shared" si="563"/>
        <v>0</v>
      </c>
      <c r="CH176">
        <f t="shared" si="563"/>
        <v>0</v>
      </c>
      <c r="CI176">
        <f t="shared" si="563"/>
        <v>0</v>
      </c>
      <c r="CJ176">
        <f t="shared" si="563"/>
        <v>0</v>
      </c>
      <c r="CK176">
        <f t="shared" si="563"/>
        <v>0</v>
      </c>
      <c r="CL176">
        <f t="shared" si="563"/>
        <v>0</v>
      </c>
      <c r="CM176">
        <f t="shared" si="563"/>
        <v>0</v>
      </c>
      <c r="CN176">
        <f t="shared" si="563"/>
        <v>0</v>
      </c>
      <c r="CO176">
        <f t="shared" si="563"/>
        <v>0</v>
      </c>
    </row>
    <row r="178" spans="1:93">
      <c r="A178" t="s">
        <v>318</v>
      </c>
      <c r="B178" t="s">
        <v>92</v>
      </c>
      <c r="C178" t="s">
        <v>151</v>
      </c>
      <c r="D178" s="64">
        <v>42491</v>
      </c>
    </row>
    <row r="179" spans="1:93">
      <c r="C179" t="s">
        <v>176</v>
      </c>
      <c r="D179" s="64">
        <v>42979</v>
      </c>
    </row>
    <row r="180" spans="1:93">
      <c r="C180" t="s">
        <v>203</v>
      </c>
      <c r="D180" s="57">
        <v>0.12</v>
      </c>
    </row>
    <row r="181" spans="1:93">
      <c r="C181" t="s">
        <v>202</v>
      </c>
      <c r="D181" s="11">
        <v>1.2E-2</v>
      </c>
    </row>
    <row r="182" spans="1:93">
      <c r="C182" t="s">
        <v>403</v>
      </c>
      <c r="D182" s="4">
        <v>0.1</v>
      </c>
    </row>
    <row r="183" spans="1:93">
      <c r="C183" t="s">
        <v>58</v>
      </c>
      <c r="D183" s="84">
        <v>12423534</v>
      </c>
    </row>
    <row r="184" spans="1:93">
      <c r="C184" t="s">
        <v>62</v>
      </c>
      <c r="D184" s="4">
        <v>0.3</v>
      </c>
    </row>
    <row r="185" spans="1:93">
      <c r="C185" s="2" t="s">
        <v>122</v>
      </c>
      <c r="D185" s="73">
        <f>D178</f>
        <v>42491</v>
      </c>
      <c r="E185" s="73">
        <f t="shared" ref="E185:AJ185" si="564">EDATE(D185,1)</f>
        <v>42522</v>
      </c>
      <c r="F185" s="73">
        <f t="shared" si="564"/>
        <v>42552</v>
      </c>
      <c r="G185" s="73">
        <f t="shared" si="564"/>
        <v>42583</v>
      </c>
      <c r="H185" s="73">
        <f t="shared" si="564"/>
        <v>42614</v>
      </c>
      <c r="I185" s="73">
        <f t="shared" si="564"/>
        <v>42644</v>
      </c>
      <c r="J185" s="73">
        <f t="shared" si="564"/>
        <v>42675</v>
      </c>
      <c r="K185" s="73">
        <f t="shared" si="564"/>
        <v>42705</v>
      </c>
      <c r="L185" s="73">
        <f t="shared" si="564"/>
        <v>42736</v>
      </c>
      <c r="M185" s="73">
        <f t="shared" si="564"/>
        <v>42767</v>
      </c>
      <c r="N185" s="73">
        <f t="shared" si="564"/>
        <v>42795</v>
      </c>
      <c r="O185" s="73">
        <f t="shared" si="564"/>
        <v>42826</v>
      </c>
      <c r="P185" s="73">
        <f t="shared" si="564"/>
        <v>42856</v>
      </c>
      <c r="Q185" s="73">
        <f t="shared" si="564"/>
        <v>42887</v>
      </c>
      <c r="R185" s="73">
        <f t="shared" si="564"/>
        <v>42917</v>
      </c>
      <c r="S185" s="73">
        <f t="shared" si="564"/>
        <v>42948</v>
      </c>
      <c r="T185" s="73">
        <f t="shared" si="564"/>
        <v>42979</v>
      </c>
      <c r="U185" s="73">
        <f t="shared" si="564"/>
        <v>43009</v>
      </c>
      <c r="V185" s="73">
        <f t="shared" si="564"/>
        <v>43040</v>
      </c>
      <c r="W185" s="73">
        <f t="shared" si="564"/>
        <v>43070</v>
      </c>
      <c r="X185" s="73">
        <f t="shared" si="564"/>
        <v>43101</v>
      </c>
      <c r="Y185" s="73">
        <f t="shared" si="564"/>
        <v>43132</v>
      </c>
      <c r="Z185" s="73">
        <f t="shared" si="564"/>
        <v>43160</v>
      </c>
      <c r="AA185" s="73">
        <f t="shared" si="564"/>
        <v>43191</v>
      </c>
      <c r="AB185" s="73">
        <f t="shared" si="564"/>
        <v>43221</v>
      </c>
      <c r="AC185" s="73">
        <f t="shared" si="564"/>
        <v>43252</v>
      </c>
      <c r="AD185" s="73">
        <f t="shared" si="564"/>
        <v>43282</v>
      </c>
      <c r="AE185" s="73">
        <f t="shared" si="564"/>
        <v>43313</v>
      </c>
      <c r="AF185" s="73">
        <f t="shared" si="564"/>
        <v>43344</v>
      </c>
      <c r="AG185" s="73">
        <f t="shared" si="564"/>
        <v>43374</v>
      </c>
      <c r="AH185" s="73">
        <f t="shared" si="564"/>
        <v>43405</v>
      </c>
      <c r="AI185" s="73">
        <f t="shared" si="564"/>
        <v>43435</v>
      </c>
      <c r="AJ185" s="73">
        <f t="shared" si="564"/>
        <v>43466</v>
      </c>
      <c r="AK185" s="73">
        <f t="shared" ref="AK185:BP185" si="565">EDATE(AJ185,1)</f>
        <v>43497</v>
      </c>
      <c r="AL185" s="73">
        <f t="shared" si="565"/>
        <v>43525</v>
      </c>
      <c r="AM185" s="73">
        <f t="shared" si="565"/>
        <v>43556</v>
      </c>
      <c r="AN185" s="73">
        <f t="shared" si="565"/>
        <v>43586</v>
      </c>
      <c r="AO185" s="73">
        <f t="shared" si="565"/>
        <v>43617</v>
      </c>
      <c r="AP185" s="73">
        <f t="shared" si="565"/>
        <v>43647</v>
      </c>
      <c r="AQ185" s="73">
        <f t="shared" si="565"/>
        <v>43678</v>
      </c>
      <c r="AR185" s="73">
        <f t="shared" si="565"/>
        <v>43709</v>
      </c>
      <c r="AS185" s="73">
        <f t="shared" si="565"/>
        <v>43739</v>
      </c>
      <c r="AT185" s="73">
        <f t="shared" si="565"/>
        <v>43770</v>
      </c>
      <c r="AU185" s="73">
        <f t="shared" si="565"/>
        <v>43800</v>
      </c>
      <c r="AV185" s="73">
        <f t="shared" si="565"/>
        <v>43831</v>
      </c>
      <c r="AW185" s="73">
        <f t="shared" si="565"/>
        <v>43862</v>
      </c>
      <c r="AX185" s="73">
        <f t="shared" si="565"/>
        <v>43891</v>
      </c>
      <c r="AY185" s="73">
        <f t="shared" si="565"/>
        <v>43922</v>
      </c>
      <c r="AZ185" s="73">
        <f t="shared" si="565"/>
        <v>43952</v>
      </c>
      <c r="BA185" s="73">
        <f t="shared" si="565"/>
        <v>43983</v>
      </c>
      <c r="BB185" s="73">
        <f t="shared" si="565"/>
        <v>44013</v>
      </c>
      <c r="BC185" s="73">
        <f t="shared" si="565"/>
        <v>44044</v>
      </c>
      <c r="BD185" s="73">
        <f t="shared" si="565"/>
        <v>44075</v>
      </c>
      <c r="BE185" s="73">
        <f t="shared" si="565"/>
        <v>44105</v>
      </c>
      <c r="BF185" s="73">
        <f t="shared" si="565"/>
        <v>44136</v>
      </c>
      <c r="BG185" s="73">
        <f t="shared" si="565"/>
        <v>44166</v>
      </c>
      <c r="BH185" s="73">
        <f t="shared" si="565"/>
        <v>44197</v>
      </c>
      <c r="BI185" s="73">
        <f t="shared" si="565"/>
        <v>44228</v>
      </c>
      <c r="BJ185" s="73">
        <f t="shared" si="565"/>
        <v>44256</v>
      </c>
      <c r="BK185" s="73">
        <f t="shared" si="565"/>
        <v>44287</v>
      </c>
      <c r="BL185" s="73">
        <f t="shared" si="565"/>
        <v>44317</v>
      </c>
      <c r="BM185" s="73">
        <f t="shared" si="565"/>
        <v>44348</v>
      </c>
      <c r="BN185" s="73">
        <f t="shared" si="565"/>
        <v>44378</v>
      </c>
      <c r="BO185" s="73">
        <f t="shared" si="565"/>
        <v>44409</v>
      </c>
      <c r="BP185" s="73">
        <f t="shared" si="565"/>
        <v>44440</v>
      </c>
      <c r="BQ185" s="73">
        <f t="shared" ref="BQ185:CO185" si="566">EDATE(BP185,1)</f>
        <v>44470</v>
      </c>
      <c r="BR185" s="73">
        <f t="shared" si="566"/>
        <v>44501</v>
      </c>
      <c r="BS185" s="73">
        <f t="shared" si="566"/>
        <v>44531</v>
      </c>
      <c r="BT185" s="73">
        <f t="shared" si="566"/>
        <v>44562</v>
      </c>
      <c r="BU185" s="73">
        <f t="shared" si="566"/>
        <v>44593</v>
      </c>
      <c r="BV185" s="73">
        <f t="shared" si="566"/>
        <v>44621</v>
      </c>
      <c r="BW185" s="73">
        <f t="shared" si="566"/>
        <v>44652</v>
      </c>
      <c r="BX185" s="73">
        <f t="shared" si="566"/>
        <v>44682</v>
      </c>
      <c r="BY185" s="73">
        <f t="shared" si="566"/>
        <v>44713</v>
      </c>
      <c r="BZ185" s="73">
        <f t="shared" si="566"/>
        <v>44743</v>
      </c>
      <c r="CA185" s="73">
        <f t="shared" si="566"/>
        <v>44774</v>
      </c>
      <c r="CB185" s="73">
        <f t="shared" si="566"/>
        <v>44805</v>
      </c>
      <c r="CC185" s="73">
        <f t="shared" si="566"/>
        <v>44835</v>
      </c>
      <c r="CD185" s="73">
        <f t="shared" si="566"/>
        <v>44866</v>
      </c>
      <c r="CE185" s="73">
        <f t="shared" si="566"/>
        <v>44896</v>
      </c>
      <c r="CF185" s="73">
        <f t="shared" si="566"/>
        <v>44927</v>
      </c>
      <c r="CG185" s="73">
        <f t="shared" si="566"/>
        <v>44958</v>
      </c>
      <c r="CH185" s="73">
        <f t="shared" si="566"/>
        <v>44986</v>
      </c>
      <c r="CI185" s="73">
        <f t="shared" si="566"/>
        <v>45017</v>
      </c>
      <c r="CJ185" s="73">
        <f t="shared" si="566"/>
        <v>45047</v>
      </c>
      <c r="CK185" s="73">
        <f t="shared" si="566"/>
        <v>45078</v>
      </c>
      <c r="CL185" s="73">
        <f t="shared" si="566"/>
        <v>45108</v>
      </c>
      <c r="CM185" s="73">
        <f t="shared" si="566"/>
        <v>45139</v>
      </c>
      <c r="CN185" s="73">
        <f t="shared" si="566"/>
        <v>45170</v>
      </c>
      <c r="CO185" s="73">
        <f t="shared" si="566"/>
        <v>45200</v>
      </c>
    </row>
    <row r="186" spans="1:93">
      <c r="C186" t="s">
        <v>238</v>
      </c>
      <c r="D186" s="48">
        <v>1711.125</v>
      </c>
      <c r="E186" s="3">
        <v>1711.125</v>
      </c>
      <c r="F186" s="3">
        <v>1711.125</v>
      </c>
      <c r="G186" s="3">
        <v>1711.125</v>
      </c>
      <c r="H186" s="3">
        <v>1711.125</v>
      </c>
      <c r="I186" s="3">
        <v>1711.125</v>
      </c>
      <c r="J186" s="3">
        <v>1711.125</v>
      </c>
      <c r="K186" s="3">
        <v>1711.125</v>
      </c>
      <c r="L186" s="3">
        <v>1711.125</v>
      </c>
      <c r="M186" s="3">
        <v>1711.125</v>
      </c>
      <c r="N186" s="3">
        <v>1711.125</v>
      </c>
      <c r="O186" s="3">
        <v>1711.125</v>
      </c>
      <c r="P186" s="3">
        <v>1762.45875</v>
      </c>
      <c r="Q186" s="3">
        <v>1762.45875</v>
      </c>
      <c r="R186" s="3">
        <v>1762.45875</v>
      </c>
      <c r="S186" s="3">
        <v>1762.45875</v>
      </c>
      <c r="T186" s="3">
        <v>1762.45875</v>
      </c>
      <c r="U186" s="3">
        <v>1762.45875</v>
      </c>
      <c r="V186" s="3">
        <v>1762.45875</v>
      </c>
      <c r="W186" s="3">
        <v>1762.45875</v>
      </c>
      <c r="X186" s="3">
        <v>1762.45875</v>
      </c>
      <c r="Y186" s="3">
        <v>1762.45875</v>
      </c>
      <c r="Z186" s="3">
        <v>1762.45875</v>
      </c>
      <c r="AA186" s="3">
        <v>1762.45875</v>
      </c>
      <c r="AB186" s="3">
        <v>1815.3325124999999</v>
      </c>
      <c r="AC186" s="3">
        <v>1815.3325124999999</v>
      </c>
      <c r="AD186" s="3">
        <v>1815.3325124999999</v>
      </c>
      <c r="AE186" s="3">
        <v>1815.3325124999999</v>
      </c>
      <c r="AF186" s="3">
        <v>1815.3325124999999</v>
      </c>
      <c r="AG186" s="3">
        <v>0</v>
      </c>
      <c r="AH186" s="3">
        <v>0</v>
      </c>
      <c r="AI186" s="3">
        <v>0</v>
      </c>
      <c r="AJ186" s="3">
        <v>0</v>
      </c>
      <c r="AK186" s="3">
        <v>0</v>
      </c>
      <c r="AL186" s="3">
        <v>0</v>
      </c>
      <c r="AM186" s="3">
        <v>0</v>
      </c>
      <c r="AN186" s="3">
        <v>0</v>
      </c>
      <c r="AO186" s="3">
        <v>0</v>
      </c>
      <c r="AP186" s="3">
        <v>0</v>
      </c>
      <c r="AQ186" s="3">
        <v>0</v>
      </c>
      <c r="AR186" s="3">
        <v>0</v>
      </c>
      <c r="AS186" s="3">
        <v>0</v>
      </c>
      <c r="AT186" s="3">
        <v>0</v>
      </c>
      <c r="AU186" s="3">
        <v>0</v>
      </c>
      <c r="AV186" s="3">
        <v>0</v>
      </c>
      <c r="AW186" s="3">
        <v>0</v>
      </c>
      <c r="AX186" s="3">
        <v>0</v>
      </c>
      <c r="AY186" s="3">
        <v>0</v>
      </c>
      <c r="AZ186" s="3">
        <v>0</v>
      </c>
      <c r="BA186" s="3">
        <v>0</v>
      </c>
      <c r="BB186" s="3">
        <v>0</v>
      </c>
      <c r="BC186" s="3">
        <v>0</v>
      </c>
      <c r="BD186" s="3">
        <v>0</v>
      </c>
      <c r="BE186" s="3">
        <v>0</v>
      </c>
      <c r="BF186" s="3">
        <v>0</v>
      </c>
      <c r="BG186" s="3">
        <v>0</v>
      </c>
      <c r="BH186" s="3">
        <v>0</v>
      </c>
      <c r="BI186" s="3">
        <v>0</v>
      </c>
      <c r="BJ186" s="3">
        <v>0</v>
      </c>
      <c r="BK186" s="3">
        <v>0</v>
      </c>
      <c r="BL186" s="3">
        <v>0</v>
      </c>
      <c r="BM186" s="3">
        <v>0</v>
      </c>
      <c r="BN186" s="3">
        <v>0</v>
      </c>
      <c r="BO186" s="3">
        <v>0</v>
      </c>
      <c r="BP186" s="3">
        <v>0</v>
      </c>
      <c r="BQ186" s="3">
        <v>0</v>
      </c>
      <c r="BR186" s="3">
        <v>0</v>
      </c>
      <c r="BS186" s="3">
        <v>0</v>
      </c>
      <c r="BT186" s="3">
        <v>0</v>
      </c>
      <c r="BU186" s="3">
        <v>0</v>
      </c>
      <c r="BV186" s="3">
        <v>0</v>
      </c>
      <c r="BW186" s="3">
        <v>0</v>
      </c>
      <c r="BX186" s="3">
        <v>0</v>
      </c>
      <c r="BY186" s="3">
        <v>0</v>
      </c>
      <c r="BZ186" s="3">
        <v>0</v>
      </c>
      <c r="CA186" s="3">
        <v>0</v>
      </c>
      <c r="CB186" s="3">
        <v>0</v>
      </c>
      <c r="CC186" s="3">
        <v>0</v>
      </c>
      <c r="CD186" s="3">
        <v>0</v>
      </c>
      <c r="CE186" s="3">
        <v>0</v>
      </c>
      <c r="CF186" s="3">
        <v>0</v>
      </c>
      <c r="CG186" s="3">
        <v>0</v>
      </c>
      <c r="CH186" s="3">
        <v>0</v>
      </c>
      <c r="CI186" s="3">
        <v>0</v>
      </c>
      <c r="CJ186" s="3">
        <v>0</v>
      </c>
      <c r="CK186" s="3">
        <v>0</v>
      </c>
      <c r="CL186" s="3">
        <v>0</v>
      </c>
      <c r="CM186" s="3">
        <v>0</v>
      </c>
      <c r="CN186" s="3">
        <v>0</v>
      </c>
      <c r="CO186" s="3">
        <v>0</v>
      </c>
    </row>
    <row r="187" spans="1:93">
      <c r="C187" t="s">
        <v>17</v>
      </c>
      <c r="D187" s="57">
        <v>0.8</v>
      </c>
      <c r="E187" s="57">
        <v>0.8</v>
      </c>
      <c r="F187" s="57">
        <v>0.8</v>
      </c>
      <c r="G187" s="57">
        <v>0.8</v>
      </c>
      <c r="H187" s="57">
        <v>0.8</v>
      </c>
      <c r="I187" s="57">
        <v>0.8</v>
      </c>
      <c r="J187" s="57">
        <v>0.8</v>
      </c>
      <c r="K187" s="57">
        <v>0.8</v>
      </c>
      <c r="L187" s="57">
        <v>0.8</v>
      </c>
      <c r="M187" s="57">
        <v>0.8</v>
      </c>
      <c r="N187" s="57">
        <v>0.8</v>
      </c>
      <c r="O187" s="57">
        <v>0.8</v>
      </c>
      <c r="P187" s="57">
        <v>0.8</v>
      </c>
      <c r="Q187" s="57">
        <v>0.8</v>
      </c>
      <c r="R187" s="57">
        <v>0.8</v>
      </c>
      <c r="S187" s="57">
        <v>0.8</v>
      </c>
      <c r="T187" s="57">
        <v>0.8</v>
      </c>
      <c r="U187" s="57">
        <v>0.8</v>
      </c>
      <c r="V187" s="57">
        <v>0.8</v>
      </c>
      <c r="W187" s="57">
        <v>0.8</v>
      </c>
      <c r="X187" s="57">
        <v>0.8</v>
      </c>
      <c r="Y187" s="57">
        <v>0.8</v>
      </c>
      <c r="Z187" s="57">
        <v>0.8</v>
      </c>
      <c r="AA187" s="57">
        <v>0.8</v>
      </c>
      <c r="AB187" s="57">
        <v>0.8</v>
      </c>
      <c r="AC187" s="57">
        <v>0.8</v>
      </c>
      <c r="AD187" s="57">
        <v>0.8</v>
      </c>
      <c r="AE187" s="57">
        <v>0.8</v>
      </c>
      <c r="AF187" s="57">
        <v>0.8</v>
      </c>
      <c r="AG187" s="57">
        <v>0.8</v>
      </c>
      <c r="AH187" s="57">
        <v>0.8</v>
      </c>
      <c r="AI187" s="57">
        <v>0.8</v>
      </c>
      <c r="AJ187" s="57">
        <v>0.8</v>
      </c>
      <c r="AK187" s="57">
        <v>0.8</v>
      </c>
      <c r="AL187" s="57">
        <v>0.8</v>
      </c>
      <c r="AM187" s="57">
        <v>0.8</v>
      </c>
      <c r="AN187" s="57">
        <v>0.8</v>
      </c>
      <c r="AO187" s="57">
        <v>0.8</v>
      </c>
      <c r="AP187" s="57">
        <v>0.8</v>
      </c>
      <c r="AQ187" s="57">
        <v>0.8</v>
      </c>
      <c r="AR187" s="57">
        <v>0.8</v>
      </c>
      <c r="AS187" s="57">
        <v>0.8</v>
      </c>
      <c r="AT187" s="57">
        <v>0.8</v>
      </c>
      <c r="AU187" s="57">
        <v>0.8</v>
      </c>
      <c r="AV187" s="57">
        <v>0.8</v>
      </c>
      <c r="AW187" s="57">
        <v>0.8</v>
      </c>
      <c r="AX187" s="57">
        <v>0.8</v>
      </c>
      <c r="AY187" s="57">
        <v>0.8</v>
      </c>
      <c r="AZ187" s="57">
        <v>0.8</v>
      </c>
      <c r="BA187" s="57">
        <v>0.8</v>
      </c>
      <c r="BB187" s="57">
        <v>0.8</v>
      </c>
      <c r="BC187" s="57">
        <v>0.8</v>
      </c>
      <c r="BD187" s="57">
        <v>0.8</v>
      </c>
      <c r="BE187" s="57">
        <v>0.8</v>
      </c>
      <c r="BF187" s="57">
        <v>0.8</v>
      </c>
      <c r="BG187" s="57">
        <v>0.8</v>
      </c>
      <c r="BH187" s="57">
        <v>0.8</v>
      </c>
      <c r="BI187" s="57">
        <v>0.8</v>
      </c>
      <c r="BJ187" s="57">
        <v>0.8</v>
      </c>
      <c r="BK187" s="57">
        <v>0.8</v>
      </c>
      <c r="BL187" s="57">
        <v>0.8</v>
      </c>
      <c r="BM187" s="57">
        <v>0.8</v>
      </c>
      <c r="BN187" s="57">
        <v>0.8</v>
      </c>
      <c r="BO187" s="57">
        <v>0.8</v>
      </c>
      <c r="BP187" s="57">
        <v>0.8</v>
      </c>
      <c r="BQ187" s="57">
        <v>0.8</v>
      </c>
      <c r="BR187" s="57">
        <v>0.8</v>
      </c>
      <c r="BS187" s="57">
        <v>0.8</v>
      </c>
      <c r="BT187" s="57">
        <v>0.8</v>
      </c>
      <c r="BU187" s="57">
        <v>0.8</v>
      </c>
      <c r="BV187" s="57">
        <v>0.8</v>
      </c>
      <c r="BW187" s="57">
        <v>0.8</v>
      </c>
      <c r="BX187" s="57">
        <v>0.8</v>
      </c>
      <c r="BY187" s="57">
        <v>0.8</v>
      </c>
      <c r="BZ187" s="57">
        <v>0.8</v>
      </c>
      <c r="CA187" s="57">
        <v>0.8</v>
      </c>
      <c r="CB187" s="57">
        <v>0.8</v>
      </c>
      <c r="CC187" s="57">
        <v>0.8</v>
      </c>
      <c r="CD187" s="57">
        <v>0.8</v>
      </c>
      <c r="CE187" s="57">
        <v>0.8</v>
      </c>
      <c r="CF187" s="57">
        <v>0.8</v>
      </c>
      <c r="CG187" s="57">
        <v>0.8</v>
      </c>
      <c r="CH187" s="57">
        <v>0.8</v>
      </c>
      <c r="CI187" s="57">
        <v>0.8</v>
      </c>
      <c r="CJ187" s="57">
        <v>0.8</v>
      </c>
      <c r="CK187" s="57">
        <v>0.8</v>
      </c>
      <c r="CL187" s="57">
        <v>0.8</v>
      </c>
      <c r="CM187" s="57">
        <v>0.8</v>
      </c>
      <c r="CN187" s="57">
        <v>0.8</v>
      </c>
      <c r="CO187" s="57">
        <v>0.8</v>
      </c>
    </row>
    <row r="189" spans="1:93">
      <c r="B189" t="s">
        <v>91</v>
      </c>
      <c r="C189" s="2" t="s">
        <v>122</v>
      </c>
      <c r="D189" s="73">
        <f>D178</f>
        <v>42491</v>
      </c>
      <c r="E189" s="73">
        <f t="shared" ref="E189:AJ189" si="567">EDATE(D189,1)</f>
        <v>42522</v>
      </c>
      <c r="F189" s="73">
        <f t="shared" si="567"/>
        <v>42552</v>
      </c>
      <c r="G189" s="73">
        <f t="shared" si="567"/>
        <v>42583</v>
      </c>
      <c r="H189" s="73">
        <f t="shared" si="567"/>
        <v>42614</v>
      </c>
      <c r="I189" s="73">
        <f t="shared" si="567"/>
        <v>42644</v>
      </c>
      <c r="J189" s="73">
        <f t="shared" si="567"/>
        <v>42675</v>
      </c>
      <c r="K189" s="73">
        <f t="shared" si="567"/>
        <v>42705</v>
      </c>
      <c r="L189" s="73">
        <f t="shared" si="567"/>
        <v>42736</v>
      </c>
      <c r="M189" s="73">
        <f t="shared" si="567"/>
        <v>42767</v>
      </c>
      <c r="N189" s="73">
        <f t="shared" si="567"/>
        <v>42795</v>
      </c>
      <c r="O189" s="73">
        <f t="shared" si="567"/>
        <v>42826</v>
      </c>
      <c r="P189" s="73">
        <f t="shared" si="567"/>
        <v>42856</v>
      </c>
      <c r="Q189" s="73">
        <f t="shared" si="567"/>
        <v>42887</v>
      </c>
      <c r="R189" s="73">
        <f t="shared" si="567"/>
        <v>42917</v>
      </c>
      <c r="S189" s="73">
        <f t="shared" si="567"/>
        <v>42948</v>
      </c>
      <c r="T189" s="73">
        <f t="shared" si="567"/>
        <v>42979</v>
      </c>
      <c r="U189" s="73">
        <f t="shared" si="567"/>
        <v>43009</v>
      </c>
      <c r="V189" s="73">
        <f t="shared" si="567"/>
        <v>43040</v>
      </c>
      <c r="W189" s="73">
        <f t="shared" si="567"/>
        <v>43070</v>
      </c>
      <c r="X189" s="73">
        <f t="shared" si="567"/>
        <v>43101</v>
      </c>
      <c r="Y189" s="73">
        <f t="shared" si="567"/>
        <v>43132</v>
      </c>
      <c r="Z189" s="73">
        <f t="shared" si="567"/>
        <v>43160</v>
      </c>
      <c r="AA189" s="73">
        <f t="shared" si="567"/>
        <v>43191</v>
      </c>
      <c r="AB189" s="73">
        <f t="shared" si="567"/>
        <v>43221</v>
      </c>
      <c r="AC189" s="73">
        <f t="shared" si="567"/>
        <v>43252</v>
      </c>
      <c r="AD189" s="73">
        <f t="shared" si="567"/>
        <v>43282</v>
      </c>
      <c r="AE189" s="73">
        <f t="shared" si="567"/>
        <v>43313</v>
      </c>
      <c r="AF189" s="73">
        <f t="shared" si="567"/>
        <v>43344</v>
      </c>
      <c r="AG189" s="73">
        <f t="shared" si="567"/>
        <v>43374</v>
      </c>
      <c r="AH189" s="73">
        <f t="shared" si="567"/>
        <v>43405</v>
      </c>
      <c r="AI189" s="73">
        <f t="shared" si="567"/>
        <v>43435</v>
      </c>
      <c r="AJ189" s="73">
        <f t="shared" si="567"/>
        <v>43466</v>
      </c>
      <c r="AK189" s="73">
        <f t="shared" ref="AK189:BP189" si="568">EDATE(AJ189,1)</f>
        <v>43497</v>
      </c>
      <c r="AL189" s="73">
        <f t="shared" si="568"/>
        <v>43525</v>
      </c>
      <c r="AM189" s="73">
        <f t="shared" si="568"/>
        <v>43556</v>
      </c>
      <c r="AN189" s="73">
        <f t="shared" si="568"/>
        <v>43586</v>
      </c>
      <c r="AO189" s="73">
        <f t="shared" si="568"/>
        <v>43617</v>
      </c>
      <c r="AP189" s="73">
        <f t="shared" si="568"/>
        <v>43647</v>
      </c>
      <c r="AQ189" s="73">
        <f t="shared" si="568"/>
        <v>43678</v>
      </c>
      <c r="AR189" s="73">
        <f t="shared" si="568"/>
        <v>43709</v>
      </c>
      <c r="AS189" s="73">
        <f t="shared" si="568"/>
        <v>43739</v>
      </c>
      <c r="AT189" s="73">
        <f t="shared" si="568"/>
        <v>43770</v>
      </c>
      <c r="AU189" s="73">
        <f t="shared" si="568"/>
        <v>43800</v>
      </c>
      <c r="AV189" s="73">
        <f t="shared" si="568"/>
        <v>43831</v>
      </c>
      <c r="AW189" s="73">
        <f t="shared" si="568"/>
        <v>43862</v>
      </c>
      <c r="AX189" s="73">
        <f t="shared" si="568"/>
        <v>43891</v>
      </c>
      <c r="AY189" s="73">
        <f t="shared" si="568"/>
        <v>43922</v>
      </c>
      <c r="AZ189" s="73">
        <f t="shared" si="568"/>
        <v>43952</v>
      </c>
      <c r="BA189" s="73">
        <f t="shared" si="568"/>
        <v>43983</v>
      </c>
      <c r="BB189" s="73">
        <f t="shared" si="568"/>
        <v>44013</v>
      </c>
      <c r="BC189" s="73">
        <f t="shared" si="568"/>
        <v>44044</v>
      </c>
      <c r="BD189" s="73">
        <f t="shared" si="568"/>
        <v>44075</v>
      </c>
      <c r="BE189" s="73">
        <f t="shared" si="568"/>
        <v>44105</v>
      </c>
      <c r="BF189" s="73">
        <f t="shared" si="568"/>
        <v>44136</v>
      </c>
      <c r="BG189" s="73">
        <f t="shared" si="568"/>
        <v>44166</v>
      </c>
      <c r="BH189" s="73">
        <f t="shared" si="568"/>
        <v>44197</v>
      </c>
      <c r="BI189" s="73">
        <f t="shared" si="568"/>
        <v>44228</v>
      </c>
      <c r="BJ189" s="73">
        <f t="shared" si="568"/>
        <v>44256</v>
      </c>
      <c r="BK189" s="73">
        <f t="shared" si="568"/>
        <v>44287</v>
      </c>
      <c r="BL189" s="73">
        <f t="shared" si="568"/>
        <v>44317</v>
      </c>
      <c r="BM189" s="73">
        <f t="shared" si="568"/>
        <v>44348</v>
      </c>
      <c r="BN189" s="73">
        <f t="shared" si="568"/>
        <v>44378</v>
      </c>
      <c r="BO189" s="73">
        <f t="shared" si="568"/>
        <v>44409</v>
      </c>
      <c r="BP189" s="73">
        <f t="shared" si="568"/>
        <v>44440</v>
      </c>
      <c r="BQ189" s="73">
        <f t="shared" ref="BQ189:CO189" si="569">EDATE(BP189,1)</f>
        <v>44470</v>
      </c>
      <c r="BR189" s="73">
        <f t="shared" si="569"/>
        <v>44501</v>
      </c>
      <c r="BS189" s="73">
        <f t="shared" si="569"/>
        <v>44531</v>
      </c>
      <c r="BT189" s="73">
        <f t="shared" si="569"/>
        <v>44562</v>
      </c>
      <c r="BU189" s="73">
        <f t="shared" si="569"/>
        <v>44593</v>
      </c>
      <c r="BV189" s="73">
        <f t="shared" si="569"/>
        <v>44621</v>
      </c>
      <c r="BW189" s="73">
        <f t="shared" si="569"/>
        <v>44652</v>
      </c>
      <c r="BX189" s="73">
        <f t="shared" si="569"/>
        <v>44682</v>
      </c>
      <c r="BY189" s="73">
        <f t="shared" si="569"/>
        <v>44713</v>
      </c>
      <c r="BZ189" s="73">
        <f t="shared" si="569"/>
        <v>44743</v>
      </c>
      <c r="CA189" s="73">
        <f t="shared" si="569"/>
        <v>44774</v>
      </c>
      <c r="CB189" s="73">
        <f t="shared" si="569"/>
        <v>44805</v>
      </c>
      <c r="CC189" s="73">
        <f t="shared" si="569"/>
        <v>44835</v>
      </c>
      <c r="CD189" s="73">
        <f t="shared" si="569"/>
        <v>44866</v>
      </c>
      <c r="CE189" s="73">
        <f t="shared" si="569"/>
        <v>44896</v>
      </c>
      <c r="CF189" s="73">
        <f t="shared" si="569"/>
        <v>44927</v>
      </c>
      <c r="CG189" s="73">
        <f t="shared" si="569"/>
        <v>44958</v>
      </c>
      <c r="CH189" s="73">
        <f t="shared" si="569"/>
        <v>44986</v>
      </c>
      <c r="CI189" s="73">
        <f t="shared" si="569"/>
        <v>45017</v>
      </c>
      <c r="CJ189" s="73">
        <f t="shared" si="569"/>
        <v>45047</v>
      </c>
      <c r="CK189" s="73">
        <f t="shared" si="569"/>
        <v>45078</v>
      </c>
      <c r="CL189" s="73">
        <f t="shared" si="569"/>
        <v>45108</v>
      </c>
      <c r="CM189" s="73">
        <f t="shared" si="569"/>
        <v>45139</v>
      </c>
      <c r="CN189" s="73">
        <f t="shared" si="569"/>
        <v>45170</v>
      </c>
      <c r="CO189" s="73">
        <f t="shared" si="569"/>
        <v>45200</v>
      </c>
    </row>
    <row r="190" spans="1:93">
      <c r="C190" t="s">
        <v>200</v>
      </c>
      <c r="D190" s="20">
        <f>IF(D189&gt;$D$158,0,$D$180/(1+$D$182)*D186)</f>
        <v>186.66818181818178</v>
      </c>
      <c r="E190" s="20">
        <f t="shared" ref="E190:BP190" si="570">IF(E189&gt;$D$158,0,$D$180/(1+$D$182)*E186)</f>
        <v>186.66818181818178</v>
      </c>
      <c r="F190" s="20">
        <f t="shared" si="570"/>
        <v>186.66818181818178</v>
      </c>
      <c r="G190" s="20">
        <f t="shared" si="570"/>
        <v>186.66818181818178</v>
      </c>
      <c r="H190" s="20">
        <f t="shared" si="570"/>
        <v>186.66818181818178</v>
      </c>
      <c r="I190" s="20">
        <f t="shared" si="570"/>
        <v>186.66818181818178</v>
      </c>
      <c r="J190" s="20">
        <f t="shared" si="570"/>
        <v>186.66818181818178</v>
      </c>
      <c r="K190" s="20">
        <f t="shared" si="570"/>
        <v>186.66818181818178</v>
      </c>
      <c r="L190" s="20">
        <f t="shared" si="570"/>
        <v>186.66818181818178</v>
      </c>
      <c r="M190" s="20">
        <f t="shared" si="570"/>
        <v>186.66818181818178</v>
      </c>
      <c r="N190" s="20">
        <f t="shared" si="570"/>
        <v>186.66818181818178</v>
      </c>
      <c r="O190" s="20">
        <f t="shared" si="570"/>
        <v>186.66818181818178</v>
      </c>
      <c r="P190" s="20">
        <f t="shared" si="570"/>
        <v>192.26822727272724</v>
      </c>
      <c r="Q190" s="20">
        <f t="shared" si="570"/>
        <v>192.26822727272724</v>
      </c>
      <c r="R190" s="20">
        <f t="shared" si="570"/>
        <v>192.26822727272724</v>
      </c>
      <c r="S190" s="20">
        <f t="shared" si="570"/>
        <v>192.26822727272724</v>
      </c>
      <c r="T190" s="20">
        <f t="shared" si="570"/>
        <v>192.26822727272724</v>
      </c>
      <c r="U190" s="20">
        <f t="shared" si="570"/>
        <v>0</v>
      </c>
      <c r="V190" s="20">
        <f t="shared" si="570"/>
        <v>0</v>
      </c>
      <c r="W190" s="20">
        <f t="shared" si="570"/>
        <v>0</v>
      </c>
      <c r="X190" s="20">
        <f t="shared" si="570"/>
        <v>0</v>
      </c>
      <c r="Y190" s="20">
        <f t="shared" si="570"/>
        <v>0</v>
      </c>
      <c r="Z190" s="20">
        <f t="shared" si="570"/>
        <v>0</v>
      </c>
      <c r="AA190" s="20">
        <f t="shared" si="570"/>
        <v>0</v>
      </c>
      <c r="AB190" s="20">
        <f t="shared" si="570"/>
        <v>0</v>
      </c>
      <c r="AC190" s="20">
        <f t="shared" si="570"/>
        <v>0</v>
      </c>
      <c r="AD190" s="20">
        <f t="shared" si="570"/>
        <v>0</v>
      </c>
      <c r="AE190" s="20">
        <f t="shared" si="570"/>
        <v>0</v>
      </c>
      <c r="AF190" s="20">
        <f t="shared" si="570"/>
        <v>0</v>
      </c>
      <c r="AG190" s="20">
        <f t="shared" si="570"/>
        <v>0</v>
      </c>
      <c r="AH190" s="20">
        <f t="shared" si="570"/>
        <v>0</v>
      </c>
      <c r="AI190" s="20">
        <f t="shared" si="570"/>
        <v>0</v>
      </c>
      <c r="AJ190" s="20">
        <f t="shared" si="570"/>
        <v>0</v>
      </c>
      <c r="AK190" s="20">
        <f t="shared" si="570"/>
        <v>0</v>
      </c>
      <c r="AL190" s="20">
        <f t="shared" si="570"/>
        <v>0</v>
      </c>
      <c r="AM190" s="20">
        <f t="shared" si="570"/>
        <v>0</v>
      </c>
      <c r="AN190" s="20">
        <f t="shared" si="570"/>
        <v>0</v>
      </c>
      <c r="AO190" s="20">
        <f t="shared" si="570"/>
        <v>0</v>
      </c>
      <c r="AP190" s="20">
        <f t="shared" si="570"/>
        <v>0</v>
      </c>
      <c r="AQ190" s="20">
        <f t="shared" si="570"/>
        <v>0</v>
      </c>
      <c r="AR190" s="20">
        <f t="shared" si="570"/>
        <v>0</v>
      </c>
      <c r="AS190" s="20">
        <f t="shared" si="570"/>
        <v>0</v>
      </c>
      <c r="AT190" s="20">
        <f t="shared" si="570"/>
        <v>0</v>
      </c>
      <c r="AU190" s="20">
        <f t="shared" si="570"/>
        <v>0</v>
      </c>
      <c r="AV190" s="20">
        <f t="shared" si="570"/>
        <v>0</v>
      </c>
      <c r="AW190" s="20">
        <f t="shared" si="570"/>
        <v>0</v>
      </c>
      <c r="AX190" s="20">
        <f t="shared" si="570"/>
        <v>0</v>
      </c>
      <c r="AY190" s="20">
        <f t="shared" si="570"/>
        <v>0</v>
      </c>
      <c r="AZ190" s="20">
        <f t="shared" si="570"/>
        <v>0</v>
      </c>
      <c r="BA190" s="20">
        <f t="shared" si="570"/>
        <v>0</v>
      </c>
      <c r="BB190" s="20">
        <f t="shared" si="570"/>
        <v>0</v>
      </c>
      <c r="BC190" s="20">
        <f t="shared" si="570"/>
        <v>0</v>
      </c>
      <c r="BD190" s="20">
        <f t="shared" si="570"/>
        <v>0</v>
      </c>
      <c r="BE190" s="20">
        <f t="shared" si="570"/>
        <v>0</v>
      </c>
      <c r="BF190" s="20">
        <f t="shared" si="570"/>
        <v>0</v>
      </c>
      <c r="BG190" s="20">
        <f t="shared" si="570"/>
        <v>0</v>
      </c>
      <c r="BH190" s="20">
        <f t="shared" si="570"/>
        <v>0</v>
      </c>
      <c r="BI190" s="20">
        <f t="shared" si="570"/>
        <v>0</v>
      </c>
      <c r="BJ190" s="20">
        <f t="shared" si="570"/>
        <v>0</v>
      </c>
      <c r="BK190" s="20">
        <f t="shared" si="570"/>
        <v>0</v>
      </c>
      <c r="BL190" s="20">
        <f t="shared" si="570"/>
        <v>0</v>
      </c>
      <c r="BM190" s="20">
        <f t="shared" si="570"/>
        <v>0</v>
      </c>
      <c r="BN190" s="20">
        <f t="shared" si="570"/>
        <v>0</v>
      </c>
      <c r="BO190" s="20">
        <f t="shared" si="570"/>
        <v>0</v>
      </c>
      <c r="BP190" s="20">
        <f t="shared" si="570"/>
        <v>0</v>
      </c>
      <c r="BQ190" s="20">
        <f t="shared" ref="BQ190:CO190" si="571">IF(BQ189&gt;$D$158,0,$D$180/(1+$D$182)*BQ186)</f>
        <v>0</v>
      </c>
      <c r="BR190" s="20">
        <f t="shared" si="571"/>
        <v>0</v>
      </c>
      <c r="BS190" s="20">
        <f t="shared" si="571"/>
        <v>0</v>
      </c>
      <c r="BT190" s="20">
        <f t="shared" si="571"/>
        <v>0</v>
      </c>
      <c r="BU190" s="20">
        <f t="shared" si="571"/>
        <v>0</v>
      </c>
      <c r="BV190" s="20">
        <f t="shared" si="571"/>
        <v>0</v>
      </c>
      <c r="BW190" s="20">
        <f t="shared" si="571"/>
        <v>0</v>
      </c>
      <c r="BX190" s="20">
        <f t="shared" si="571"/>
        <v>0</v>
      </c>
      <c r="BY190" s="20">
        <f t="shared" si="571"/>
        <v>0</v>
      </c>
      <c r="BZ190" s="20">
        <f t="shared" si="571"/>
        <v>0</v>
      </c>
      <c r="CA190" s="20">
        <f t="shared" si="571"/>
        <v>0</v>
      </c>
      <c r="CB190" s="20">
        <f t="shared" si="571"/>
        <v>0</v>
      </c>
      <c r="CC190" s="20">
        <f t="shared" si="571"/>
        <v>0</v>
      </c>
      <c r="CD190" s="20">
        <f t="shared" si="571"/>
        <v>0</v>
      </c>
      <c r="CE190" s="20">
        <f t="shared" si="571"/>
        <v>0</v>
      </c>
      <c r="CF190" s="20">
        <f t="shared" si="571"/>
        <v>0</v>
      </c>
      <c r="CG190" s="20">
        <f t="shared" si="571"/>
        <v>0</v>
      </c>
      <c r="CH190" s="20">
        <f t="shared" si="571"/>
        <v>0</v>
      </c>
      <c r="CI190" s="20">
        <f t="shared" si="571"/>
        <v>0</v>
      </c>
      <c r="CJ190" s="20">
        <f t="shared" si="571"/>
        <v>0</v>
      </c>
      <c r="CK190" s="20">
        <f t="shared" si="571"/>
        <v>0</v>
      </c>
      <c r="CL190" s="20">
        <f t="shared" si="571"/>
        <v>0</v>
      </c>
      <c r="CM190" s="20">
        <f t="shared" si="571"/>
        <v>0</v>
      </c>
      <c r="CN190" s="20">
        <f t="shared" si="571"/>
        <v>0</v>
      </c>
      <c r="CO190" s="20">
        <f t="shared" si="571"/>
        <v>0</v>
      </c>
    </row>
    <row r="191" spans="1:93">
      <c r="C191" t="s">
        <v>201</v>
      </c>
      <c r="D191">
        <f>IF(D189&gt;$D$179,0,$D$183*(1-$D$184)*$D$181/12*(1-D187))</f>
        <v>1739.2947599999993</v>
      </c>
      <c r="E191">
        <f t="shared" ref="E191:BP191" si="572">IF(E189&gt;$D$179,0,$D$183*(1-$D$184)*$D$181/12*(1-E187))</f>
        <v>1739.2947599999993</v>
      </c>
      <c r="F191">
        <f t="shared" si="572"/>
        <v>1739.2947599999993</v>
      </c>
      <c r="G191">
        <f t="shared" si="572"/>
        <v>1739.2947599999993</v>
      </c>
      <c r="H191">
        <f t="shared" si="572"/>
        <v>1739.2947599999993</v>
      </c>
      <c r="I191">
        <f t="shared" si="572"/>
        <v>1739.2947599999993</v>
      </c>
      <c r="J191">
        <f t="shared" si="572"/>
        <v>1739.2947599999993</v>
      </c>
      <c r="K191">
        <f t="shared" si="572"/>
        <v>1739.2947599999993</v>
      </c>
      <c r="L191">
        <f t="shared" si="572"/>
        <v>1739.2947599999993</v>
      </c>
      <c r="M191">
        <f t="shared" si="572"/>
        <v>1739.2947599999993</v>
      </c>
      <c r="N191">
        <f t="shared" si="572"/>
        <v>1739.2947599999993</v>
      </c>
      <c r="O191">
        <f t="shared" si="572"/>
        <v>1739.2947599999993</v>
      </c>
      <c r="P191">
        <f t="shared" si="572"/>
        <v>1739.2947599999993</v>
      </c>
      <c r="Q191">
        <f t="shared" si="572"/>
        <v>1739.2947599999993</v>
      </c>
      <c r="R191">
        <f t="shared" si="572"/>
        <v>1739.2947599999993</v>
      </c>
      <c r="S191">
        <f t="shared" si="572"/>
        <v>1739.2947599999993</v>
      </c>
      <c r="T191">
        <f t="shared" si="572"/>
        <v>1739.2947599999993</v>
      </c>
      <c r="U191">
        <f t="shared" si="572"/>
        <v>0</v>
      </c>
      <c r="V191">
        <f t="shared" si="572"/>
        <v>0</v>
      </c>
      <c r="W191">
        <f t="shared" si="572"/>
        <v>0</v>
      </c>
      <c r="X191">
        <f t="shared" si="572"/>
        <v>0</v>
      </c>
      <c r="Y191">
        <f t="shared" si="572"/>
        <v>0</v>
      </c>
      <c r="Z191">
        <f t="shared" si="572"/>
        <v>0</v>
      </c>
      <c r="AA191">
        <f t="shared" si="572"/>
        <v>0</v>
      </c>
      <c r="AB191">
        <f t="shared" si="572"/>
        <v>0</v>
      </c>
      <c r="AC191">
        <f t="shared" si="572"/>
        <v>0</v>
      </c>
      <c r="AD191">
        <f t="shared" si="572"/>
        <v>0</v>
      </c>
      <c r="AE191">
        <f t="shared" si="572"/>
        <v>0</v>
      </c>
      <c r="AF191">
        <f t="shared" si="572"/>
        <v>0</v>
      </c>
      <c r="AG191">
        <f t="shared" si="572"/>
        <v>0</v>
      </c>
      <c r="AH191">
        <f t="shared" si="572"/>
        <v>0</v>
      </c>
      <c r="AI191">
        <f t="shared" si="572"/>
        <v>0</v>
      </c>
      <c r="AJ191">
        <f t="shared" si="572"/>
        <v>0</v>
      </c>
      <c r="AK191">
        <f t="shared" si="572"/>
        <v>0</v>
      </c>
      <c r="AL191">
        <f t="shared" si="572"/>
        <v>0</v>
      </c>
      <c r="AM191">
        <f t="shared" si="572"/>
        <v>0</v>
      </c>
      <c r="AN191">
        <f t="shared" si="572"/>
        <v>0</v>
      </c>
      <c r="AO191">
        <f t="shared" si="572"/>
        <v>0</v>
      </c>
      <c r="AP191">
        <f t="shared" si="572"/>
        <v>0</v>
      </c>
      <c r="AQ191">
        <f t="shared" si="572"/>
        <v>0</v>
      </c>
      <c r="AR191">
        <f t="shared" si="572"/>
        <v>0</v>
      </c>
      <c r="AS191">
        <f t="shared" si="572"/>
        <v>0</v>
      </c>
      <c r="AT191">
        <f t="shared" si="572"/>
        <v>0</v>
      </c>
      <c r="AU191">
        <f t="shared" si="572"/>
        <v>0</v>
      </c>
      <c r="AV191">
        <f t="shared" si="572"/>
        <v>0</v>
      </c>
      <c r="AW191">
        <f t="shared" si="572"/>
        <v>0</v>
      </c>
      <c r="AX191">
        <f t="shared" si="572"/>
        <v>0</v>
      </c>
      <c r="AY191">
        <f t="shared" si="572"/>
        <v>0</v>
      </c>
      <c r="AZ191">
        <f t="shared" si="572"/>
        <v>0</v>
      </c>
      <c r="BA191">
        <f t="shared" si="572"/>
        <v>0</v>
      </c>
      <c r="BB191">
        <f t="shared" si="572"/>
        <v>0</v>
      </c>
      <c r="BC191">
        <f t="shared" si="572"/>
        <v>0</v>
      </c>
      <c r="BD191">
        <f t="shared" si="572"/>
        <v>0</v>
      </c>
      <c r="BE191">
        <f t="shared" si="572"/>
        <v>0</v>
      </c>
      <c r="BF191">
        <f t="shared" si="572"/>
        <v>0</v>
      </c>
      <c r="BG191">
        <f t="shared" si="572"/>
        <v>0</v>
      </c>
      <c r="BH191">
        <f t="shared" si="572"/>
        <v>0</v>
      </c>
      <c r="BI191">
        <f t="shared" si="572"/>
        <v>0</v>
      </c>
      <c r="BJ191">
        <f t="shared" si="572"/>
        <v>0</v>
      </c>
      <c r="BK191">
        <f t="shared" si="572"/>
        <v>0</v>
      </c>
      <c r="BL191">
        <f t="shared" si="572"/>
        <v>0</v>
      </c>
      <c r="BM191">
        <f t="shared" si="572"/>
        <v>0</v>
      </c>
      <c r="BN191">
        <f t="shared" si="572"/>
        <v>0</v>
      </c>
      <c r="BO191">
        <f t="shared" si="572"/>
        <v>0</v>
      </c>
      <c r="BP191">
        <f t="shared" si="572"/>
        <v>0</v>
      </c>
      <c r="BQ191">
        <f t="shared" ref="BQ191:CO191" si="573">IF(BQ189&gt;$D$179,0,$D$183*(1-$D$184)*$D$181/12*(1-BQ187))</f>
        <v>0</v>
      </c>
      <c r="BR191">
        <f t="shared" si="573"/>
        <v>0</v>
      </c>
      <c r="BS191">
        <f t="shared" si="573"/>
        <v>0</v>
      </c>
      <c r="BT191">
        <f t="shared" si="573"/>
        <v>0</v>
      </c>
      <c r="BU191">
        <f t="shared" si="573"/>
        <v>0</v>
      </c>
      <c r="BV191">
        <f t="shared" si="573"/>
        <v>0</v>
      </c>
      <c r="BW191">
        <f t="shared" si="573"/>
        <v>0</v>
      </c>
      <c r="BX191">
        <f t="shared" si="573"/>
        <v>0</v>
      </c>
      <c r="BY191">
        <f t="shared" si="573"/>
        <v>0</v>
      </c>
      <c r="BZ191">
        <f t="shared" si="573"/>
        <v>0</v>
      </c>
      <c r="CA191">
        <f t="shared" si="573"/>
        <v>0</v>
      </c>
      <c r="CB191">
        <f t="shared" si="573"/>
        <v>0</v>
      </c>
      <c r="CC191">
        <f t="shared" si="573"/>
        <v>0</v>
      </c>
      <c r="CD191">
        <f t="shared" si="573"/>
        <v>0</v>
      </c>
      <c r="CE191">
        <f t="shared" si="573"/>
        <v>0</v>
      </c>
      <c r="CF191">
        <f t="shared" si="573"/>
        <v>0</v>
      </c>
      <c r="CG191">
        <f t="shared" si="573"/>
        <v>0</v>
      </c>
      <c r="CH191">
        <f t="shared" si="573"/>
        <v>0</v>
      </c>
      <c r="CI191">
        <f t="shared" si="573"/>
        <v>0</v>
      </c>
      <c r="CJ191">
        <f t="shared" si="573"/>
        <v>0</v>
      </c>
      <c r="CK191">
        <f t="shared" si="573"/>
        <v>0</v>
      </c>
      <c r="CL191">
        <f t="shared" si="573"/>
        <v>0</v>
      </c>
      <c r="CM191">
        <f t="shared" si="573"/>
        <v>0</v>
      </c>
      <c r="CN191">
        <f t="shared" si="573"/>
        <v>0</v>
      </c>
      <c r="CO191">
        <f t="shared" si="573"/>
        <v>0</v>
      </c>
    </row>
    <row r="193" spans="1:93" s="38" customFormat="1">
      <c r="A193" s="38" t="s">
        <v>84</v>
      </c>
      <c r="D193" s="49"/>
    </row>
    <row r="194" spans="1:93">
      <c r="B194" t="s">
        <v>92</v>
      </c>
      <c r="C194" t="s">
        <v>55</v>
      </c>
      <c r="D194" s="64">
        <v>42491</v>
      </c>
    </row>
    <row r="195" spans="1:93">
      <c r="C195" t="s">
        <v>176</v>
      </c>
      <c r="D195" s="64">
        <v>42979</v>
      </c>
    </row>
    <row r="196" spans="1:93">
      <c r="C196" t="s">
        <v>199</v>
      </c>
      <c r="D196" s="83">
        <v>12</v>
      </c>
    </row>
    <row r="197" spans="1:93">
      <c r="C197" t="s">
        <v>204</v>
      </c>
      <c r="D197" s="6">
        <v>4000</v>
      </c>
    </row>
    <row r="199" spans="1:93">
      <c r="B199" t="s">
        <v>91</v>
      </c>
      <c r="C199" s="2" t="s">
        <v>122</v>
      </c>
      <c r="D199" s="73">
        <f>D194</f>
        <v>42491</v>
      </c>
      <c r="E199" s="73">
        <f t="shared" ref="E199:AJ199" si="574">EDATE(D199,1)</f>
        <v>42522</v>
      </c>
      <c r="F199" s="73">
        <f t="shared" si="574"/>
        <v>42552</v>
      </c>
      <c r="G199" s="73">
        <f t="shared" si="574"/>
        <v>42583</v>
      </c>
      <c r="H199" s="73">
        <f t="shared" si="574"/>
        <v>42614</v>
      </c>
      <c r="I199" s="73">
        <f t="shared" si="574"/>
        <v>42644</v>
      </c>
      <c r="J199" s="73">
        <f t="shared" si="574"/>
        <v>42675</v>
      </c>
      <c r="K199" s="73">
        <f t="shared" si="574"/>
        <v>42705</v>
      </c>
      <c r="L199" s="73">
        <f t="shared" si="574"/>
        <v>42736</v>
      </c>
      <c r="M199" s="73">
        <f t="shared" si="574"/>
        <v>42767</v>
      </c>
      <c r="N199" s="73">
        <f t="shared" si="574"/>
        <v>42795</v>
      </c>
      <c r="O199" s="73">
        <f t="shared" si="574"/>
        <v>42826</v>
      </c>
      <c r="P199" s="73">
        <f t="shared" si="574"/>
        <v>42856</v>
      </c>
      <c r="Q199" s="73">
        <f t="shared" si="574"/>
        <v>42887</v>
      </c>
      <c r="R199" s="73">
        <f t="shared" si="574"/>
        <v>42917</v>
      </c>
      <c r="S199" s="73">
        <f t="shared" si="574"/>
        <v>42948</v>
      </c>
      <c r="T199" s="73">
        <f t="shared" si="574"/>
        <v>42979</v>
      </c>
      <c r="U199" s="73">
        <f t="shared" si="574"/>
        <v>43009</v>
      </c>
      <c r="V199" s="73">
        <f t="shared" si="574"/>
        <v>43040</v>
      </c>
      <c r="W199" s="73">
        <f t="shared" si="574"/>
        <v>43070</v>
      </c>
      <c r="X199" s="73">
        <f t="shared" si="574"/>
        <v>43101</v>
      </c>
      <c r="Y199" s="73">
        <f t="shared" si="574"/>
        <v>43132</v>
      </c>
      <c r="Z199" s="73">
        <f t="shared" si="574"/>
        <v>43160</v>
      </c>
      <c r="AA199" s="73">
        <f t="shared" si="574"/>
        <v>43191</v>
      </c>
      <c r="AB199" s="73">
        <f t="shared" si="574"/>
        <v>43221</v>
      </c>
      <c r="AC199" s="73">
        <f t="shared" si="574"/>
        <v>43252</v>
      </c>
      <c r="AD199" s="73">
        <f t="shared" si="574"/>
        <v>43282</v>
      </c>
      <c r="AE199" s="73">
        <f t="shared" si="574"/>
        <v>43313</v>
      </c>
      <c r="AF199" s="73">
        <f t="shared" si="574"/>
        <v>43344</v>
      </c>
      <c r="AG199" s="73">
        <f t="shared" si="574"/>
        <v>43374</v>
      </c>
      <c r="AH199" s="73">
        <f t="shared" si="574"/>
        <v>43405</v>
      </c>
      <c r="AI199" s="73">
        <f t="shared" si="574"/>
        <v>43435</v>
      </c>
      <c r="AJ199" s="73">
        <f t="shared" si="574"/>
        <v>43466</v>
      </c>
      <c r="AK199" s="73">
        <f t="shared" ref="AK199:BP199" si="575">EDATE(AJ199,1)</f>
        <v>43497</v>
      </c>
      <c r="AL199" s="73">
        <f t="shared" si="575"/>
        <v>43525</v>
      </c>
      <c r="AM199" s="73">
        <f t="shared" si="575"/>
        <v>43556</v>
      </c>
      <c r="AN199" s="73">
        <f t="shared" si="575"/>
        <v>43586</v>
      </c>
      <c r="AO199" s="73">
        <f t="shared" si="575"/>
        <v>43617</v>
      </c>
      <c r="AP199" s="73">
        <f t="shared" si="575"/>
        <v>43647</v>
      </c>
      <c r="AQ199" s="73">
        <f t="shared" si="575"/>
        <v>43678</v>
      </c>
      <c r="AR199" s="73">
        <f t="shared" si="575"/>
        <v>43709</v>
      </c>
      <c r="AS199" s="73">
        <f t="shared" si="575"/>
        <v>43739</v>
      </c>
      <c r="AT199" s="73">
        <f t="shared" si="575"/>
        <v>43770</v>
      </c>
      <c r="AU199" s="73">
        <f t="shared" si="575"/>
        <v>43800</v>
      </c>
      <c r="AV199" s="73">
        <f t="shared" si="575"/>
        <v>43831</v>
      </c>
      <c r="AW199" s="73">
        <f t="shared" si="575"/>
        <v>43862</v>
      </c>
      <c r="AX199" s="73">
        <f t="shared" si="575"/>
        <v>43891</v>
      </c>
      <c r="AY199" s="73">
        <f t="shared" si="575"/>
        <v>43922</v>
      </c>
      <c r="AZ199" s="73">
        <f t="shared" si="575"/>
        <v>43952</v>
      </c>
      <c r="BA199" s="73">
        <f t="shared" si="575"/>
        <v>43983</v>
      </c>
      <c r="BB199" s="73">
        <f t="shared" si="575"/>
        <v>44013</v>
      </c>
      <c r="BC199" s="73">
        <f t="shared" si="575"/>
        <v>44044</v>
      </c>
      <c r="BD199" s="73">
        <f t="shared" si="575"/>
        <v>44075</v>
      </c>
      <c r="BE199" s="73">
        <f t="shared" si="575"/>
        <v>44105</v>
      </c>
      <c r="BF199" s="73">
        <f t="shared" si="575"/>
        <v>44136</v>
      </c>
      <c r="BG199" s="73">
        <f t="shared" si="575"/>
        <v>44166</v>
      </c>
      <c r="BH199" s="73">
        <f t="shared" si="575"/>
        <v>44197</v>
      </c>
      <c r="BI199" s="73">
        <f t="shared" si="575"/>
        <v>44228</v>
      </c>
      <c r="BJ199" s="73">
        <f t="shared" si="575"/>
        <v>44256</v>
      </c>
      <c r="BK199" s="73">
        <f t="shared" si="575"/>
        <v>44287</v>
      </c>
      <c r="BL199" s="73">
        <f t="shared" si="575"/>
        <v>44317</v>
      </c>
      <c r="BM199" s="73">
        <f t="shared" si="575"/>
        <v>44348</v>
      </c>
      <c r="BN199" s="73">
        <f t="shared" si="575"/>
        <v>44378</v>
      </c>
      <c r="BO199" s="73">
        <f t="shared" si="575"/>
        <v>44409</v>
      </c>
      <c r="BP199" s="73">
        <f t="shared" si="575"/>
        <v>44440</v>
      </c>
      <c r="BQ199" s="73">
        <f t="shared" ref="BQ199:CO199" si="576">EDATE(BP199,1)</f>
        <v>44470</v>
      </c>
      <c r="BR199" s="73">
        <f t="shared" si="576"/>
        <v>44501</v>
      </c>
      <c r="BS199" s="73">
        <f t="shared" si="576"/>
        <v>44531</v>
      </c>
      <c r="BT199" s="73">
        <f t="shared" si="576"/>
        <v>44562</v>
      </c>
      <c r="BU199" s="73">
        <f t="shared" si="576"/>
        <v>44593</v>
      </c>
      <c r="BV199" s="73">
        <f t="shared" si="576"/>
        <v>44621</v>
      </c>
      <c r="BW199" s="73">
        <f t="shared" si="576"/>
        <v>44652</v>
      </c>
      <c r="BX199" s="73">
        <f t="shared" si="576"/>
        <v>44682</v>
      </c>
      <c r="BY199" s="73">
        <f t="shared" si="576"/>
        <v>44713</v>
      </c>
      <c r="BZ199" s="73">
        <f t="shared" si="576"/>
        <v>44743</v>
      </c>
      <c r="CA199" s="73">
        <f t="shared" si="576"/>
        <v>44774</v>
      </c>
      <c r="CB199" s="73">
        <f t="shared" si="576"/>
        <v>44805</v>
      </c>
      <c r="CC199" s="73">
        <f t="shared" si="576"/>
        <v>44835</v>
      </c>
      <c r="CD199" s="73">
        <f t="shared" si="576"/>
        <v>44866</v>
      </c>
      <c r="CE199" s="73">
        <f t="shared" si="576"/>
        <v>44896</v>
      </c>
      <c r="CF199" s="73">
        <f t="shared" si="576"/>
        <v>44927</v>
      </c>
      <c r="CG199" s="73">
        <f t="shared" si="576"/>
        <v>44958</v>
      </c>
      <c r="CH199" s="73">
        <f t="shared" si="576"/>
        <v>44986</v>
      </c>
      <c r="CI199" s="73">
        <f t="shared" si="576"/>
        <v>45017</v>
      </c>
      <c r="CJ199" s="73">
        <f t="shared" si="576"/>
        <v>45047</v>
      </c>
      <c r="CK199" s="73">
        <f t="shared" si="576"/>
        <v>45078</v>
      </c>
      <c r="CL199" s="73">
        <f t="shared" si="576"/>
        <v>45108</v>
      </c>
      <c r="CM199" s="73">
        <f t="shared" si="576"/>
        <v>45139</v>
      </c>
      <c r="CN199" s="73">
        <f t="shared" si="576"/>
        <v>45170</v>
      </c>
      <c r="CO199" s="73">
        <f t="shared" si="576"/>
        <v>45200</v>
      </c>
    </row>
    <row r="200" spans="1:93">
      <c r="C200" t="s">
        <v>200</v>
      </c>
      <c r="D200">
        <f>IF(D199&gt;$D$158,0,$D$197*$D$196/12)</f>
        <v>4000</v>
      </c>
      <c r="E200">
        <f t="shared" ref="E200:N200" si="577">IF(E199&gt;$D$158,0,$D$197*$D$196/12)</f>
        <v>4000</v>
      </c>
      <c r="F200">
        <f t="shared" si="577"/>
        <v>4000</v>
      </c>
      <c r="G200">
        <f t="shared" si="577"/>
        <v>4000</v>
      </c>
      <c r="H200">
        <f t="shared" si="577"/>
        <v>4000</v>
      </c>
      <c r="I200">
        <f t="shared" si="577"/>
        <v>4000</v>
      </c>
      <c r="J200">
        <f t="shared" si="577"/>
        <v>4000</v>
      </c>
      <c r="K200">
        <f t="shared" si="577"/>
        <v>4000</v>
      </c>
      <c r="L200">
        <f t="shared" si="577"/>
        <v>4000</v>
      </c>
      <c r="M200">
        <f t="shared" si="577"/>
        <v>4000</v>
      </c>
      <c r="N200">
        <f t="shared" si="577"/>
        <v>4000</v>
      </c>
      <c r="O200">
        <f t="shared" ref="O200:AT200" si="578">IF(O199&gt;$D$158,0,$D$197*$D$196/12)</f>
        <v>4000</v>
      </c>
      <c r="P200">
        <f t="shared" si="578"/>
        <v>4000</v>
      </c>
      <c r="Q200">
        <f t="shared" si="578"/>
        <v>4000</v>
      </c>
      <c r="R200">
        <f t="shared" si="578"/>
        <v>4000</v>
      </c>
      <c r="S200">
        <f t="shared" si="578"/>
        <v>4000</v>
      </c>
      <c r="T200">
        <f t="shared" si="578"/>
        <v>4000</v>
      </c>
      <c r="U200">
        <f t="shared" si="578"/>
        <v>0</v>
      </c>
      <c r="V200">
        <f t="shared" si="578"/>
        <v>0</v>
      </c>
      <c r="W200">
        <f t="shared" si="578"/>
        <v>0</v>
      </c>
      <c r="X200">
        <f t="shared" si="578"/>
        <v>0</v>
      </c>
      <c r="Y200">
        <f t="shared" si="578"/>
        <v>0</v>
      </c>
      <c r="Z200">
        <f t="shared" si="578"/>
        <v>0</v>
      </c>
      <c r="AA200">
        <f t="shared" si="578"/>
        <v>0</v>
      </c>
      <c r="AB200">
        <f t="shared" si="578"/>
        <v>0</v>
      </c>
      <c r="AC200">
        <f t="shared" si="578"/>
        <v>0</v>
      </c>
      <c r="AD200">
        <f t="shared" si="578"/>
        <v>0</v>
      </c>
      <c r="AE200">
        <f t="shared" si="578"/>
        <v>0</v>
      </c>
      <c r="AF200">
        <f t="shared" si="578"/>
        <v>0</v>
      </c>
      <c r="AG200">
        <f t="shared" si="578"/>
        <v>0</v>
      </c>
      <c r="AH200">
        <f t="shared" si="578"/>
        <v>0</v>
      </c>
      <c r="AI200">
        <f t="shared" si="578"/>
        <v>0</v>
      </c>
      <c r="AJ200">
        <f t="shared" si="578"/>
        <v>0</v>
      </c>
      <c r="AK200">
        <f t="shared" si="578"/>
        <v>0</v>
      </c>
      <c r="AL200">
        <f t="shared" si="578"/>
        <v>0</v>
      </c>
      <c r="AM200">
        <f t="shared" si="578"/>
        <v>0</v>
      </c>
      <c r="AN200">
        <f t="shared" si="578"/>
        <v>0</v>
      </c>
      <c r="AO200">
        <f t="shared" si="578"/>
        <v>0</v>
      </c>
      <c r="AP200">
        <f t="shared" si="578"/>
        <v>0</v>
      </c>
      <c r="AQ200">
        <f t="shared" si="578"/>
        <v>0</v>
      </c>
      <c r="AR200">
        <f t="shared" si="578"/>
        <v>0</v>
      </c>
      <c r="AS200">
        <f t="shared" si="578"/>
        <v>0</v>
      </c>
      <c r="AT200">
        <f t="shared" si="578"/>
        <v>0</v>
      </c>
      <c r="AU200">
        <f t="shared" ref="AU200:BZ200" si="579">IF(AU199&gt;$D$158,0,$D$197*$D$196/12)</f>
        <v>0</v>
      </c>
      <c r="AV200">
        <f t="shared" si="579"/>
        <v>0</v>
      </c>
      <c r="AW200">
        <f t="shared" si="579"/>
        <v>0</v>
      </c>
      <c r="AX200">
        <f t="shared" si="579"/>
        <v>0</v>
      </c>
      <c r="AY200">
        <f t="shared" si="579"/>
        <v>0</v>
      </c>
      <c r="AZ200">
        <f t="shared" si="579"/>
        <v>0</v>
      </c>
      <c r="BA200">
        <f t="shared" si="579"/>
        <v>0</v>
      </c>
      <c r="BB200">
        <f t="shared" si="579"/>
        <v>0</v>
      </c>
      <c r="BC200">
        <f t="shared" si="579"/>
        <v>0</v>
      </c>
      <c r="BD200">
        <f t="shared" si="579"/>
        <v>0</v>
      </c>
      <c r="BE200">
        <f t="shared" si="579"/>
        <v>0</v>
      </c>
      <c r="BF200">
        <f t="shared" si="579"/>
        <v>0</v>
      </c>
      <c r="BG200">
        <f t="shared" si="579"/>
        <v>0</v>
      </c>
      <c r="BH200">
        <f t="shared" si="579"/>
        <v>0</v>
      </c>
      <c r="BI200">
        <f t="shared" si="579"/>
        <v>0</v>
      </c>
      <c r="BJ200">
        <f t="shared" si="579"/>
        <v>0</v>
      </c>
      <c r="BK200">
        <f t="shared" si="579"/>
        <v>0</v>
      </c>
      <c r="BL200">
        <f t="shared" si="579"/>
        <v>0</v>
      </c>
      <c r="BM200">
        <f t="shared" si="579"/>
        <v>0</v>
      </c>
      <c r="BN200">
        <f t="shared" si="579"/>
        <v>0</v>
      </c>
      <c r="BO200">
        <f t="shared" si="579"/>
        <v>0</v>
      </c>
      <c r="BP200">
        <f t="shared" si="579"/>
        <v>0</v>
      </c>
      <c r="BQ200">
        <f t="shared" si="579"/>
        <v>0</v>
      </c>
      <c r="BR200">
        <f t="shared" si="579"/>
        <v>0</v>
      </c>
      <c r="BS200">
        <f t="shared" si="579"/>
        <v>0</v>
      </c>
      <c r="BT200">
        <f t="shared" si="579"/>
        <v>0</v>
      </c>
      <c r="BU200">
        <f t="shared" si="579"/>
        <v>0</v>
      </c>
      <c r="BV200">
        <f t="shared" si="579"/>
        <v>0</v>
      </c>
      <c r="BW200">
        <f t="shared" si="579"/>
        <v>0</v>
      </c>
      <c r="BX200">
        <f t="shared" si="579"/>
        <v>0</v>
      </c>
      <c r="BY200">
        <f t="shared" si="579"/>
        <v>0</v>
      </c>
      <c r="BZ200">
        <f t="shared" si="579"/>
        <v>0</v>
      </c>
      <c r="CA200">
        <f t="shared" ref="CA200:CO200" si="580">IF(CA199&gt;$D$158,0,$D$197*$D$196/12)</f>
        <v>0</v>
      </c>
      <c r="CB200">
        <f t="shared" si="580"/>
        <v>0</v>
      </c>
      <c r="CC200">
        <f t="shared" si="580"/>
        <v>0</v>
      </c>
      <c r="CD200">
        <f t="shared" si="580"/>
        <v>0</v>
      </c>
      <c r="CE200">
        <f t="shared" si="580"/>
        <v>0</v>
      </c>
      <c r="CF200">
        <f t="shared" si="580"/>
        <v>0</v>
      </c>
      <c r="CG200">
        <f t="shared" si="580"/>
        <v>0</v>
      </c>
      <c r="CH200">
        <f t="shared" si="580"/>
        <v>0</v>
      </c>
      <c r="CI200">
        <f t="shared" si="580"/>
        <v>0</v>
      </c>
      <c r="CJ200">
        <f t="shared" si="580"/>
        <v>0</v>
      </c>
      <c r="CK200">
        <f t="shared" si="580"/>
        <v>0</v>
      </c>
      <c r="CL200">
        <f t="shared" si="580"/>
        <v>0</v>
      </c>
      <c r="CM200">
        <f t="shared" si="580"/>
        <v>0</v>
      </c>
      <c r="CN200">
        <f t="shared" si="580"/>
        <v>0</v>
      </c>
      <c r="CO200">
        <f t="shared" si="580"/>
        <v>0</v>
      </c>
    </row>
    <row r="202" spans="1:93" s="38" customFormat="1">
      <c r="A202" s="38" t="s">
        <v>72</v>
      </c>
      <c r="D202" s="49"/>
    </row>
    <row r="203" spans="1:93" s="1" customFormat="1">
      <c r="B203" t="s">
        <v>92</v>
      </c>
      <c r="C203" t="s">
        <v>151</v>
      </c>
      <c r="D203" s="64">
        <v>42125</v>
      </c>
    </row>
    <row r="204" spans="1:93" s="1" customFormat="1">
      <c r="B204"/>
      <c r="C204" s="1" t="s">
        <v>55</v>
      </c>
      <c r="D204" s="89">
        <v>42522</v>
      </c>
    </row>
    <row r="205" spans="1:93" s="1" customFormat="1">
      <c r="B205"/>
      <c r="C205" t="s">
        <v>176</v>
      </c>
      <c r="D205" s="64">
        <v>42979</v>
      </c>
    </row>
    <row r="206" spans="1:93">
      <c r="C206" t="s">
        <v>205</v>
      </c>
      <c r="D206" s="3">
        <v>40</v>
      </c>
    </row>
    <row r="207" spans="1:93">
      <c r="C207" t="s">
        <v>206</v>
      </c>
      <c r="D207" s="3">
        <v>40</v>
      </c>
    </row>
    <row r="208" spans="1:93">
      <c r="C208" t="s">
        <v>23</v>
      </c>
      <c r="D208" s="4">
        <v>0.05</v>
      </c>
    </row>
    <row r="209" spans="1:93">
      <c r="C209" t="s">
        <v>81</v>
      </c>
      <c r="D209" s="84">
        <v>1232435</v>
      </c>
    </row>
    <row r="210" spans="1:93">
      <c r="C210" t="s">
        <v>207</v>
      </c>
      <c r="D210" s="84">
        <v>3435236</v>
      </c>
    </row>
    <row r="212" spans="1:93">
      <c r="B212" t="s">
        <v>91</v>
      </c>
      <c r="C212" s="2" t="s">
        <v>122</v>
      </c>
      <c r="D212" s="73">
        <f>D203</f>
        <v>42125</v>
      </c>
      <c r="E212" s="73">
        <f t="shared" ref="E212:AJ212" si="581">EDATE(D212,1)</f>
        <v>42156</v>
      </c>
      <c r="F212" s="73">
        <f t="shared" si="581"/>
        <v>42186</v>
      </c>
      <c r="G212" s="73">
        <f t="shared" si="581"/>
        <v>42217</v>
      </c>
      <c r="H212" s="73">
        <f t="shared" si="581"/>
        <v>42248</v>
      </c>
      <c r="I212" s="73">
        <f t="shared" si="581"/>
        <v>42278</v>
      </c>
      <c r="J212" s="73">
        <f t="shared" si="581"/>
        <v>42309</v>
      </c>
      <c r="K212" s="73">
        <f t="shared" si="581"/>
        <v>42339</v>
      </c>
      <c r="L212" s="73">
        <f t="shared" si="581"/>
        <v>42370</v>
      </c>
      <c r="M212" s="73">
        <f t="shared" si="581"/>
        <v>42401</v>
      </c>
      <c r="N212" s="73">
        <f t="shared" si="581"/>
        <v>42430</v>
      </c>
      <c r="O212" s="73">
        <f t="shared" si="581"/>
        <v>42461</v>
      </c>
      <c r="P212" s="73">
        <f t="shared" si="581"/>
        <v>42491</v>
      </c>
      <c r="Q212" s="73">
        <f t="shared" si="581"/>
        <v>42522</v>
      </c>
      <c r="R212" s="73">
        <f t="shared" si="581"/>
        <v>42552</v>
      </c>
      <c r="S212" s="73">
        <f t="shared" si="581"/>
        <v>42583</v>
      </c>
      <c r="T212" s="73">
        <f t="shared" si="581"/>
        <v>42614</v>
      </c>
      <c r="U212" s="73">
        <f t="shared" si="581"/>
        <v>42644</v>
      </c>
      <c r="V212" s="73">
        <f t="shared" si="581"/>
        <v>42675</v>
      </c>
      <c r="W212" s="73">
        <f t="shared" si="581"/>
        <v>42705</v>
      </c>
      <c r="X212" s="73">
        <f t="shared" si="581"/>
        <v>42736</v>
      </c>
      <c r="Y212" s="73">
        <f t="shared" si="581"/>
        <v>42767</v>
      </c>
      <c r="Z212" s="73">
        <f t="shared" si="581"/>
        <v>42795</v>
      </c>
      <c r="AA212" s="73">
        <f t="shared" si="581"/>
        <v>42826</v>
      </c>
      <c r="AB212" s="73">
        <f t="shared" si="581"/>
        <v>42856</v>
      </c>
      <c r="AC212" s="73">
        <f t="shared" si="581"/>
        <v>42887</v>
      </c>
      <c r="AD212" s="73">
        <f t="shared" si="581"/>
        <v>42917</v>
      </c>
      <c r="AE212" s="73">
        <f t="shared" si="581"/>
        <v>42948</v>
      </c>
      <c r="AF212" s="73">
        <f t="shared" si="581"/>
        <v>42979</v>
      </c>
      <c r="AG212" s="73">
        <f t="shared" si="581"/>
        <v>43009</v>
      </c>
      <c r="AH212" s="73">
        <f t="shared" si="581"/>
        <v>43040</v>
      </c>
      <c r="AI212" s="73">
        <f t="shared" si="581"/>
        <v>43070</v>
      </c>
      <c r="AJ212" s="73">
        <f t="shared" si="581"/>
        <v>43101</v>
      </c>
      <c r="AK212" s="73">
        <f t="shared" ref="AK212:BP212" si="582">EDATE(AJ212,1)</f>
        <v>43132</v>
      </c>
      <c r="AL212" s="73">
        <f t="shared" si="582"/>
        <v>43160</v>
      </c>
      <c r="AM212" s="73">
        <f t="shared" si="582"/>
        <v>43191</v>
      </c>
      <c r="AN212" s="73">
        <f t="shared" si="582"/>
        <v>43221</v>
      </c>
      <c r="AO212" s="73">
        <f t="shared" si="582"/>
        <v>43252</v>
      </c>
      <c r="AP212" s="73">
        <f t="shared" si="582"/>
        <v>43282</v>
      </c>
      <c r="AQ212" s="73">
        <f t="shared" si="582"/>
        <v>43313</v>
      </c>
      <c r="AR212" s="73">
        <f t="shared" si="582"/>
        <v>43344</v>
      </c>
      <c r="AS212" s="73">
        <f t="shared" si="582"/>
        <v>43374</v>
      </c>
      <c r="AT212" s="73">
        <f t="shared" si="582"/>
        <v>43405</v>
      </c>
      <c r="AU212" s="73">
        <f t="shared" si="582"/>
        <v>43435</v>
      </c>
      <c r="AV212" s="73">
        <f t="shared" si="582"/>
        <v>43466</v>
      </c>
      <c r="AW212" s="73">
        <f t="shared" si="582"/>
        <v>43497</v>
      </c>
      <c r="AX212" s="73">
        <f t="shared" si="582"/>
        <v>43525</v>
      </c>
      <c r="AY212" s="73">
        <f t="shared" si="582"/>
        <v>43556</v>
      </c>
      <c r="AZ212" s="73">
        <f t="shared" si="582"/>
        <v>43586</v>
      </c>
      <c r="BA212" s="73">
        <f t="shared" si="582"/>
        <v>43617</v>
      </c>
      <c r="BB212" s="73">
        <f t="shared" si="582"/>
        <v>43647</v>
      </c>
      <c r="BC212" s="73">
        <f t="shared" si="582"/>
        <v>43678</v>
      </c>
      <c r="BD212" s="73">
        <f t="shared" si="582"/>
        <v>43709</v>
      </c>
      <c r="BE212" s="73">
        <f t="shared" si="582"/>
        <v>43739</v>
      </c>
      <c r="BF212" s="73">
        <f t="shared" si="582"/>
        <v>43770</v>
      </c>
      <c r="BG212" s="73">
        <f t="shared" si="582"/>
        <v>43800</v>
      </c>
      <c r="BH212" s="73">
        <f t="shared" si="582"/>
        <v>43831</v>
      </c>
      <c r="BI212" s="73">
        <f t="shared" si="582"/>
        <v>43862</v>
      </c>
      <c r="BJ212" s="73">
        <f t="shared" si="582"/>
        <v>43891</v>
      </c>
      <c r="BK212" s="73">
        <f t="shared" si="582"/>
        <v>43922</v>
      </c>
      <c r="BL212" s="73">
        <f t="shared" si="582"/>
        <v>43952</v>
      </c>
      <c r="BM212" s="73">
        <f t="shared" si="582"/>
        <v>43983</v>
      </c>
      <c r="BN212" s="73">
        <f t="shared" si="582"/>
        <v>44013</v>
      </c>
      <c r="BO212" s="73">
        <f t="shared" si="582"/>
        <v>44044</v>
      </c>
      <c r="BP212" s="73">
        <f t="shared" si="582"/>
        <v>44075</v>
      </c>
      <c r="BQ212" s="73">
        <f t="shared" ref="BQ212:CO212" si="583">EDATE(BP212,1)</f>
        <v>44105</v>
      </c>
      <c r="BR212" s="73">
        <f t="shared" si="583"/>
        <v>44136</v>
      </c>
      <c r="BS212" s="73">
        <f t="shared" si="583"/>
        <v>44166</v>
      </c>
      <c r="BT212" s="73">
        <f t="shared" si="583"/>
        <v>44197</v>
      </c>
      <c r="BU212" s="73">
        <f t="shared" si="583"/>
        <v>44228</v>
      </c>
      <c r="BV212" s="73">
        <f t="shared" si="583"/>
        <v>44256</v>
      </c>
      <c r="BW212" s="73">
        <f t="shared" si="583"/>
        <v>44287</v>
      </c>
      <c r="BX212" s="73">
        <f t="shared" si="583"/>
        <v>44317</v>
      </c>
      <c r="BY212" s="73">
        <f t="shared" si="583"/>
        <v>44348</v>
      </c>
      <c r="BZ212" s="73">
        <f t="shared" si="583"/>
        <v>44378</v>
      </c>
      <c r="CA212" s="73">
        <f t="shared" si="583"/>
        <v>44409</v>
      </c>
      <c r="CB212" s="73">
        <f t="shared" si="583"/>
        <v>44440</v>
      </c>
      <c r="CC212" s="73">
        <f t="shared" si="583"/>
        <v>44470</v>
      </c>
      <c r="CD212" s="73">
        <f t="shared" si="583"/>
        <v>44501</v>
      </c>
      <c r="CE212" s="73">
        <f t="shared" si="583"/>
        <v>44531</v>
      </c>
      <c r="CF212" s="73">
        <f t="shared" si="583"/>
        <v>44562</v>
      </c>
      <c r="CG212" s="73">
        <f t="shared" si="583"/>
        <v>44593</v>
      </c>
      <c r="CH212" s="73">
        <f t="shared" si="583"/>
        <v>44621</v>
      </c>
      <c r="CI212" s="73">
        <f t="shared" si="583"/>
        <v>44652</v>
      </c>
      <c r="CJ212" s="73">
        <f t="shared" si="583"/>
        <v>44682</v>
      </c>
      <c r="CK212" s="73">
        <f t="shared" si="583"/>
        <v>44713</v>
      </c>
      <c r="CL212" s="73">
        <f t="shared" si="583"/>
        <v>44743</v>
      </c>
      <c r="CM212" s="73">
        <f t="shared" si="583"/>
        <v>44774</v>
      </c>
      <c r="CN212" s="73">
        <f t="shared" si="583"/>
        <v>44805</v>
      </c>
      <c r="CO212" s="73">
        <f t="shared" si="583"/>
        <v>44835</v>
      </c>
    </row>
    <row r="213" spans="1:93">
      <c r="C213" t="s">
        <v>205</v>
      </c>
      <c r="D213">
        <f>IF(D212&gt;$D$205,0,$D$209/$D206/12)</f>
        <v>2567.5729166666665</v>
      </c>
      <c r="E213">
        <f t="shared" ref="E213:K213" si="584">IF(E212&gt;$D$205,0,$D$209/$D206/12)</f>
        <v>2567.5729166666665</v>
      </c>
      <c r="F213">
        <f t="shared" si="584"/>
        <v>2567.5729166666665</v>
      </c>
      <c r="G213">
        <f t="shared" si="584"/>
        <v>2567.5729166666665</v>
      </c>
      <c r="H213">
        <f t="shared" si="584"/>
        <v>2567.5729166666665</v>
      </c>
      <c r="I213">
        <f t="shared" si="584"/>
        <v>2567.5729166666665</v>
      </c>
      <c r="J213">
        <f t="shared" si="584"/>
        <v>2567.5729166666665</v>
      </c>
      <c r="K213">
        <f t="shared" si="584"/>
        <v>2567.5729166666665</v>
      </c>
      <c r="L213">
        <f t="shared" ref="L213:AQ213" si="585">IF(L212&gt;$D$205,0,$D$209/$D206/12)</f>
        <v>2567.5729166666665</v>
      </c>
      <c r="M213">
        <f t="shared" si="585"/>
        <v>2567.5729166666665</v>
      </c>
      <c r="N213">
        <f t="shared" si="585"/>
        <v>2567.5729166666665</v>
      </c>
      <c r="O213">
        <f t="shared" si="585"/>
        <v>2567.5729166666665</v>
      </c>
      <c r="P213">
        <f t="shared" si="585"/>
        <v>2567.5729166666665</v>
      </c>
      <c r="Q213">
        <f t="shared" si="585"/>
        <v>2567.5729166666665</v>
      </c>
      <c r="R213">
        <f t="shared" si="585"/>
        <v>2567.5729166666665</v>
      </c>
      <c r="S213">
        <f t="shared" si="585"/>
        <v>2567.5729166666665</v>
      </c>
      <c r="T213">
        <f t="shared" si="585"/>
        <v>2567.5729166666665</v>
      </c>
      <c r="U213">
        <f t="shared" si="585"/>
        <v>2567.5729166666665</v>
      </c>
      <c r="V213">
        <f t="shared" si="585"/>
        <v>2567.5729166666665</v>
      </c>
      <c r="W213">
        <f t="shared" si="585"/>
        <v>2567.5729166666665</v>
      </c>
      <c r="X213">
        <f t="shared" si="585"/>
        <v>2567.5729166666665</v>
      </c>
      <c r="Y213">
        <f t="shared" si="585"/>
        <v>2567.5729166666665</v>
      </c>
      <c r="Z213">
        <f t="shared" si="585"/>
        <v>2567.5729166666665</v>
      </c>
      <c r="AA213">
        <f t="shared" si="585"/>
        <v>2567.5729166666665</v>
      </c>
      <c r="AB213">
        <f t="shared" si="585"/>
        <v>2567.5729166666665</v>
      </c>
      <c r="AC213">
        <f t="shared" si="585"/>
        <v>2567.5729166666665</v>
      </c>
      <c r="AD213">
        <f t="shared" si="585"/>
        <v>2567.5729166666665</v>
      </c>
      <c r="AE213">
        <f t="shared" si="585"/>
        <v>2567.5729166666665</v>
      </c>
      <c r="AF213">
        <f t="shared" si="585"/>
        <v>2567.5729166666665</v>
      </c>
      <c r="AG213">
        <f t="shared" si="585"/>
        <v>0</v>
      </c>
      <c r="AH213">
        <f t="shared" si="585"/>
        <v>0</v>
      </c>
      <c r="AI213">
        <f t="shared" si="585"/>
        <v>0</v>
      </c>
      <c r="AJ213">
        <f t="shared" si="585"/>
        <v>0</v>
      </c>
      <c r="AK213">
        <f t="shared" si="585"/>
        <v>0</v>
      </c>
      <c r="AL213">
        <f t="shared" si="585"/>
        <v>0</v>
      </c>
      <c r="AM213">
        <f t="shared" si="585"/>
        <v>0</v>
      </c>
      <c r="AN213">
        <f t="shared" si="585"/>
        <v>0</v>
      </c>
      <c r="AO213">
        <f t="shared" si="585"/>
        <v>0</v>
      </c>
      <c r="AP213">
        <f t="shared" si="585"/>
        <v>0</v>
      </c>
      <c r="AQ213">
        <f t="shared" si="585"/>
        <v>0</v>
      </c>
      <c r="AR213">
        <f t="shared" ref="AR213:BW213" si="586">IF(AR212&gt;$D$205,0,$D$209/$D206/12)</f>
        <v>0</v>
      </c>
      <c r="AS213">
        <f t="shared" si="586"/>
        <v>0</v>
      </c>
      <c r="AT213">
        <f t="shared" si="586"/>
        <v>0</v>
      </c>
      <c r="AU213">
        <f t="shared" si="586"/>
        <v>0</v>
      </c>
      <c r="AV213">
        <f t="shared" si="586"/>
        <v>0</v>
      </c>
      <c r="AW213">
        <f t="shared" si="586"/>
        <v>0</v>
      </c>
      <c r="AX213">
        <f t="shared" si="586"/>
        <v>0</v>
      </c>
      <c r="AY213">
        <f t="shared" si="586"/>
        <v>0</v>
      </c>
      <c r="AZ213">
        <f t="shared" si="586"/>
        <v>0</v>
      </c>
      <c r="BA213">
        <f t="shared" si="586"/>
        <v>0</v>
      </c>
      <c r="BB213">
        <f t="shared" si="586"/>
        <v>0</v>
      </c>
      <c r="BC213">
        <f t="shared" si="586"/>
        <v>0</v>
      </c>
      <c r="BD213">
        <f t="shared" si="586"/>
        <v>0</v>
      </c>
      <c r="BE213">
        <f t="shared" si="586"/>
        <v>0</v>
      </c>
      <c r="BF213">
        <f t="shared" si="586"/>
        <v>0</v>
      </c>
      <c r="BG213">
        <f t="shared" si="586"/>
        <v>0</v>
      </c>
      <c r="BH213">
        <f t="shared" si="586"/>
        <v>0</v>
      </c>
      <c r="BI213">
        <f t="shared" si="586"/>
        <v>0</v>
      </c>
      <c r="BJ213">
        <f t="shared" si="586"/>
        <v>0</v>
      </c>
      <c r="BK213">
        <f t="shared" si="586"/>
        <v>0</v>
      </c>
      <c r="BL213">
        <f t="shared" si="586"/>
        <v>0</v>
      </c>
      <c r="BM213">
        <f t="shared" si="586"/>
        <v>0</v>
      </c>
      <c r="BN213">
        <f t="shared" si="586"/>
        <v>0</v>
      </c>
      <c r="BO213">
        <f t="shared" si="586"/>
        <v>0</v>
      </c>
      <c r="BP213">
        <f t="shared" si="586"/>
        <v>0</v>
      </c>
      <c r="BQ213">
        <f t="shared" si="586"/>
        <v>0</v>
      </c>
      <c r="BR213">
        <f t="shared" si="586"/>
        <v>0</v>
      </c>
      <c r="BS213">
        <f t="shared" si="586"/>
        <v>0</v>
      </c>
      <c r="BT213">
        <f t="shared" si="586"/>
        <v>0</v>
      </c>
      <c r="BU213">
        <f t="shared" si="586"/>
        <v>0</v>
      </c>
      <c r="BV213">
        <f t="shared" si="586"/>
        <v>0</v>
      </c>
      <c r="BW213">
        <f t="shared" si="586"/>
        <v>0</v>
      </c>
      <c r="BX213">
        <f t="shared" ref="BX213:CO213" si="587">IF(BX212&gt;$D$205,0,$D$209/$D206/12)</f>
        <v>0</v>
      </c>
      <c r="BY213">
        <f t="shared" si="587"/>
        <v>0</v>
      </c>
      <c r="BZ213">
        <f t="shared" si="587"/>
        <v>0</v>
      </c>
      <c r="CA213">
        <f t="shared" si="587"/>
        <v>0</v>
      </c>
      <c r="CB213">
        <f t="shared" si="587"/>
        <v>0</v>
      </c>
      <c r="CC213">
        <f t="shared" si="587"/>
        <v>0</v>
      </c>
      <c r="CD213">
        <f t="shared" si="587"/>
        <v>0</v>
      </c>
      <c r="CE213">
        <f t="shared" si="587"/>
        <v>0</v>
      </c>
      <c r="CF213">
        <f t="shared" si="587"/>
        <v>0</v>
      </c>
      <c r="CG213">
        <f t="shared" si="587"/>
        <v>0</v>
      </c>
      <c r="CH213">
        <f t="shared" si="587"/>
        <v>0</v>
      </c>
      <c r="CI213">
        <f t="shared" si="587"/>
        <v>0</v>
      </c>
      <c r="CJ213">
        <f t="shared" si="587"/>
        <v>0</v>
      </c>
      <c r="CK213">
        <f t="shared" si="587"/>
        <v>0</v>
      </c>
      <c r="CL213">
        <f t="shared" si="587"/>
        <v>0</v>
      </c>
      <c r="CM213">
        <f t="shared" si="587"/>
        <v>0</v>
      </c>
      <c r="CN213">
        <f t="shared" si="587"/>
        <v>0</v>
      </c>
      <c r="CO213">
        <f t="shared" si="587"/>
        <v>0</v>
      </c>
    </row>
    <row r="214" spans="1:93">
      <c r="C214" t="s">
        <v>206</v>
      </c>
      <c r="D214">
        <f>IF(OR(D212&lt;$D$204,D212&gt;$D$205),0,$D$210*(1-$D$208)/$D207/12)</f>
        <v>0</v>
      </c>
      <c r="E214">
        <f t="shared" ref="E214:BP214" si="588">IF(OR(E212&lt;$D$204,E212&gt;$D$205),0,$D$210*(1-$D$208)/$D207/12)</f>
        <v>0</v>
      </c>
      <c r="F214">
        <f t="shared" si="588"/>
        <v>0</v>
      </c>
      <c r="G214">
        <f t="shared" si="588"/>
        <v>0</v>
      </c>
      <c r="H214">
        <f t="shared" si="588"/>
        <v>0</v>
      </c>
      <c r="I214">
        <f t="shared" si="588"/>
        <v>0</v>
      </c>
      <c r="J214">
        <f t="shared" si="588"/>
        <v>0</v>
      </c>
      <c r="K214">
        <f t="shared" si="588"/>
        <v>0</v>
      </c>
      <c r="L214">
        <f t="shared" si="588"/>
        <v>0</v>
      </c>
      <c r="M214">
        <f t="shared" si="588"/>
        <v>0</v>
      </c>
      <c r="N214">
        <f t="shared" si="588"/>
        <v>0</v>
      </c>
      <c r="O214">
        <f t="shared" si="588"/>
        <v>0</v>
      </c>
      <c r="P214">
        <f t="shared" si="588"/>
        <v>0</v>
      </c>
      <c r="Q214">
        <f t="shared" si="588"/>
        <v>6798.904583333333</v>
      </c>
      <c r="R214">
        <f t="shared" si="588"/>
        <v>6798.904583333333</v>
      </c>
      <c r="S214">
        <f t="shared" si="588"/>
        <v>6798.904583333333</v>
      </c>
      <c r="T214">
        <f t="shared" si="588"/>
        <v>6798.904583333333</v>
      </c>
      <c r="U214">
        <f t="shared" si="588"/>
        <v>6798.904583333333</v>
      </c>
      <c r="V214">
        <f t="shared" si="588"/>
        <v>6798.904583333333</v>
      </c>
      <c r="W214">
        <f t="shared" si="588"/>
        <v>6798.904583333333</v>
      </c>
      <c r="X214">
        <f t="shared" si="588"/>
        <v>6798.904583333333</v>
      </c>
      <c r="Y214">
        <f t="shared" si="588"/>
        <v>6798.904583333333</v>
      </c>
      <c r="Z214">
        <f t="shared" si="588"/>
        <v>6798.904583333333</v>
      </c>
      <c r="AA214">
        <f t="shared" si="588"/>
        <v>6798.904583333333</v>
      </c>
      <c r="AB214">
        <f t="shared" si="588"/>
        <v>6798.904583333333</v>
      </c>
      <c r="AC214">
        <f t="shared" si="588"/>
        <v>6798.904583333333</v>
      </c>
      <c r="AD214">
        <f t="shared" si="588"/>
        <v>6798.904583333333</v>
      </c>
      <c r="AE214">
        <f t="shared" si="588"/>
        <v>6798.904583333333</v>
      </c>
      <c r="AF214">
        <f t="shared" si="588"/>
        <v>6798.904583333333</v>
      </c>
      <c r="AG214">
        <f t="shared" si="588"/>
        <v>0</v>
      </c>
      <c r="AH214">
        <f t="shared" si="588"/>
        <v>0</v>
      </c>
      <c r="AI214">
        <f t="shared" si="588"/>
        <v>0</v>
      </c>
      <c r="AJ214">
        <f t="shared" si="588"/>
        <v>0</v>
      </c>
      <c r="AK214">
        <f t="shared" si="588"/>
        <v>0</v>
      </c>
      <c r="AL214">
        <f t="shared" si="588"/>
        <v>0</v>
      </c>
      <c r="AM214">
        <f t="shared" si="588"/>
        <v>0</v>
      </c>
      <c r="AN214">
        <f t="shared" si="588"/>
        <v>0</v>
      </c>
      <c r="AO214">
        <f t="shared" si="588"/>
        <v>0</v>
      </c>
      <c r="AP214">
        <f t="shared" si="588"/>
        <v>0</v>
      </c>
      <c r="AQ214">
        <f t="shared" si="588"/>
        <v>0</v>
      </c>
      <c r="AR214">
        <f t="shared" si="588"/>
        <v>0</v>
      </c>
      <c r="AS214">
        <f t="shared" si="588"/>
        <v>0</v>
      </c>
      <c r="AT214">
        <f t="shared" si="588"/>
        <v>0</v>
      </c>
      <c r="AU214">
        <f t="shared" si="588"/>
        <v>0</v>
      </c>
      <c r="AV214">
        <f t="shared" si="588"/>
        <v>0</v>
      </c>
      <c r="AW214">
        <f t="shared" si="588"/>
        <v>0</v>
      </c>
      <c r="AX214">
        <f t="shared" si="588"/>
        <v>0</v>
      </c>
      <c r="AY214">
        <f t="shared" si="588"/>
        <v>0</v>
      </c>
      <c r="AZ214">
        <f t="shared" si="588"/>
        <v>0</v>
      </c>
      <c r="BA214">
        <f t="shared" si="588"/>
        <v>0</v>
      </c>
      <c r="BB214">
        <f t="shared" si="588"/>
        <v>0</v>
      </c>
      <c r="BC214">
        <f t="shared" si="588"/>
        <v>0</v>
      </c>
      <c r="BD214">
        <f t="shared" si="588"/>
        <v>0</v>
      </c>
      <c r="BE214">
        <f t="shared" si="588"/>
        <v>0</v>
      </c>
      <c r="BF214">
        <f t="shared" si="588"/>
        <v>0</v>
      </c>
      <c r="BG214">
        <f t="shared" si="588"/>
        <v>0</v>
      </c>
      <c r="BH214">
        <f t="shared" si="588"/>
        <v>0</v>
      </c>
      <c r="BI214">
        <f t="shared" si="588"/>
        <v>0</v>
      </c>
      <c r="BJ214">
        <f t="shared" si="588"/>
        <v>0</v>
      </c>
      <c r="BK214">
        <f t="shared" si="588"/>
        <v>0</v>
      </c>
      <c r="BL214">
        <f t="shared" si="588"/>
        <v>0</v>
      </c>
      <c r="BM214">
        <f t="shared" si="588"/>
        <v>0</v>
      </c>
      <c r="BN214">
        <f t="shared" si="588"/>
        <v>0</v>
      </c>
      <c r="BO214">
        <f t="shared" si="588"/>
        <v>0</v>
      </c>
      <c r="BP214">
        <f t="shared" si="588"/>
        <v>0</v>
      </c>
      <c r="BQ214">
        <f t="shared" ref="BQ214:CO214" si="589">IF(OR(BQ212&lt;$D$204,BQ212&gt;$D$205),0,$D$210*(1-$D$208)/$D207/12)</f>
        <v>0</v>
      </c>
      <c r="BR214">
        <f t="shared" si="589"/>
        <v>0</v>
      </c>
      <c r="BS214">
        <f t="shared" si="589"/>
        <v>0</v>
      </c>
      <c r="BT214">
        <f t="shared" si="589"/>
        <v>0</v>
      </c>
      <c r="BU214">
        <f t="shared" si="589"/>
        <v>0</v>
      </c>
      <c r="BV214">
        <f t="shared" si="589"/>
        <v>0</v>
      </c>
      <c r="BW214">
        <f t="shared" si="589"/>
        <v>0</v>
      </c>
      <c r="BX214">
        <f t="shared" si="589"/>
        <v>0</v>
      </c>
      <c r="BY214">
        <f t="shared" si="589"/>
        <v>0</v>
      </c>
      <c r="BZ214">
        <f t="shared" si="589"/>
        <v>0</v>
      </c>
      <c r="CA214">
        <f t="shared" si="589"/>
        <v>0</v>
      </c>
      <c r="CB214">
        <f t="shared" si="589"/>
        <v>0</v>
      </c>
      <c r="CC214">
        <f t="shared" si="589"/>
        <v>0</v>
      </c>
      <c r="CD214">
        <f t="shared" si="589"/>
        <v>0</v>
      </c>
      <c r="CE214">
        <f t="shared" si="589"/>
        <v>0</v>
      </c>
      <c r="CF214">
        <f t="shared" si="589"/>
        <v>0</v>
      </c>
      <c r="CG214">
        <f t="shared" si="589"/>
        <v>0</v>
      </c>
      <c r="CH214">
        <f t="shared" si="589"/>
        <v>0</v>
      </c>
      <c r="CI214">
        <f t="shared" si="589"/>
        <v>0</v>
      </c>
      <c r="CJ214">
        <f t="shared" si="589"/>
        <v>0</v>
      </c>
      <c r="CK214">
        <f t="shared" si="589"/>
        <v>0</v>
      </c>
      <c r="CL214">
        <f t="shared" si="589"/>
        <v>0</v>
      </c>
      <c r="CM214">
        <f t="shared" si="589"/>
        <v>0</v>
      </c>
      <c r="CN214">
        <f t="shared" si="589"/>
        <v>0</v>
      </c>
      <c r="CO214">
        <f t="shared" si="589"/>
        <v>0</v>
      </c>
    </row>
    <row r="216" spans="1:93" s="38" customFormat="1">
      <c r="A216" s="38" t="s">
        <v>68</v>
      </c>
      <c r="D216" s="49"/>
    </row>
    <row r="217" spans="1:93">
      <c r="B217" t="s">
        <v>92</v>
      </c>
      <c r="C217" t="s">
        <v>151</v>
      </c>
      <c r="D217" s="64">
        <v>42125</v>
      </c>
    </row>
    <row r="218" spans="1:93">
      <c r="C218" t="s">
        <v>176</v>
      </c>
      <c r="D218" s="64">
        <v>42979</v>
      </c>
    </row>
    <row r="219" spans="1:93">
      <c r="C219" t="s">
        <v>199</v>
      </c>
      <c r="D219" s="57">
        <v>0.25</v>
      </c>
    </row>
    <row r="220" spans="1:93">
      <c r="C220" s="2" t="s">
        <v>122</v>
      </c>
      <c r="D220" s="73">
        <f>D217</f>
        <v>42125</v>
      </c>
      <c r="E220" s="73">
        <f t="shared" ref="E220:AJ220" si="590">EDATE(D220,1)</f>
        <v>42156</v>
      </c>
      <c r="F220" s="73">
        <f t="shared" si="590"/>
        <v>42186</v>
      </c>
      <c r="G220" s="73">
        <f t="shared" si="590"/>
        <v>42217</v>
      </c>
      <c r="H220" s="73">
        <f t="shared" si="590"/>
        <v>42248</v>
      </c>
      <c r="I220" s="73">
        <f t="shared" si="590"/>
        <v>42278</v>
      </c>
      <c r="J220" s="73">
        <f t="shared" si="590"/>
        <v>42309</v>
      </c>
      <c r="K220" s="73">
        <f t="shared" si="590"/>
        <v>42339</v>
      </c>
      <c r="L220" s="73">
        <f t="shared" si="590"/>
        <v>42370</v>
      </c>
      <c r="M220" s="73">
        <f t="shared" si="590"/>
        <v>42401</v>
      </c>
      <c r="N220" s="73">
        <f t="shared" si="590"/>
        <v>42430</v>
      </c>
      <c r="O220" s="73">
        <f t="shared" si="590"/>
        <v>42461</v>
      </c>
      <c r="P220" s="73">
        <f t="shared" si="590"/>
        <v>42491</v>
      </c>
      <c r="Q220" s="73">
        <f t="shared" si="590"/>
        <v>42522</v>
      </c>
      <c r="R220" s="73">
        <f t="shared" si="590"/>
        <v>42552</v>
      </c>
      <c r="S220" s="73">
        <f t="shared" si="590"/>
        <v>42583</v>
      </c>
      <c r="T220" s="73">
        <f t="shared" si="590"/>
        <v>42614</v>
      </c>
      <c r="U220" s="73">
        <f t="shared" si="590"/>
        <v>42644</v>
      </c>
      <c r="V220" s="73">
        <f t="shared" si="590"/>
        <v>42675</v>
      </c>
      <c r="W220" s="73">
        <f t="shared" si="590"/>
        <v>42705</v>
      </c>
      <c r="X220" s="73">
        <f t="shared" si="590"/>
        <v>42736</v>
      </c>
      <c r="Y220" s="73">
        <f t="shared" si="590"/>
        <v>42767</v>
      </c>
      <c r="Z220" s="73">
        <f t="shared" si="590"/>
        <v>42795</v>
      </c>
      <c r="AA220" s="73">
        <f t="shared" si="590"/>
        <v>42826</v>
      </c>
      <c r="AB220" s="73">
        <f t="shared" si="590"/>
        <v>42856</v>
      </c>
      <c r="AC220" s="73">
        <f t="shared" si="590"/>
        <v>42887</v>
      </c>
      <c r="AD220" s="73">
        <f t="shared" si="590"/>
        <v>42917</v>
      </c>
      <c r="AE220" s="73">
        <f t="shared" si="590"/>
        <v>42948</v>
      </c>
      <c r="AF220" s="73">
        <f t="shared" si="590"/>
        <v>42979</v>
      </c>
      <c r="AG220" s="73">
        <f t="shared" si="590"/>
        <v>43009</v>
      </c>
      <c r="AH220" s="73">
        <f t="shared" si="590"/>
        <v>43040</v>
      </c>
      <c r="AI220" s="73">
        <f t="shared" si="590"/>
        <v>43070</v>
      </c>
      <c r="AJ220" s="73">
        <f t="shared" si="590"/>
        <v>43101</v>
      </c>
      <c r="AK220" s="73">
        <f t="shared" ref="AK220:BP220" si="591">EDATE(AJ220,1)</f>
        <v>43132</v>
      </c>
      <c r="AL220" s="73">
        <f t="shared" si="591"/>
        <v>43160</v>
      </c>
      <c r="AM220" s="73">
        <f t="shared" si="591"/>
        <v>43191</v>
      </c>
      <c r="AN220" s="73">
        <f t="shared" si="591"/>
        <v>43221</v>
      </c>
      <c r="AO220" s="73">
        <f t="shared" si="591"/>
        <v>43252</v>
      </c>
      <c r="AP220" s="73">
        <f t="shared" si="591"/>
        <v>43282</v>
      </c>
      <c r="AQ220" s="73">
        <f t="shared" si="591"/>
        <v>43313</v>
      </c>
      <c r="AR220" s="73">
        <f t="shared" si="591"/>
        <v>43344</v>
      </c>
      <c r="AS220" s="73">
        <f t="shared" si="591"/>
        <v>43374</v>
      </c>
      <c r="AT220" s="73">
        <f t="shared" si="591"/>
        <v>43405</v>
      </c>
      <c r="AU220" s="73">
        <f t="shared" si="591"/>
        <v>43435</v>
      </c>
      <c r="AV220" s="73">
        <f t="shared" si="591"/>
        <v>43466</v>
      </c>
      <c r="AW220" s="73">
        <f t="shared" si="591"/>
        <v>43497</v>
      </c>
      <c r="AX220" s="73">
        <f t="shared" si="591"/>
        <v>43525</v>
      </c>
      <c r="AY220" s="73">
        <f t="shared" si="591"/>
        <v>43556</v>
      </c>
      <c r="AZ220" s="73">
        <f t="shared" si="591"/>
        <v>43586</v>
      </c>
      <c r="BA220" s="73">
        <f t="shared" si="591"/>
        <v>43617</v>
      </c>
      <c r="BB220" s="73">
        <f t="shared" si="591"/>
        <v>43647</v>
      </c>
      <c r="BC220" s="73">
        <f t="shared" si="591"/>
        <v>43678</v>
      </c>
      <c r="BD220" s="73">
        <f t="shared" si="591"/>
        <v>43709</v>
      </c>
      <c r="BE220" s="73">
        <f t="shared" si="591"/>
        <v>43739</v>
      </c>
      <c r="BF220" s="73">
        <f t="shared" si="591"/>
        <v>43770</v>
      </c>
      <c r="BG220" s="73">
        <f t="shared" si="591"/>
        <v>43800</v>
      </c>
      <c r="BH220" s="73">
        <f t="shared" si="591"/>
        <v>43831</v>
      </c>
      <c r="BI220" s="73">
        <f t="shared" si="591"/>
        <v>43862</v>
      </c>
      <c r="BJ220" s="73">
        <f t="shared" si="591"/>
        <v>43891</v>
      </c>
      <c r="BK220" s="73">
        <f t="shared" si="591"/>
        <v>43922</v>
      </c>
      <c r="BL220" s="73">
        <f t="shared" si="591"/>
        <v>43952</v>
      </c>
      <c r="BM220" s="73">
        <f t="shared" si="591"/>
        <v>43983</v>
      </c>
      <c r="BN220" s="73">
        <f t="shared" si="591"/>
        <v>44013</v>
      </c>
      <c r="BO220" s="73">
        <f t="shared" si="591"/>
        <v>44044</v>
      </c>
      <c r="BP220" s="73">
        <f t="shared" si="591"/>
        <v>44075</v>
      </c>
      <c r="BQ220" s="73">
        <f t="shared" ref="BQ220:CO220" si="592">EDATE(BP220,1)</f>
        <v>44105</v>
      </c>
      <c r="BR220" s="73">
        <f t="shared" si="592"/>
        <v>44136</v>
      </c>
      <c r="BS220" s="73">
        <f t="shared" si="592"/>
        <v>44166</v>
      </c>
      <c r="BT220" s="73">
        <f t="shared" si="592"/>
        <v>44197</v>
      </c>
      <c r="BU220" s="73">
        <f t="shared" si="592"/>
        <v>44228</v>
      </c>
      <c r="BV220" s="73">
        <f t="shared" si="592"/>
        <v>44256</v>
      </c>
      <c r="BW220" s="73">
        <f t="shared" si="592"/>
        <v>44287</v>
      </c>
      <c r="BX220" s="73">
        <f t="shared" si="592"/>
        <v>44317</v>
      </c>
      <c r="BY220" s="73">
        <f t="shared" si="592"/>
        <v>44348</v>
      </c>
      <c r="BZ220" s="73">
        <f t="shared" si="592"/>
        <v>44378</v>
      </c>
      <c r="CA220" s="73">
        <f t="shared" si="592"/>
        <v>44409</v>
      </c>
      <c r="CB220" s="73">
        <f t="shared" si="592"/>
        <v>44440</v>
      </c>
      <c r="CC220" s="73">
        <f t="shared" si="592"/>
        <v>44470</v>
      </c>
      <c r="CD220" s="73">
        <f t="shared" si="592"/>
        <v>44501</v>
      </c>
      <c r="CE220" s="73">
        <f t="shared" si="592"/>
        <v>44531</v>
      </c>
      <c r="CF220" s="73">
        <f t="shared" si="592"/>
        <v>44562</v>
      </c>
      <c r="CG220" s="73">
        <f t="shared" si="592"/>
        <v>44593</v>
      </c>
      <c r="CH220" s="73">
        <f t="shared" si="592"/>
        <v>44621</v>
      </c>
      <c r="CI220" s="73">
        <f t="shared" si="592"/>
        <v>44652</v>
      </c>
      <c r="CJ220" s="73">
        <f t="shared" si="592"/>
        <v>44682</v>
      </c>
      <c r="CK220" s="73">
        <f t="shared" si="592"/>
        <v>44713</v>
      </c>
      <c r="CL220" s="73">
        <f t="shared" si="592"/>
        <v>44743</v>
      </c>
      <c r="CM220" s="73">
        <f t="shared" si="592"/>
        <v>44774</v>
      </c>
      <c r="CN220" s="73">
        <f t="shared" si="592"/>
        <v>44805</v>
      </c>
      <c r="CO220" s="73">
        <f t="shared" si="592"/>
        <v>44835</v>
      </c>
    </row>
    <row r="221" spans="1:93">
      <c r="C221" t="s">
        <v>238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1</v>
      </c>
      <c r="AT221">
        <v>1</v>
      </c>
      <c r="AU221">
        <v>1</v>
      </c>
      <c r="AV221">
        <v>1</v>
      </c>
      <c r="AW221">
        <v>1</v>
      </c>
      <c r="AX221">
        <v>1</v>
      </c>
      <c r="AY221">
        <v>1</v>
      </c>
      <c r="AZ221">
        <v>1</v>
      </c>
      <c r="BA221">
        <v>1</v>
      </c>
      <c r="BB221">
        <v>1</v>
      </c>
      <c r="BC221">
        <v>1</v>
      </c>
      <c r="BD221">
        <v>1</v>
      </c>
      <c r="BE221">
        <v>1</v>
      </c>
      <c r="BF221">
        <v>1</v>
      </c>
      <c r="BG221">
        <v>1</v>
      </c>
      <c r="BH221">
        <v>1</v>
      </c>
      <c r="BI221">
        <v>1</v>
      </c>
      <c r="BJ221">
        <v>1</v>
      </c>
      <c r="BK221">
        <v>1</v>
      </c>
      <c r="BL221">
        <v>1</v>
      </c>
      <c r="BM221">
        <v>1</v>
      </c>
      <c r="BN221">
        <v>1</v>
      </c>
      <c r="BO221">
        <v>1</v>
      </c>
      <c r="BP221">
        <v>1</v>
      </c>
      <c r="BQ221">
        <v>1</v>
      </c>
      <c r="BR221">
        <v>1</v>
      </c>
      <c r="BS221">
        <v>1</v>
      </c>
      <c r="BT221">
        <v>1</v>
      </c>
      <c r="BU221">
        <v>1</v>
      </c>
      <c r="BV221">
        <v>1</v>
      </c>
      <c r="BW221">
        <v>1</v>
      </c>
      <c r="BX221">
        <v>1</v>
      </c>
      <c r="BY221">
        <v>1</v>
      </c>
      <c r="BZ221">
        <v>1</v>
      </c>
      <c r="CA221">
        <v>1</v>
      </c>
      <c r="CB221">
        <v>1</v>
      </c>
      <c r="CC221">
        <v>1</v>
      </c>
      <c r="CD221">
        <v>1</v>
      </c>
      <c r="CE221">
        <v>1</v>
      </c>
      <c r="CF221">
        <v>1</v>
      </c>
      <c r="CG221">
        <v>1</v>
      </c>
      <c r="CH221">
        <v>1</v>
      </c>
      <c r="CI221">
        <v>1</v>
      </c>
      <c r="CJ221">
        <v>1</v>
      </c>
      <c r="CK221">
        <v>1</v>
      </c>
      <c r="CL221">
        <v>1</v>
      </c>
      <c r="CM221">
        <v>1</v>
      </c>
      <c r="CN221">
        <v>1</v>
      </c>
      <c r="CO221">
        <v>1</v>
      </c>
    </row>
    <row r="222" spans="1:93">
      <c r="C222" t="s">
        <v>208</v>
      </c>
    </row>
    <row r="223" spans="1:93">
      <c r="C223" t="s">
        <v>209</v>
      </c>
    </row>
    <row r="224" spans="1:93">
      <c r="C224" t="s">
        <v>205</v>
      </c>
    </row>
    <row r="225" spans="1:93">
      <c r="C225" t="s">
        <v>206</v>
      </c>
    </row>
    <row r="227" spans="1:93">
      <c r="B227" t="s">
        <v>160</v>
      </c>
      <c r="C227" s="2" t="s">
        <v>122</v>
      </c>
      <c r="D227" s="73">
        <f>D217</f>
        <v>42125</v>
      </c>
      <c r="E227" s="73">
        <f t="shared" ref="E227:AJ227" si="593">EDATE(D227,1)</f>
        <v>42156</v>
      </c>
      <c r="F227" s="73">
        <f t="shared" si="593"/>
        <v>42186</v>
      </c>
      <c r="G227" s="73">
        <f t="shared" si="593"/>
        <v>42217</v>
      </c>
      <c r="H227" s="73">
        <f t="shared" si="593"/>
        <v>42248</v>
      </c>
      <c r="I227" s="73">
        <f t="shared" si="593"/>
        <v>42278</v>
      </c>
      <c r="J227" s="73">
        <f t="shared" si="593"/>
        <v>42309</v>
      </c>
      <c r="K227" s="73">
        <f t="shared" si="593"/>
        <v>42339</v>
      </c>
      <c r="L227" s="73">
        <f t="shared" si="593"/>
        <v>42370</v>
      </c>
      <c r="M227" s="73">
        <f t="shared" si="593"/>
        <v>42401</v>
      </c>
      <c r="N227" s="73">
        <f t="shared" si="593"/>
        <v>42430</v>
      </c>
      <c r="O227" s="73">
        <f t="shared" si="593"/>
        <v>42461</v>
      </c>
      <c r="P227" s="73">
        <f t="shared" si="593"/>
        <v>42491</v>
      </c>
      <c r="Q227" s="73">
        <f t="shared" si="593"/>
        <v>42522</v>
      </c>
      <c r="R227" s="73">
        <f t="shared" si="593"/>
        <v>42552</v>
      </c>
      <c r="S227" s="73">
        <f t="shared" si="593"/>
        <v>42583</v>
      </c>
      <c r="T227" s="73">
        <f t="shared" si="593"/>
        <v>42614</v>
      </c>
      <c r="U227" s="73">
        <f t="shared" si="593"/>
        <v>42644</v>
      </c>
      <c r="V227" s="73">
        <f t="shared" si="593"/>
        <v>42675</v>
      </c>
      <c r="W227" s="73">
        <f t="shared" si="593"/>
        <v>42705</v>
      </c>
      <c r="X227" s="73">
        <f t="shared" si="593"/>
        <v>42736</v>
      </c>
      <c r="Y227" s="73">
        <f t="shared" si="593"/>
        <v>42767</v>
      </c>
      <c r="Z227" s="73">
        <f t="shared" si="593"/>
        <v>42795</v>
      </c>
      <c r="AA227" s="73">
        <f t="shared" si="593"/>
        <v>42826</v>
      </c>
      <c r="AB227" s="73">
        <f t="shared" si="593"/>
        <v>42856</v>
      </c>
      <c r="AC227" s="73">
        <f t="shared" si="593"/>
        <v>42887</v>
      </c>
      <c r="AD227" s="73">
        <f t="shared" si="593"/>
        <v>42917</v>
      </c>
      <c r="AE227" s="73">
        <f t="shared" si="593"/>
        <v>42948</v>
      </c>
      <c r="AF227" s="73">
        <f t="shared" si="593"/>
        <v>42979</v>
      </c>
      <c r="AG227" s="73">
        <f t="shared" si="593"/>
        <v>43009</v>
      </c>
      <c r="AH227" s="73">
        <f t="shared" si="593"/>
        <v>43040</v>
      </c>
      <c r="AI227" s="73">
        <f t="shared" si="593"/>
        <v>43070</v>
      </c>
      <c r="AJ227" s="73">
        <f t="shared" si="593"/>
        <v>43101</v>
      </c>
      <c r="AK227" s="73">
        <f t="shared" ref="AK227:BP227" si="594">EDATE(AJ227,1)</f>
        <v>43132</v>
      </c>
      <c r="AL227" s="73">
        <f t="shared" si="594"/>
        <v>43160</v>
      </c>
      <c r="AM227" s="73">
        <f t="shared" si="594"/>
        <v>43191</v>
      </c>
      <c r="AN227" s="73">
        <f t="shared" si="594"/>
        <v>43221</v>
      </c>
      <c r="AO227" s="73">
        <f t="shared" si="594"/>
        <v>43252</v>
      </c>
      <c r="AP227" s="73">
        <f t="shared" si="594"/>
        <v>43282</v>
      </c>
      <c r="AQ227" s="73">
        <f t="shared" si="594"/>
        <v>43313</v>
      </c>
      <c r="AR227" s="73">
        <f t="shared" si="594"/>
        <v>43344</v>
      </c>
      <c r="AS227" s="73">
        <f t="shared" si="594"/>
        <v>43374</v>
      </c>
      <c r="AT227" s="73">
        <f t="shared" si="594"/>
        <v>43405</v>
      </c>
      <c r="AU227" s="73">
        <f t="shared" si="594"/>
        <v>43435</v>
      </c>
      <c r="AV227" s="73">
        <f t="shared" si="594"/>
        <v>43466</v>
      </c>
      <c r="AW227" s="73">
        <f t="shared" si="594"/>
        <v>43497</v>
      </c>
      <c r="AX227" s="73">
        <f t="shared" si="594"/>
        <v>43525</v>
      </c>
      <c r="AY227" s="73">
        <f t="shared" si="594"/>
        <v>43556</v>
      </c>
      <c r="AZ227" s="73">
        <f t="shared" si="594"/>
        <v>43586</v>
      </c>
      <c r="BA227" s="73">
        <f t="shared" si="594"/>
        <v>43617</v>
      </c>
      <c r="BB227" s="73">
        <f t="shared" si="594"/>
        <v>43647</v>
      </c>
      <c r="BC227" s="73">
        <f t="shared" si="594"/>
        <v>43678</v>
      </c>
      <c r="BD227" s="73">
        <f t="shared" si="594"/>
        <v>43709</v>
      </c>
      <c r="BE227" s="73">
        <f t="shared" si="594"/>
        <v>43739</v>
      </c>
      <c r="BF227" s="73">
        <f t="shared" si="594"/>
        <v>43770</v>
      </c>
      <c r="BG227" s="73">
        <f t="shared" si="594"/>
        <v>43800</v>
      </c>
      <c r="BH227" s="73">
        <f t="shared" si="594"/>
        <v>43831</v>
      </c>
      <c r="BI227" s="73">
        <f t="shared" si="594"/>
        <v>43862</v>
      </c>
      <c r="BJ227" s="73">
        <f t="shared" si="594"/>
        <v>43891</v>
      </c>
      <c r="BK227" s="73">
        <f t="shared" si="594"/>
        <v>43922</v>
      </c>
      <c r="BL227" s="73">
        <f t="shared" si="594"/>
        <v>43952</v>
      </c>
      <c r="BM227" s="73">
        <f t="shared" si="594"/>
        <v>43983</v>
      </c>
      <c r="BN227" s="73">
        <f t="shared" si="594"/>
        <v>44013</v>
      </c>
      <c r="BO227" s="73">
        <f t="shared" si="594"/>
        <v>44044</v>
      </c>
      <c r="BP227" s="73">
        <f t="shared" si="594"/>
        <v>44075</v>
      </c>
      <c r="BQ227" s="73">
        <f t="shared" ref="BQ227:CO227" si="595">EDATE(BP227,1)</f>
        <v>44105</v>
      </c>
      <c r="BR227" s="73">
        <f t="shared" si="595"/>
        <v>44136</v>
      </c>
      <c r="BS227" s="73">
        <f t="shared" si="595"/>
        <v>44166</v>
      </c>
      <c r="BT227" s="73">
        <f t="shared" si="595"/>
        <v>44197</v>
      </c>
      <c r="BU227" s="73">
        <f t="shared" si="595"/>
        <v>44228</v>
      </c>
      <c r="BV227" s="73">
        <f t="shared" si="595"/>
        <v>44256</v>
      </c>
      <c r="BW227" s="73">
        <f t="shared" si="595"/>
        <v>44287</v>
      </c>
      <c r="BX227" s="73">
        <f t="shared" si="595"/>
        <v>44317</v>
      </c>
      <c r="BY227" s="73">
        <f t="shared" si="595"/>
        <v>44348</v>
      </c>
      <c r="BZ227" s="73">
        <f t="shared" si="595"/>
        <v>44378</v>
      </c>
      <c r="CA227" s="73">
        <f t="shared" si="595"/>
        <v>44409</v>
      </c>
      <c r="CB227" s="73">
        <f t="shared" si="595"/>
        <v>44440</v>
      </c>
      <c r="CC227" s="73">
        <f t="shared" si="595"/>
        <v>44470</v>
      </c>
      <c r="CD227" s="73">
        <f t="shared" si="595"/>
        <v>44501</v>
      </c>
      <c r="CE227" s="73">
        <f t="shared" si="595"/>
        <v>44531</v>
      </c>
      <c r="CF227" s="73">
        <f t="shared" si="595"/>
        <v>44562</v>
      </c>
      <c r="CG227" s="73">
        <f t="shared" si="595"/>
        <v>44593</v>
      </c>
      <c r="CH227" s="73">
        <f t="shared" si="595"/>
        <v>44621</v>
      </c>
      <c r="CI227" s="73">
        <f t="shared" si="595"/>
        <v>44652</v>
      </c>
      <c r="CJ227" s="73">
        <f t="shared" si="595"/>
        <v>44682</v>
      </c>
      <c r="CK227" s="73">
        <f t="shared" si="595"/>
        <v>44713</v>
      </c>
      <c r="CL227" s="73">
        <f t="shared" si="595"/>
        <v>44743</v>
      </c>
      <c r="CM227" s="73">
        <f t="shared" si="595"/>
        <v>44774</v>
      </c>
      <c r="CN227" s="73">
        <f t="shared" si="595"/>
        <v>44805</v>
      </c>
      <c r="CO227" s="73">
        <f t="shared" si="595"/>
        <v>44835</v>
      </c>
    </row>
    <row r="228" spans="1:93">
      <c r="C228" t="s">
        <v>210</v>
      </c>
      <c r="D228">
        <f>D221-D222-D223-D224-D225</f>
        <v>1</v>
      </c>
      <c r="E228">
        <f t="shared" ref="E228:BP228" si="596">E221-E222-E223-E224-E225</f>
        <v>1</v>
      </c>
      <c r="F228">
        <f t="shared" si="596"/>
        <v>1</v>
      </c>
      <c r="G228">
        <f t="shared" si="596"/>
        <v>1</v>
      </c>
      <c r="H228">
        <f t="shared" si="596"/>
        <v>1</v>
      </c>
      <c r="I228">
        <f t="shared" si="596"/>
        <v>1</v>
      </c>
      <c r="J228">
        <f t="shared" si="596"/>
        <v>1</v>
      </c>
      <c r="K228">
        <f t="shared" si="596"/>
        <v>1</v>
      </c>
      <c r="L228">
        <f t="shared" si="596"/>
        <v>1</v>
      </c>
      <c r="M228">
        <f t="shared" si="596"/>
        <v>1</v>
      </c>
      <c r="N228">
        <f t="shared" si="596"/>
        <v>1</v>
      </c>
      <c r="O228">
        <f t="shared" si="596"/>
        <v>1</v>
      </c>
      <c r="P228">
        <f t="shared" si="596"/>
        <v>1</v>
      </c>
      <c r="Q228">
        <f t="shared" si="596"/>
        <v>1</v>
      </c>
      <c r="R228">
        <f t="shared" si="596"/>
        <v>1</v>
      </c>
      <c r="S228">
        <f t="shared" si="596"/>
        <v>1</v>
      </c>
      <c r="T228">
        <f t="shared" si="596"/>
        <v>1</v>
      </c>
      <c r="U228">
        <f t="shared" si="596"/>
        <v>1</v>
      </c>
      <c r="V228">
        <f t="shared" si="596"/>
        <v>1</v>
      </c>
      <c r="W228">
        <f t="shared" si="596"/>
        <v>1</v>
      </c>
      <c r="X228">
        <f t="shared" si="596"/>
        <v>1</v>
      </c>
      <c r="Y228">
        <f t="shared" si="596"/>
        <v>1</v>
      </c>
      <c r="Z228">
        <f t="shared" si="596"/>
        <v>1</v>
      </c>
      <c r="AA228">
        <f t="shared" si="596"/>
        <v>1</v>
      </c>
      <c r="AB228">
        <f t="shared" si="596"/>
        <v>1</v>
      </c>
      <c r="AC228">
        <f t="shared" si="596"/>
        <v>1</v>
      </c>
      <c r="AD228">
        <f t="shared" si="596"/>
        <v>1</v>
      </c>
      <c r="AE228">
        <f t="shared" si="596"/>
        <v>1</v>
      </c>
      <c r="AF228">
        <f t="shared" si="596"/>
        <v>1</v>
      </c>
      <c r="AG228">
        <f t="shared" si="596"/>
        <v>1</v>
      </c>
      <c r="AH228">
        <f t="shared" si="596"/>
        <v>1</v>
      </c>
      <c r="AI228">
        <f t="shared" si="596"/>
        <v>1</v>
      </c>
      <c r="AJ228">
        <f t="shared" si="596"/>
        <v>1</v>
      </c>
      <c r="AK228">
        <f t="shared" si="596"/>
        <v>1</v>
      </c>
      <c r="AL228">
        <f t="shared" si="596"/>
        <v>1</v>
      </c>
      <c r="AM228">
        <f t="shared" si="596"/>
        <v>1</v>
      </c>
      <c r="AN228">
        <f t="shared" si="596"/>
        <v>1</v>
      </c>
      <c r="AO228">
        <f t="shared" si="596"/>
        <v>1</v>
      </c>
      <c r="AP228">
        <f t="shared" si="596"/>
        <v>1</v>
      </c>
      <c r="AQ228">
        <f t="shared" si="596"/>
        <v>1</v>
      </c>
      <c r="AR228">
        <f t="shared" si="596"/>
        <v>1</v>
      </c>
      <c r="AS228">
        <f t="shared" si="596"/>
        <v>1</v>
      </c>
      <c r="AT228">
        <f t="shared" si="596"/>
        <v>1</v>
      </c>
      <c r="AU228">
        <f t="shared" si="596"/>
        <v>1</v>
      </c>
      <c r="AV228">
        <f t="shared" si="596"/>
        <v>1</v>
      </c>
      <c r="AW228">
        <f t="shared" si="596"/>
        <v>1</v>
      </c>
      <c r="AX228">
        <f t="shared" si="596"/>
        <v>1</v>
      </c>
      <c r="AY228">
        <f t="shared" si="596"/>
        <v>1</v>
      </c>
      <c r="AZ228">
        <f t="shared" si="596"/>
        <v>1</v>
      </c>
      <c r="BA228">
        <f t="shared" si="596"/>
        <v>1</v>
      </c>
      <c r="BB228">
        <f t="shared" si="596"/>
        <v>1</v>
      </c>
      <c r="BC228">
        <f t="shared" si="596"/>
        <v>1</v>
      </c>
      <c r="BD228">
        <f t="shared" si="596"/>
        <v>1</v>
      </c>
      <c r="BE228">
        <f t="shared" si="596"/>
        <v>1</v>
      </c>
      <c r="BF228">
        <f t="shared" si="596"/>
        <v>1</v>
      </c>
      <c r="BG228">
        <f t="shared" si="596"/>
        <v>1</v>
      </c>
      <c r="BH228">
        <f t="shared" si="596"/>
        <v>1</v>
      </c>
      <c r="BI228">
        <f t="shared" si="596"/>
        <v>1</v>
      </c>
      <c r="BJ228">
        <f t="shared" si="596"/>
        <v>1</v>
      </c>
      <c r="BK228">
        <f t="shared" si="596"/>
        <v>1</v>
      </c>
      <c r="BL228">
        <f t="shared" si="596"/>
        <v>1</v>
      </c>
      <c r="BM228">
        <f t="shared" si="596"/>
        <v>1</v>
      </c>
      <c r="BN228">
        <f t="shared" si="596"/>
        <v>1</v>
      </c>
      <c r="BO228">
        <f t="shared" si="596"/>
        <v>1</v>
      </c>
      <c r="BP228">
        <f t="shared" si="596"/>
        <v>1</v>
      </c>
      <c r="BQ228">
        <f t="shared" ref="BQ228:CO228" si="597">BQ221-BQ222-BQ223-BQ224-BQ225</f>
        <v>1</v>
      </c>
      <c r="BR228">
        <f t="shared" si="597"/>
        <v>1</v>
      </c>
      <c r="BS228">
        <f t="shared" si="597"/>
        <v>1</v>
      </c>
      <c r="BT228">
        <f t="shared" si="597"/>
        <v>1</v>
      </c>
      <c r="BU228">
        <f t="shared" si="597"/>
        <v>1</v>
      </c>
      <c r="BV228">
        <f t="shared" si="597"/>
        <v>1</v>
      </c>
      <c r="BW228">
        <f t="shared" si="597"/>
        <v>1</v>
      </c>
      <c r="BX228">
        <f t="shared" si="597"/>
        <v>1</v>
      </c>
      <c r="BY228">
        <f t="shared" si="597"/>
        <v>1</v>
      </c>
      <c r="BZ228">
        <f t="shared" si="597"/>
        <v>1</v>
      </c>
      <c r="CA228">
        <f t="shared" si="597"/>
        <v>1</v>
      </c>
      <c r="CB228">
        <f t="shared" si="597"/>
        <v>1</v>
      </c>
      <c r="CC228">
        <f t="shared" si="597"/>
        <v>1</v>
      </c>
      <c r="CD228">
        <f t="shared" si="597"/>
        <v>1</v>
      </c>
      <c r="CE228">
        <f t="shared" si="597"/>
        <v>1</v>
      </c>
      <c r="CF228">
        <f t="shared" si="597"/>
        <v>1</v>
      </c>
      <c r="CG228">
        <f t="shared" si="597"/>
        <v>1</v>
      </c>
      <c r="CH228">
        <f t="shared" si="597"/>
        <v>1</v>
      </c>
      <c r="CI228">
        <f t="shared" si="597"/>
        <v>1</v>
      </c>
      <c r="CJ228">
        <f t="shared" si="597"/>
        <v>1</v>
      </c>
      <c r="CK228">
        <f t="shared" si="597"/>
        <v>1</v>
      </c>
      <c r="CL228">
        <f t="shared" si="597"/>
        <v>1</v>
      </c>
      <c r="CM228">
        <f t="shared" si="597"/>
        <v>1</v>
      </c>
      <c r="CN228">
        <f t="shared" si="597"/>
        <v>1</v>
      </c>
      <c r="CO228">
        <f t="shared" si="597"/>
        <v>1</v>
      </c>
    </row>
    <row r="229" spans="1:93">
      <c r="C229">
        <v>1</v>
      </c>
      <c r="D229">
        <f ca="1">IF(AND(YEAR(D227)=YEAR($D$217),MONTH(D227)=12),SUM(OFFSET(D228,0,MONTH($D$217)-12):D228),0)</f>
        <v>0</v>
      </c>
      <c r="E229">
        <f ca="1">IF(AND(YEAR(E227)=YEAR($D$217),MONTH(E227)=12),SUM(OFFSET(E228,0,MONTH($D$217)-12):E228),0)</f>
        <v>0</v>
      </c>
      <c r="F229">
        <f ca="1">IF(AND(YEAR(F227)=YEAR($D$217),MONTH(F227)=12),SUM(OFFSET(F228,0,MONTH($D$217)-12):F228),0)</f>
        <v>0</v>
      </c>
      <c r="G229">
        <f ca="1">IF(AND(YEAR(G227)=YEAR($D$217),MONTH(G227)=12),SUM(OFFSET(G228,0,MONTH($D$217)-12):G228),0)</f>
        <v>0</v>
      </c>
      <c r="H229">
        <f ca="1">IF(AND(YEAR(H227)=YEAR($D$217),MONTH(H227)=12),SUM(OFFSET(H228,0,MONTH($D$217)-12):H228),0)</f>
        <v>0</v>
      </c>
      <c r="I229">
        <f ca="1">IF(AND(YEAR(I227)=YEAR($D$217),MONTH(I227)=12),SUM(OFFSET(I228,0,MONTH($D$217)-12):I228),0)</f>
        <v>0</v>
      </c>
      <c r="J229">
        <f ca="1">IF(AND(YEAR(J227)=YEAR($D$217),MONTH(J227)=12),SUM(OFFSET(J228,0,MONTH($D$217)-12):J228),0)</f>
        <v>0</v>
      </c>
      <c r="K229">
        <f ca="1">IF(AND(YEAR(K227)=YEAR($D$217),MONTH(K227)=12),SUM(OFFSET(K228,0,MONTH($D$217)-12):K228),0)</f>
        <v>8</v>
      </c>
      <c r="L229">
        <f ca="1">IF(AND(YEAR(L227)=YEAR($D$217),MONTH(L227)=12),SUM(OFFSET(L228,0,MONTH($D$217)-12):L228),0)</f>
        <v>0</v>
      </c>
      <c r="M229">
        <f ca="1">IF(AND(YEAR(M227)=YEAR($D$217),MONTH(M227)=12),SUM(OFFSET(M228,0,MONTH($D$217)-12):M228),0)</f>
        <v>0</v>
      </c>
      <c r="N229">
        <f ca="1">IF(AND(YEAR(N227)=YEAR($D$217),MONTH(N227)=12),SUM(OFFSET(N228,0,MONTH($D$217)-12):N228),0)</f>
        <v>0</v>
      </c>
      <c r="O229">
        <f ca="1">IF(AND(YEAR(O227)=YEAR($D$217),MONTH(O227)=12),SUM(OFFSET(O228,0,MONTH($D$217)-12):O228),0)</f>
        <v>0</v>
      </c>
      <c r="P229">
        <f ca="1">IF(AND(YEAR(P227)=YEAR($D$217),MONTH(P227)=12),SUM(OFFSET(P228,0,MONTH($D$217)-12):P228),0)</f>
        <v>0</v>
      </c>
      <c r="Q229">
        <f ca="1">IF(AND(YEAR(Q227)=YEAR($D$217),MONTH(Q227)=12),SUM(OFFSET(Q228,0,MONTH($D$217)-12):Q228),0)</f>
        <v>0</v>
      </c>
      <c r="R229">
        <f ca="1">IF(AND(YEAR(R227)=YEAR($D$217),MONTH(R227)=12),SUM(OFFSET(R228,0,MONTH($D$217)-12):R228),0)</f>
        <v>0</v>
      </c>
      <c r="S229">
        <f ca="1">IF(AND(YEAR(S227)=YEAR($D$217),MONTH(S227)=12),SUM(OFFSET(S228,0,MONTH($D$217)-12):S228),0)</f>
        <v>0</v>
      </c>
      <c r="T229">
        <f ca="1">IF(AND(YEAR(T227)=YEAR($D$217),MONTH(T227)=12),SUM(OFFSET(T228,0,MONTH($D$217)-12):T228),0)</f>
        <v>0</v>
      </c>
      <c r="U229">
        <f ca="1">IF(AND(YEAR(U227)=YEAR($D$217),MONTH(U227)=12),SUM(OFFSET(U228,0,MONTH($D$217)-12):U228),0)</f>
        <v>0</v>
      </c>
      <c r="V229">
        <f ca="1">IF(AND(YEAR(V227)=YEAR($D$217),MONTH(V227)=12),SUM(OFFSET(V228,0,MONTH($D$217)-12):V228),0)</f>
        <v>0</v>
      </c>
      <c r="W229">
        <f ca="1">IF(AND(YEAR(W227)=YEAR($D$217),MONTH(W227)=12),SUM(OFFSET(W228,0,MONTH($D$217)-12):W228),0)</f>
        <v>0</v>
      </c>
      <c r="X229">
        <f ca="1">IF(AND(YEAR(X227)=YEAR($D$217),MONTH(X227)=12),SUM(OFFSET(X228,0,MONTH($D$217)-12):X228),0)</f>
        <v>0</v>
      </c>
      <c r="Y229">
        <f ca="1">IF(AND(YEAR(Y227)=YEAR($D$217),MONTH(Y227)=12),SUM(OFFSET(Y228,0,MONTH($D$217)-12):Y228),0)</f>
        <v>0</v>
      </c>
      <c r="Z229">
        <f ca="1">IF(AND(YEAR(Z227)=YEAR($D$217),MONTH(Z227)=12),SUM(OFFSET(Z228,0,MONTH($D$217)-12):Z228),0)</f>
        <v>0</v>
      </c>
      <c r="AA229">
        <f ca="1">IF(AND(YEAR(AA227)=YEAR($D$217),MONTH(AA227)=12),SUM(OFFSET(AA228,0,MONTH($D$217)-12):AA228),0)</f>
        <v>0</v>
      </c>
      <c r="AB229">
        <f ca="1">IF(AND(YEAR(AB227)=YEAR($D$217),MONTH(AB227)=12),SUM(OFFSET(AB228,0,MONTH($D$217)-12):AB228),0)</f>
        <v>0</v>
      </c>
      <c r="AC229">
        <f ca="1">IF(AND(YEAR(AC227)=YEAR($D$217),MONTH(AC227)=12),SUM(OFFSET(AC228,0,MONTH($D$217)-12):AC228),0)</f>
        <v>0</v>
      </c>
      <c r="AD229">
        <f ca="1">IF(AND(YEAR(AD227)=YEAR($D$217),MONTH(AD227)=12),SUM(OFFSET(AD228,0,MONTH($D$217)-12):AD228),0)</f>
        <v>0</v>
      </c>
      <c r="AE229">
        <f ca="1">IF(AND(YEAR(AE227)=YEAR($D$217),MONTH(AE227)=12),SUM(OFFSET(AE228,0,MONTH($D$217)-12):AE228),0)</f>
        <v>0</v>
      </c>
      <c r="AF229">
        <f ca="1">IF(AND(YEAR(AF227)=YEAR($D$217),MONTH(AF227)=12),SUM(OFFSET(AF228,0,MONTH($D$217)-12):AF228),0)</f>
        <v>0</v>
      </c>
      <c r="AG229">
        <f ca="1">IF(AND(YEAR(AG227)=YEAR($D$217),MONTH(AG227)=12),SUM(OFFSET(AG228,0,MONTH($D$217)-12):AG228),0)</f>
        <v>0</v>
      </c>
      <c r="AH229">
        <f ca="1">IF(AND(YEAR(AH227)=YEAR($D$217),MONTH(AH227)=12),SUM(OFFSET(AH228,0,MONTH($D$217)-12):AH228),0)</f>
        <v>0</v>
      </c>
      <c r="AI229">
        <f ca="1">IF(AND(YEAR(AI227)=YEAR($D$217),MONTH(AI227)=12),SUM(OFFSET(AI228,0,MONTH($D$217)-12):AI228),0)</f>
        <v>0</v>
      </c>
      <c r="AJ229">
        <f ca="1">IF(AND(YEAR(AJ227)=YEAR($D$217),MONTH(AJ227)=12),SUM(OFFSET(AJ228,0,MONTH($D$217)-12):AJ228),0)</f>
        <v>0</v>
      </c>
      <c r="AK229">
        <f ca="1">IF(AND(YEAR(AK227)=YEAR($D$217),MONTH(AK227)=12),SUM(OFFSET(AK228,0,MONTH($D$217)-12):AK228),0)</f>
        <v>0</v>
      </c>
      <c r="AL229">
        <f ca="1">IF(AND(YEAR(AL227)=YEAR($D$217),MONTH(AL227)=12),SUM(OFFSET(AL228,0,MONTH($D$217)-12):AL228),0)</f>
        <v>0</v>
      </c>
      <c r="AM229">
        <f ca="1">IF(AND(YEAR(AM227)=YEAR($D$217),MONTH(AM227)=12),SUM(OFFSET(AM228,0,MONTH($D$217)-12):AM228),0)</f>
        <v>0</v>
      </c>
      <c r="AN229">
        <f ca="1">IF(AND(YEAR(AN227)=YEAR($D$217),MONTH(AN227)=12),SUM(OFFSET(AN228,0,MONTH($D$217)-12):AN228),0)</f>
        <v>0</v>
      </c>
      <c r="AO229">
        <f ca="1">IF(AND(YEAR(AO227)=YEAR($D$217),MONTH(AO227)=12),SUM(OFFSET(AO228,0,MONTH($D$217)-12):AO228),0)</f>
        <v>0</v>
      </c>
      <c r="AP229">
        <f ca="1">IF(AND(YEAR(AP227)=YEAR($D$217),MONTH(AP227)=12),SUM(OFFSET(AP228,0,MONTH($D$217)-12):AP228),0)</f>
        <v>0</v>
      </c>
      <c r="AQ229">
        <f ca="1">IF(AND(YEAR(AQ227)=YEAR($D$217),MONTH(AQ227)=12),SUM(OFFSET(AQ228,0,MONTH($D$217)-12):AQ228),0)</f>
        <v>0</v>
      </c>
      <c r="AR229">
        <f ca="1">IF(AND(YEAR(AR227)=YEAR($D$217),MONTH(AR227)=12),SUM(OFFSET(AR228,0,MONTH($D$217)-12):AR228),0)</f>
        <v>0</v>
      </c>
      <c r="AS229">
        <f ca="1">IF(AND(YEAR(AS227)=YEAR($D$217),MONTH(AS227)=12),SUM(OFFSET(AS228,0,MONTH($D$217)-12):AS228),0)</f>
        <v>0</v>
      </c>
      <c r="AT229">
        <f ca="1">IF(AND(YEAR(AT227)=YEAR($D$217),MONTH(AT227)=12),SUM(OFFSET(AT228,0,MONTH($D$217)-12):AT228),0)</f>
        <v>0</v>
      </c>
      <c r="AU229">
        <f ca="1">IF(AND(YEAR(AU227)=YEAR($D$217),MONTH(AU227)=12),SUM(OFFSET(AU228,0,MONTH($D$217)-12):AU228),0)</f>
        <v>0</v>
      </c>
      <c r="AV229">
        <f ca="1">IF(AND(YEAR(AV227)=YEAR($D$217),MONTH(AV227)=12),SUM(OFFSET(AV228,0,MONTH($D$217)-12):AV228),0)</f>
        <v>0</v>
      </c>
      <c r="AW229">
        <f ca="1">IF(AND(YEAR(AW227)=YEAR($D$217),MONTH(AW227)=12),SUM(OFFSET(AW228,0,MONTH($D$217)-12):AW228),0)</f>
        <v>0</v>
      </c>
      <c r="AX229">
        <f ca="1">IF(AND(YEAR(AX227)=YEAR($D$217),MONTH(AX227)=12),SUM(OFFSET(AX228,0,MONTH($D$217)-12):AX228),0)</f>
        <v>0</v>
      </c>
      <c r="AY229">
        <f ca="1">IF(AND(YEAR(AY227)=YEAR($D$217),MONTH(AY227)=12),SUM(OFFSET(AY228,0,MONTH($D$217)-12):AY228),0)</f>
        <v>0</v>
      </c>
      <c r="AZ229">
        <f ca="1">IF(AND(YEAR(AZ227)=YEAR($D$217),MONTH(AZ227)=12),SUM(OFFSET(AZ228,0,MONTH($D$217)-12):AZ228),0)</f>
        <v>0</v>
      </c>
      <c r="BA229">
        <f ca="1">IF(AND(YEAR(BA227)=YEAR($D$217),MONTH(BA227)=12),SUM(OFFSET(BA228,0,MONTH($D$217)-12):BA228),0)</f>
        <v>0</v>
      </c>
      <c r="BB229">
        <f ca="1">IF(AND(YEAR(BB227)=YEAR($D$217),MONTH(BB227)=12),SUM(OFFSET(BB228,0,MONTH($D$217)-12):BB228),0)</f>
        <v>0</v>
      </c>
      <c r="BC229">
        <f ca="1">IF(AND(YEAR(BC227)=YEAR($D$217),MONTH(BC227)=12),SUM(OFFSET(BC228,0,MONTH($D$217)-12):BC228),0)</f>
        <v>0</v>
      </c>
      <c r="BD229">
        <f ca="1">IF(AND(YEAR(BD227)=YEAR($D$217),MONTH(BD227)=12),SUM(OFFSET(BD228,0,MONTH($D$217)-12):BD228),0)</f>
        <v>0</v>
      </c>
      <c r="BE229">
        <f ca="1">IF(AND(YEAR(BE227)=YEAR($D$217),MONTH(BE227)=12),SUM(OFFSET(BE228,0,MONTH($D$217)-12):BE228),0)</f>
        <v>0</v>
      </c>
      <c r="BF229">
        <f ca="1">IF(AND(YEAR(BF227)=YEAR($D$217),MONTH(BF227)=12),SUM(OFFSET(BF228,0,MONTH($D$217)-12):BF228),0)</f>
        <v>0</v>
      </c>
      <c r="BG229">
        <f ca="1">IF(AND(YEAR(BG227)=YEAR($D$217),MONTH(BG227)=12),SUM(OFFSET(BG228,0,MONTH($D$217)-12):BG228),0)</f>
        <v>0</v>
      </c>
      <c r="BH229">
        <f ca="1">IF(AND(YEAR(BH227)=YEAR($D$217),MONTH(BH227)=12),SUM(OFFSET(BH228,0,MONTH($D$217)-12):BH228),0)</f>
        <v>0</v>
      </c>
      <c r="BI229">
        <f ca="1">IF(AND(YEAR(BI227)=YEAR($D$217),MONTH(BI227)=12),SUM(OFFSET(BI228,0,MONTH($D$217)-12):BI228),0)</f>
        <v>0</v>
      </c>
      <c r="BJ229">
        <f ca="1">IF(AND(YEAR(BJ227)=YEAR($D$217),MONTH(BJ227)=12),SUM(OFFSET(BJ228,0,MONTH($D$217)-12):BJ228),0)</f>
        <v>0</v>
      </c>
      <c r="BK229">
        <f ca="1">IF(AND(YEAR(BK227)=YEAR($D$217),MONTH(BK227)=12),SUM(OFFSET(BK228,0,MONTH($D$217)-12):BK228),0)</f>
        <v>0</v>
      </c>
      <c r="BL229">
        <f ca="1">IF(AND(YEAR(BL227)=YEAR($D$217),MONTH(BL227)=12),SUM(OFFSET(BL228,0,MONTH($D$217)-12):BL228),0)</f>
        <v>0</v>
      </c>
      <c r="BM229">
        <f ca="1">IF(AND(YEAR(BM227)=YEAR($D$217),MONTH(BM227)=12),SUM(OFFSET(BM228,0,MONTH($D$217)-12):BM228),0)</f>
        <v>0</v>
      </c>
      <c r="BN229">
        <f ca="1">IF(AND(YEAR(BN227)=YEAR($D$217),MONTH(BN227)=12),SUM(OFFSET(BN228,0,MONTH($D$217)-12):BN228),0)</f>
        <v>0</v>
      </c>
      <c r="BO229">
        <f ca="1">IF(AND(YEAR(BO227)=YEAR($D$217),MONTH(BO227)=12),SUM(OFFSET(BO228,0,MONTH($D$217)-12):BO228),0)</f>
        <v>0</v>
      </c>
      <c r="BP229">
        <f ca="1">IF(AND(YEAR(BP227)=YEAR($D$217),MONTH(BP227)=12),SUM(OFFSET(BP228,0,MONTH($D$217)-12):BP228),0)</f>
        <v>0</v>
      </c>
      <c r="BQ229">
        <f ca="1">IF(AND(YEAR(BQ227)=YEAR($D$217),MONTH(BQ227)=12),SUM(OFFSET(BQ228,0,MONTH($D$217)-12):BQ228),0)</f>
        <v>0</v>
      </c>
      <c r="BR229">
        <f ca="1">IF(AND(YEAR(BR227)=YEAR($D$217),MONTH(BR227)=12),SUM(OFFSET(BR228,0,MONTH($D$217)-12):BR228),0)</f>
        <v>0</v>
      </c>
      <c r="BS229">
        <f ca="1">IF(AND(YEAR(BS227)=YEAR($D$217),MONTH(BS227)=12),SUM(OFFSET(BS228,0,MONTH($D$217)-12):BS228),0)</f>
        <v>0</v>
      </c>
      <c r="BT229">
        <f ca="1">IF(AND(YEAR(BT227)=YEAR($D$217),MONTH(BT227)=12),SUM(OFFSET(BT228,0,MONTH($D$217)-12):BT228),0)</f>
        <v>0</v>
      </c>
      <c r="BU229">
        <f ca="1">IF(AND(YEAR(BU227)=YEAR($D$217),MONTH(BU227)=12),SUM(OFFSET(BU228,0,MONTH($D$217)-12):BU228),0)</f>
        <v>0</v>
      </c>
      <c r="BV229">
        <f ca="1">IF(AND(YEAR(BV227)=YEAR($D$217),MONTH(BV227)=12),SUM(OFFSET(BV228,0,MONTH($D$217)-12):BV228),0)</f>
        <v>0</v>
      </c>
      <c r="BW229">
        <f ca="1">IF(AND(YEAR(BW227)=YEAR($D$217),MONTH(BW227)=12),SUM(OFFSET(BW228,0,MONTH($D$217)-12):BW228),0)</f>
        <v>0</v>
      </c>
      <c r="BX229">
        <f ca="1">IF(AND(YEAR(BX227)=YEAR($D$217),MONTH(BX227)=12),SUM(OFFSET(BX228,0,MONTH($D$217)-12):BX228),0)</f>
        <v>0</v>
      </c>
      <c r="BY229">
        <f ca="1">IF(AND(YEAR(BY227)=YEAR($D$217),MONTH(BY227)=12),SUM(OFFSET(BY228,0,MONTH($D$217)-12):BY228),0)</f>
        <v>0</v>
      </c>
      <c r="BZ229">
        <f ca="1">IF(AND(YEAR(BZ227)=YEAR($D$217),MONTH(BZ227)=12),SUM(OFFSET(BZ228,0,MONTH($D$217)-12):BZ228),0)</f>
        <v>0</v>
      </c>
      <c r="CA229">
        <f ca="1">IF(AND(YEAR(CA227)=YEAR($D$217),MONTH(CA227)=12),SUM(OFFSET(CA228,0,MONTH($D$217)-12):CA228),0)</f>
        <v>0</v>
      </c>
      <c r="CB229">
        <f ca="1">IF(AND(YEAR(CB227)=YEAR($D$217),MONTH(CB227)=12),SUM(OFFSET(CB228,0,MONTH($D$217)-12):CB228),0)</f>
        <v>0</v>
      </c>
      <c r="CC229">
        <f ca="1">IF(AND(YEAR(CC227)=YEAR($D$217),MONTH(CC227)=12),SUM(OFFSET(CC228,0,MONTH($D$217)-12):CC228),0)</f>
        <v>0</v>
      </c>
      <c r="CD229">
        <f ca="1">IF(AND(YEAR(CD227)=YEAR($D$217),MONTH(CD227)=12),SUM(OFFSET(CD228,0,MONTH($D$217)-12):CD228),0)</f>
        <v>0</v>
      </c>
      <c r="CE229">
        <f ca="1">IF(AND(YEAR(CE227)=YEAR($D$217),MONTH(CE227)=12),SUM(OFFSET(CE228,0,MONTH($D$217)-12):CE228),0)</f>
        <v>0</v>
      </c>
      <c r="CF229">
        <f ca="1">IF(AND(YEAR(CF227)=YEAR($D$217),MONTH(CF227)=12),SUM(OFFSET(CF228,0,MONTH($D$217)-12):CF228),0)</f>
        <v>0</v>
      </c>
      <c r="CG229">
        <f ca="1">IF(AND(YEAR(CG227)=YEAR($D$217),MONTH(CG227)=12),SUM(OFFSET(CG228,0,MONTH($D$217)-12):CG228),0)</f>
        <v>0</v>
      </c>
      <c r="CH229">
        <f ca="1">IF(AND(YEAR(CH227)=YEAR($D$217),MONTH(CH227)=12),SUM(OFFSET(CH228,0,MONTH($D$217)-12):CH228),0)</f>
        <v>0</v>
      </c>
      <c r="CI229">
        <f ca="1">IF(AND(YEAR(CI227)=YEAR($D$217),MONTH(CI227)=12),SUM(OFFSET(CI228,0,MONTH($D$217)-12):CI228),0)</f>
        <v>0</v>
      </c>
      <c r="CJ229">
        <f ca="1">IF(AND(YEAR(CJ227)=YEAR($D$217),MONTH(CJ227)=12),SUM(OFFSET(CJ228,0,MONTH($D$217)-12):CJ228),0)</f>
        <v>0</v>
      </c>
      <c r="CK229">
        <f ca="1">IF(AND(YEAR(CK227)=YEAR($D$217),MONTH(CK227)=12),SUM(OFFSET(CK228,0,MONTH($D$217)-12):CK228),0)</f>
        <v>0</v>
      </c>
      <c r="CL229">
        <f ca="1">IF(AND(YEAR(CL227)=YEAR($D$217),MONTH(CL227)=12),SUM(OFFSET(CL228,0,MONTH($D$217)-12):CL228),0)</f>
        <v>0</v>
      </c>
      <c r="CM229">
        <f ca="1">IF(AND(YEAR(CM227)=YEAR($D$217),MONTH(CM227)=12),SUM(OFFSET(CM228,0,MONTH($D$217)-12):CM228),0)</f>
        <v>0</v>
      </c>
      <c r="CN229">
        <f ca="1">IF(AND(YEAR(CN227)=YEAR($D$217),MONTH(CN227)=12),SUM(OFFSET(CN228,0,MONTH($D$217)-12):CN228),0)</f>
        <v>0</v>
      </c>
      <c r="CO229">
        <f ca="1">IF(AND(YEAR(CO227)=YEAR($D$217),MONTH(CO227)=12),SUM(OFFSET(CO228,0,MONTH($D$217)-12):CO228),0)</f>
        <v>0</v>
      </c>
    </row>
    <row r="230" spans="1:93">
      <c r="C230">
        <v>2</v>
      </c>
      <c r="D230">
        <f ca="1">IF(D227=$D$218,SUM(OFFSET(D228,0,-MONTH($D$218)+1):D228),0)</f>
        <v>0</v>
      </c>
      <c r="E230">
        <f ca="1">IF(E227=$D$218,SUM(OFFSET(E228,0,-MONTH($D$218)+1):E228),0)</f>
        <v>0</v>
      </c>
      <c r="F230">
        <f ca="1">IF(F227=$D$218,SUM(OFFSET(F228,0,-MONTH($D$218)+1):F228),0)</f>
        <v>0</v>
      </c>
      <c r="G230">
        <f ca="1">IF(G227=$D$218,SUM(OFFSET(G228,0,-MONTH($D$218)+1):G228),0)</f>
        <v>0</v>
      </c>
      <c r="H230">
        <f ca="1">IF(H227=$D$218,SUM(OFFSET(H228,0,-MONTH($D$218)+1):H228),0)</f>
        <v>0</v>
      </c>
      <c r="I230">
        <f ca="1">IF(I227=$D$218,SUM(OFFSET(I228,0,-MONTH($D$218)+1):I228),0)</f>
        <v>0</v>
      </c>
      <c r="J230">
        <f ca="1">IF(J227=$D$218,SUM(OFFSET(J228,0,-MONTH($D$218)+1):J228),0)</f>
        <v>0</v>
      </c>
      <c r="K230">
        <f ca="1">IF(K227=$D$218,SUM(OFFSET(K228,0,-MONTH($D$218)+1):K228),0)</f>
        <v>0</v>
      </c>
      <c r="L230">
        <f ca="1">IF(L227=$D$218,SUM(OFFSET(L228,0,-MONTH($D$218)+1):L228),0)</f>
        <v>0</v>
      </c>
      <c r="M230">
        <f ca="1">IF(M227=$D$218,SUM(OFFSET(M228,0,-MONTH($D$218)+1):M228),0)</f>
        <v>0</v>
      </c>
      <c r="N230">
        <f ca="1">IF(N227=$D$218,SUM(OFFSET(N228,0,-MONTH($D$218)+1):N228),0)</f>
        <v>0</v>
      </c>
      <c r="O230">
        <f ca="1">IF(O227=$D$218,SUM(OFFSET(O228,0,-MONTH($D$218)+1):O228),0)</f>
        <v>0</v>
      </c>
      <c r="P230">
        <f ca="1">IF(P227=$D$218,SUM(OFFSET(P228,0,-MONTH($D$218)+1):P228),0)</f>
        <v>0</v>
      </c>
      <c r="Q230">
        <f ca="1">IF(Q227=$D$218,SUM(OFFSET(Q228,0,-MONTH($D$218)+1):Q228),0)</f>
        <v>0</v>
      </c>
      <c r="R230">
        <f ca="1">IF(R227=$D$218,SUM(OFFSET(R228,0,-MONTH($D$218)+1):R228),0)</f>
        <v>0</v>
      </c>
      <c r="S230">
        <f ca="1">IF(S227=$D$218,SUM(OFFSET(S228,0,-MONTH($D$218)+1):S228),0)</f>
        <v>0</v>
      </c>
      <c r="T230">
        <f ca="1">IF(T227=$D$218,SUM(OFFSET(T228,0,-MONTH($D$218)+1):T228),0)</f>
        <v>0</v>
      </c>
      <c r="U230">
        <f ca="1">IF(U227=$D$218,SUM(OFFSET(U228,0,-MONTH($D$218)+1):U228),0)</f>
        <v>0</v>
      </c>
      <c r="V230">
        <f ca="1">IF(V227=$D$218,SUM(OFFSET(V228,0,-MONTH($D$218)+1):V228),0)</f>
        <v>0</v>
      </c>
      <c r="W230">
        <f ca="1">IF(W227=$D$218,SUM(OFFSET(W228,0,-MONTH($D$218)+1):W228),0)</f>
        <v>0</v>
      </c>
      <c r="X230">
        <f ca="1">IF(X227=$D$218,SUM(OFFSET(X228,0,-MONTH($D$218)+1):X228),0)</f>
        <v>0</v>
      </c>
      <c r="Y230">
        <f ca="1">IF(Y227=$D$218,SUM(OFFSET(Y228,0,-MONTH($D$218)+1):Y228),0)</f>
        <v>0</v>
      </c>
      <c r="Z230">
        <f ca="1">IF(Z227=$D$218,SUM(OFFSET(Z228,0,-MONTH($D$218)+1):Z228),0)</f>
        <v>0</v>
      </c>
      <c r="AA230">
        <f ca="1">IF(AA227=$D$218,SUM(OFFSET(AA228,0,-MONTH($D$218)+1):AA228),0)</f>
        <v>0</v>
      </c>
      <c r="AB230">
        <f ca="1">IF(AB227=$D$218,SUM(OFFSET(AB228,0,-MONTH($D$218)+1):AB228),0)</f>
        <v>0</v>
      </c>
      <c r="AC230">
        <f ca="1">IF(AC227=$D$218,SUM(OFFSET(AC228,0,-MONTH($D$218)+1):AC228),0)</f>
        <v>0</v>
      </c>
      <c r="AD230">
        <f ca="1">IF(AD227=$D$218,SUM(OFFSET(AD228,0,-MONTH($D$218)+1):AD228),0)</f>
        <v>0</v>
      </c>
      <c r="AE230">
        <f ca="1">IF(AE227=$D$218,SUM(OFFSET(AE228,0,-MONTH($D$218)+1):AE228),0)</f>
        <v>0</v>
      </c>
      <c r="AF230">
        <f ca="1">IF(AF227=$D$218,SUM(OFFSET(AF228,0,-MONTH($D$218)+1):AF228),0)</f>
        <v>9</v>
      </c>
      <c r="AG230">
        <f ca="1">IF(AG227=$D$218,SUM(OFFSET(AG228,0,-MONTH($D$218)+1):AG228),0)</f>
        <v>0</v>
      </c>
      <c r="AH230">
        <f ca="1">IF(AH227=$D$218,SUM(OFFSET(AH228,0,-MONTH($D$218)+1):AH228),0)</f>
        <v>0</v>
      </c>
      <c r="AI230">
        <f ca="1">IF(AI227=$D$218,SUM(OFFSET(AI228,0,-MONTH($D$218)+1):AI228),0)</f>
        <v>0</v>
      </c>
      <c r="AJ230">
        <f ca="1">IF(AJ227=$D$218,SUM(OFFSET(AJ228,0,-MONTH($D$218)+1):AJ228),0)</f>
        <v>0</v>
      </c>
      <c r="AK230">
        <f ca="1">IF(AK227=$D$218,SUM(OFFSET(AK228,0,-MONTH($D$218)+1):AK228),0)</f>
        <v>0</v>
      </c>
      <c r="AL230">
        <f ca="1">IF(AL227=$D$218,SUM(OFFSET(AL228,0,-MONTH($D$218)+1):AL228),0)</f>
        <v>0</v>
      </c>
      <c r="AM230">
        <f ca="1">IF(AM227=$D$218,SUM(OFFSET(AM228,0,-MONTH($D$218)+1):AM228),0)</f>
        <v>0</v>
      </c>
      <c r="AN230">
        <f ca="1">IF(AN227=$D$218,SUM(OFFSET(AN228,0,-MONTH($D$218)+1):AN228),0)</f>
        <v>0</v>
      </c>
      <c r="AO230">
        <f ca="1">IF(AO227=$D$218,SUM(OFFSET(AO228,0,-MONTH($D$218)+1):AO228),0)</f>
        <v>0</v>
      </c>
      <c r="AP230">
        <f ca="1">IF(AP227=$D$218,SUM(OFFSET(AP228,0,-MONTH($D$218)+1):AP228),0)</f>
        <v>0</v>
      </c>
      <c r="AQ230">
        <f ca="1">IF(AQ227=$D$218,SUM(OFFSET(AQ228,0,-MONTH($D$218)+1):AQ228),0)</f>
        <v>0</v>
      </c>
      <c r="AR230">
        <f ca="1">IF(AR227=$D$218,SUM(OFFSET(AR228,0,-MONTH($D$218)+1):AR228),0)</f>
        <v>0</v>
      </c>
      <c r="AS230">
        <f ca="1">IF(AS227=$D$218,SUM(OFFSET(AS228,0,-MONTH($D$218)+1):AS228),0)</f>
        <v>0</v>
      </c>
      <c r="AT230">
        <f ca="1">IF(AT227=$D$218,SUM(OFFSET(AT228,0,-MONTH($D$218)+1):AT228),0)</f>
        <v>0</v>
      </c>
      <c r="AU230">
        <f ca="1">IF(AU227=$D$218,SUM(OFFSET(AU228,0,-MONTH($D$218)+1):AU228),0)</f>
        <v>0</v>
      </c>
      <c r="AV230">
        <f ca="1">IF(AV227=$D$218,SUM(OFFSET(AV228,0,-MONTH($D$218)+1):AV228),0)</f>
        <v>0</v>
      </c>
      <c r="AW230">
        <f ca="1">IF(AW227=$D$218,SUM(OFFSET(AW228,0,-MONTH($D$218)+1):AW228),0)</f>
        <v>0</v>
      </c>
      <c r="AX230">
        <f ca="1">IF(AX227=$D$218,SUM(OFFSET(AX228,0,-MONTH($D$218)+1):AX228),0)</f>
        <v>0</v>
      </c>
      <c r="AY230">
        <f ca="1">IF(AY227=$D$218,SUM(OFFSET(AY228,0,-MONTH($D$218)+1):AY228),0)</f>
        <v>0</v>
      </c>
      <c r="AZ230">
        <f ca="1">IF(AZ227=$D$218,SUM(OFFSET(AZ228,0,-MONTH($D$218)+1):AZ228),0)</f>
        <v>0</v>
      </c>
      <c r="BA230">
        <f ca="1">IF(BA227=$D$218,SUM(OFFSET(BA228,0,-MONTH($D$218)+1):BA228),0)</f>
        <v>0</v>
      </c>
      <c r="BB230">
        <f ca="1">IF(BB227=$D$218,SUM(OFFSET(BB228,0,-MONTH($D$218)+1):BB228),0)</f>
        <v>0</v>
      </c>
      <c r="BC230">
        <f ca="1">IF(BC227=$D$218,SUM(OFFSET(BC228,0,-MONTH($D$218)+1):BC228),0)</f>
        <v>0</v>
      </c>
      <c r="BD230">
        <f ca="1">IF(BD227=$D$218,SUM(OFFSET(BD228,0,-MONTH($D$218)+1):BD228),0)</f>
        <v>0</v>
      </c>
      <c r="BE230">
        <f ca="1">IF(BE227=$D$218,SUM(OFFSET(BE228,0,-MONTH($D$218)+1):BE228),0)</f>
        <v>0</v>
      </c>
      <c r="BF230">
        <f ca="1">IF(BF227=$D$218,SUM(OFFSET(BF228,0,-MONTH($D$218)+1):BF228),0)</f>
        <v>0</v>
      </c>
      <c r="BG230">
        <f ca="1">IF(BG227=$D$218,SUM(OFFSET(BG228,0,-MONTH($D$218)+1):BG228),0)</f>
        <v>0</v>
      </c>
      <c r="BH230">
        <f ca="1">IF(BH227=$D$218,SUM(OFFSET(BH228,0,-MONTH($D$218)+1):BH228),0)</f>
        <v>0</v>
      </c>
      <c r="BI230">
        <f ca="1">IF(BI227=$D$218,SUM(OFFSET(BI228,0,-MONTH($D$218)+1):BI228),0)</f>
        <v>0</v>
      </c>
      <c r="BJ230">
        <f ca="1">IF(BJ227=$D$218,SUM(OFFSET(BJ228,0,-MONTH($D$218)+1):BJ228),0)</f>
        <v>0</v>
      </c>
      <c r="BK230">
        <f ca="1">IF(BK227=$D$218,SUM(OFFSET(BK228,0,-MONTH($D$218)+1):BK228),0)</f>
        <v>0</v>
      </c>
      <c r="BL230">
        <f ca="1">IF(BL227=$D$218,SUM(OFFSET(BL228,0,-MONTH($D$218)+1):BL228),0)</f>
        <v>0</v>
      </c>
      <c r="BM230">
        <f ca="1">IF(BM227=$D$218,SUM(OFFSET(BM228,0,-MONTH($D$218)+1):BM228),0)</f>
        <v>0</v>
      </c>
      <c r="BN230">
        <f ca="1">IF(BN227=$D$218,SUM(OFFSET(BN228,0,-MONTH($D$218)+1):BN228),0)</f>
        <v>0</v>
      </c>
      <c r="BO230">
        <f ca="1">IF(BO227=$D$218,SUM(OFFSET(BO228,0,-MONTH($D$218)+1):BO228),0)</f>
        <v>0</v>
      </c>
      <c r="BP230">
        <f ca="1">IF(BP227=$D$218,SUM(OFFSET(BP228,0,-MONTH($D$218)+1):BP228),0)</f>
        <v>0</v>
      </c>
      <c r="BQ230">
        <f ca="1">IF(BQ227=$D$218,SUM(OFFSET(BQ228,0,-MONTH($D$218)+1):BQ228),0)</f>
        <v>0</v>
      </c>
      <c r="BR230">
        <f ca="1">IF(BR227=$D$218,SUM(OFFSET(BR228,0,-MONTH($D$218)+1):BR228),0)</f>
        <v>0</v>
      </c>
      <c r="BS230">
        <f ca="1">IF(BS227=$D$218,SUM(OFFSET(BS228,0,-MONTH($D$218)+1):BS228),0)</f>
        <v>0</v>
      </c>
      <c r="BT230">
        <f ca="1">IF(BT227=$D$218,SUM(OFFSET(BT228,0,-MONTH($D$218)+1):BT228),0)</f>
        <v>0</v>
      </c>
      <c r="BU230">
        <f ca="1">IF(BU227=$D$218,SUM(OFFSET(BU228,0,-MONTH($D$218)+1):BU228),0)</f>
        <v>0</v>
      </c>
      <c r="BV230">
        <f ca="1">IF(BV227=$D$218,SUM(OFFSET(BV228,0,-MONTH($D$218)+1):BV228),0)</f>
        <v>0</v>
      </c>
      <c r="BW230">
        <f ca="1">IF(BW227=$D$218,SUM(OFFSET(BW228,0,-MONTH($D$218)+1):BW228),0)</f>
        <v>0</v>
      </c>
      <c r="BX230">
        <f ca="1">IF(BX227=$D$218,SUM(OFFSET(BX228,0,-MONTH($D$218)+1):BX228),0)</f>
        <v>0</v>
      </c>
      <c r="BY230">
        <f ca="1">IF(BY227=$D$218,SUM(OFFSET(BY228,0,-MONTH($D$218)+1):BY228),0)</f>
        <v>0</v>
      </c>
      <c r="BZ230">
        <f ca="1">IF(BZ227=$D$218,SUM(OFFSET(BZ228,0,-MONTH($D$218)+1):BZ228),0)</f>
        <v>0</v>
      </c>
      <c r="CA230">
        <f ca="1">IF(CA227=$D$218,SUM(OFFSET(CA228,0,-MONTH($D$218)+1):CA228),0)</f>
        <v>0</v>
      </c>
      <c r="CB230">
        <f ca="1">IF(CB227=$D$218,SUM(OFFSET(CB228,0,-MONTH($D$218)+1):CB228),0)</f>
        <v>0</v>
      </c>
      <c r="CC230">
        <f ca="1">IF(CC227=$D$218,SUM(OFFSET(CC228,0,-MONTH($D$218)+1):CC228),0)</f>
        <v>0</v>
      </c>
      <c r="CD230">
        <f ca="1">IF(CD227=$D$218,SUM(OFFSET(CD228,0,-MONTH($D$218)+1):CD228),0)</f>
        <v>0</v>
      </c>
      <c r="CE230">
        <f ca="1">IF(CE227=$D$218,SUM(OFFSET(CE228,0,-MONTH($D$218)+1):CE228),0)</f>
        <v>0</v>
      </c>
      <c r="CF230">
        <f ca="1">IF(CF227=$D$218,SUM(OFFSET(CF228,0,-MONTH($D$218)+1):CF228),0)</f>
        <v>0</v>
      </c>
      <c r="CG230">
        <f ca="1">IF(CG227=$D$218,SUM(OFFSET(CG228,0,-MONTH($D$218)+1):CG228),0)</f>
        <v>0</v>
      </c>
      <c r="CH230">
        <f ca="1">IF(CH227=$D$218,SUM(OFFSET(CH228,0,-MONTH($D$218)+1):CH228),0)</f>
        <v>0</v>
      </c>
      <c r="CI230">
        <f ca="1">IF(CI227=$D$218,SUM(OFFSET(CI228,0,-MONTH($D$218)+1):CI228),0)</f>
        <v>0</v>
      </c>
      <c r="CJ230">
        <f ca="1">IF(CJ227=$D$218,SUM(OFFSET(CJ228,0,-MONTH($D$218)+1):CJ228),0)</f>
        <v>0</v>
      </c>
      <c r="CK230">
        <f ca="1">IF(CK227=$D$218,SUM(OFFSET(CK228,0,-MONTH($D$218)+1):CK228),0)</f>
        <v>0</v>
      </c>
      <c r="CL230">
        <f ca="1">IF(CL227=$D$218,SUM(OFFSET(CL228,0,-MONTH($D$218)+1):CL228),0)</f>
        <v>0</v>
      </c>
      <c r="CM230">
        <f ca="1">IF(CM227=$D$218,SUM(OFFSET(CM228,0,-MONTH($D$218)+1):CM228),0)</f>
        <v>0</v>
      </c>
      <c r="CN230">
        <f ca="1">IF(CN227=$D$218,SUM(OFFSET(CN228,0,-MONTH($D$218)+1):CN228),0)</f>
        <v>0</v>
      </c>
      <c r="CO230">
        <f ca="1">IF(CO227=$D$218,SUM(OFFSET(CO228,0,-MONTH($D$218)+1):CO228),0)</f>
        <v>0</v>
      </c>
    </row>
    <row r="231" spans="1:93">
      <c r="C231">
        <v>3</v>
      </c>
      <c r="D231">
        <f ca="1">IF(AND(YEAR(D227)&gt;YEAR($D$217),YEAR(D227)&lt;YEAR($D$218),MONTH(D227)=12),SUM(OFFSET(D228,0,-11):D228),0)</f>
        <v>0</v>
      </c>
      <c r="E231">
        <f ca="1">IF(AND(YEAR(E227)&gt;YEAR($D$217),YEAR(E227)&lt;YEAR($D$218),MONTH(E227)=12),SUM(OFFSET(E228,0,-11):E228),0)</f>
        <v>0</v>
      </c>
      <c r="F231">
        <f ca="1">IF(AND(YEAR(F227)&gt;YEAR($D$217),YEAR(F227)&lt;YEAR($D$218),MONTH(F227)=12),SUM(OFFSET(F228,0,-11):F228),0)</f>
        <v>0</v>
      </c>
      <c r="G231">
        <f ca="1">IF(AND(YEAR(G227)&gt;YEAR($D$217),YEAR(G227)&lt;YEAR($D$218),MONTH(G227)=12),SUM(OFFSET(G228,0,-11):G228),0)</f>
        <v>0</v>
      </c>
      <c r="H231">
        <f ca="1">IF(AND(YEAR(H227)&gt;YEAR($D$217),YEAR(H227)&lt;YEAR($D$218),MONTH(H227)=12),SUM(OFFSET(H228,0,-11):H228),0)</f>
        <v>0</v>
      </c>
      <c r="I231">
        <f ca="1">IF(AND(YEAR(I227)&gt;YEAR($D$217),YEAR(I227)&lt;YEAR($D$218),MONTH(I227)=12),SUM(OFFSET(I228,0,-11):I228),0)</f>
        <v>0</v>
      </c>
      <c r="J231">
        <f ca="1">IF(AND(YEAR(J227)&gt;YEAR($D$217),YEAR(J227)&lt;YEAR($D$218),MONTH(J227)=12),SUM(OFFSET(J228,0,-11):J228),0)</f>
        <v>0</v>
      </c>
      <c r="K231">
        <f ca="1">IF(AND(YEAR(K227)&gt;YEAR($D$217),YEAR(K227)&lt;YEAR($D$218),MONTH(K227)=12),SUM(OFFSET(K228,0,-11):K228),0)</f>
        <v>0</v>
      </c>
      <c r="L231">
        <f ca="1">IF(AND(YEAR(L227)&gt;YEAR($D$217),YEAR(L227)&lt;YEAR($D$218),MONTH(L227)=12),SUM(OFFSET(L228,0,-11):L228),0)</f>
        <v>0</v>
      </c>
      <c r="M231">
        <f ca="1">IF(AND(YEAR(M227)&gt;YEAR($D$217),YEAR(M227)&lt;YEAR($D$218),MONTH(M227)=12),SUM(OFFSET(M228,0,-11):M228),0)</f>
        <v>0</v>
      </c>
      <c r="N231">
        <f ca="1">IF(AND(YEAR(N227)&gt;YEAR($D$217),YEAR(N227)&lt;YEAR($D$218),MONTH(N227)=12),SUM(OFFSET(N228,0,-11):N228),0)</f>
        <v>0</v>
      </c>
      <c r="O231">
        <f ca="1">IF(AND(YEAR(O227)&gt;YEAR($D$217),YEAR(O227)&lt;YEAR($D$218),MONTH(O227)=12),SUM(OFFSET(O228,0,-11):O228),0)</f>
        <v>0</v>
      </c>
      <c r="P231">
        <f ca="1">IF(AND(YEAR(P227)&gt;YEAR($D$217),YEAR(P227)&lt;YEAR($D$218),MONTH(P227)=12),SUM(OFFSET(P228,0,-11):P228),0)</f>
        <v>0</v>
      </c>
      <c r="Q231">
        <f ca="1">IF(AND(YEAR(Q227)&gt;YEAR($D$217),YEAR(Q227)&lt;YEAR($D$218),MONTH(Q227)=12),SUM(OFFSET(Q228,0,-11):Q228),0)</f>
        <v>0</v>
      </c>
      <c r="R231">
        <f ca="1">IF(AND(YEAR(R227)&gt;YEAR($D$217),YEAR(R227)&lt;YEAR($D$218),MONTH(R227)=12),SUM(OFFSET(R228,0,-11):R228),0)</f>
        <v>0</v>
      </c>
      <c r="S231">
        <f ca="1">IF(AND(YEAR(S227)&gt;YEAR($D$217),YEAR(S227)&lt;YEAR($D$218),MONTH(S227)=12),SUM(OFFSET(S228,0,-11):S228),0)</f>
        <v>0</v>
      </c>
      <c r="T231">
        <f ca="1">IF(AND(YEAR(T227)&gt;YEAR($D$217),YEAR(T227)&lt;YEAR($D$218),MONTH(T227)=12),SUM(OFFSET(T228,0,-11):T228),0)</f>
        <v>0</v>
      </c>
      <c r="U231">
        <f ca="1">IF(AND(YEAR(U227)&gt;YEAR($D$217),YEAR(U227)&lt;YEAR($D$218),MONTH(U227)=12),SUM(OFFSET(U228,0,-11):U228),0)</f>
        <v>0</v>
      </c>
      <c r="V231">
        <f ca="1">IF(AND(YEAR(V227)&gt;YEAR($D$217),YEAR(V227)&lt;YEAR($D$218),MONTH(V227)=12),SUM(OFFSET(V228,0,-11):V228),0)</f>
        <v>0</v>
      </c>
      <c r="W231">
        <f ca="1">IF(AND(YEAR(W227)&gt;YEAR($D$217),YEAR(W227)&lt;YEAR($D$218),MONTH(W227)=12),SUM(OFFSET(W228,0,-11):W228),0)</f>
        <v>12</v>
      </c>
      <c r="X231">
        <f ca="1">IF(AND(YEAR(X227)&gt;YEAR($D$217),YEAR(X227)&lt;YEAR($D$218),MONTH(X227)=12),SUM(OFFSET(X228,0,-11):X228),0)</f>
        <v>0</v>
      </c>
      <c r="Y231">
        <f ca="1">IF(AND(YEAR(Y227)&gt;YEAR($D$217),YEAR(Y227)&lt;YEAR($D$218),MONTH(Y227)=12),SUM(OFFSET(Y228,0,-11):Y228),0)</f>
        <v>0</v>
      </c>
      <c r="Z231">
        <f ca="1">IF(AND(YEAR(Z227)&gt;YEAR($D$217),YEAR(Z227)&lt;YEAR($D$218),MONTH(Z227)=12),SUM(OFFSET(Z228,0,-11):Z228),0)</f>
        <v>0</v>
      </c>
      <c r="AA231">
        <f ca="1">IF(AND(YEAR(AA227)&gt;YEAR($D$217),YEAR(AA227)&lt;YEAR($D$218),MONTH(AA227)=12),SUM(OFFSET(AA228,0,-11):AA228),0)</f>
        <v>0</v>
      </c>
      <c r="AB231">
        <f ca="1">IF(AND(YEAR(AB227)&gt;YEAR($D$217),YEAR(AB227)&lt;YEAR($D$218),MONTH(AB227)=12),SUM(OFFSET(AB228,0,-11):AB228),0)</f>
        <v>0</v>
      </c>
      <c r="AC231">
        <f ca="1">IF(AND(YEAR(AC227)&gt;YEAR($D$217),YEAR(AC227)&lt;YEAR($D$218),MONTH(AC227)=12),SUM(OFFSET(AC228,0,-11):AC228),0)</f>
        <v>0</v>
      </c>
      <c r="AD231">
        <f ca="1">IF(AND(YEAR(AD227)&gt;YEAR($D$217),YEAR(AD227)&lt;YEAR($D$218),MONTH(AD227)=12),SUM(OFFSET(AD228,0,-11):AD228),0)</f>
        <v>0</v>
      </c>
      <c r="AE231">
        <f ca="1">IF(AND(YEAR(AE227)&gt;YEAR($D$217),YEAR(AE227)&lt;YEAR($D$218),MONTH(AE227)=12),SUM(OFFSET(AE228,0,-11):AE228),0)</f>
        <v>0</v>
      </c>
      <c r="AF231">
        <f ca="1">IF(AND(YEAR(AF227)&gt;YEAR($D$217),YEAR(AF227)&lt;YEAR($D$218),MONTH(AF227)=12),SUM(OFFSET(AF228,0,-11):AF228),0)</f>
        <v>0</v>
      </c>
      <c r="AG231">
        <f ca="1">IF(AND(YEAR(AG227)&gt;YEAR($D$217),YEAR(AG227)&lt;YEAR($D$218),MONTH(AG227)=12),SUM(OFFSET(AG228,0,-11):AG228),0)</f>
        <v>0</v>
      </c>
      <c r="AH231">
        <f ca="1">IF(AND(YEAR(AH227)&gt;YEAR($D$217),YEAR(AH227)&lt;YEAR($D$218),MONTH(AH227)=12),SUM(OFFSET(AH228,0,-11):AH228),0)</f>
        <v>0</v>
      </c>
      <c r="AI231">
        <f ca="1">IF(AND(YEAR(AI227)&gt;YEAR($D$217),YEAR(AI227)&lt;YEAR($D$218),MONTH(AI227)=12),SUM(OFFSET(AI228,0,-11):AI228),0)</f>
        <v>0</v>
      </c>
      <c r="AJ231">
        <f ca="1">IF(AND(YEAR(AJ227)&gt;YEAR($D$217),YEAR(AJ227)&lt;YEAR($D$218),MONTH(AJ227)=12),SUM(OFFSET(AJ228,0,-11):AJ228),0)</f>
        <v>0</v>
      </c>
      <c r="AK231">
        <f ca="1">IF(AND(YEAR(AK227)&gt;YEAR($D$217),YEAR(AK227)&lt;YEAR($D$218),MONTH(AK227)=12),SUM(OFFSET(AK228,0,-11):AK228),0)</f>
        <v>0</v>
      </c>
      <c r="AL231">
        <f ca="1">IF(AND(YEAR(AL227)&gt;YEAR($D$217),YEAR(AL227)&lt;YEAR($D$218),MONTH(AL227)=12),SUM(OFFSET(AL228,0,-11):AL228),0)</f>
        <v>0</v>
      </c>
      <c r="AM231">
        <f ca="1">IF(AND(YEAR(AM227)&gt;YEAR($D$217),YEAR(AM227)&lt;YEAR($D$218),MONTH(AM227)=12),SUM(OFFSET(AM228,0,-11):AM228),0)</f>
        <v>0</v>
      </c>
      <c r="AN231">
        <f ca="1">IF(AND(YEAR(AN227)&gt;YEAR($D$217),YEAR(AN227)&lt;YEAR($D$218),MONTH(AN227)=12),SUM(OFFSET(AN228,0,-11):AN228),0)</f>
        <v>0</v>
      </c>
      <c r="AO231">
        <f ca="1">IF(AND(YEAR(AO227)&gt;YEAR($D$217),YEAR(AO227)&lt;YEAR($D$218),MONTH(AO227)=12),SUM(OFFSET(AO228,0,-11):AO228),0)</f>
        <v>0</v>
      </c>
      <c r="AP231">
        <f ca="1">IF(AND(YEAR(AP227)&gt;YEAR($D$217),YEAR(AP227)&lt;YEAR($D$218),MONTH(AP227)=12),SUM(OFFSET(AP228,0,-11):AP228),0)</f>
        <v>0</v>
      </c>
      <c r="AQ231">
        <f ca="1">IF(AND(YEAR(AQ227)&gt;YEAR($D$217),YEAR(AQ227)&lt;YEAR($D$218),MONTH(AQ227)=12),SUM(OFFSET(AQ228,0,-11):AQ228),0)</f>
        <v>0</v>
      </c>
      <c r="AR231">
        <f ca="1">IF(AND(YEAR(AR227)&gt;YEAR($D$217),YEAR(AR227)&lt;YEAR($D$218),MONTH(AR227)=12),SUM(OFFSET(AR228,0,-11):AR228),0)</f>
        <v>0</v>
      </c>
      <c r="AS231">
        <f ca="1">IF(AND(YEAR(AS227)&gt;YEAR($D$217),YEAR(AS227)&lt;YEAR($D$218),MONTH(AS227)=12),SUM(OFFSET(AS228,0,-11):AS228),0)</f>
        <v>0</v>
      </c>
      <c r="AT231">
        <f ca="1">IF(AND(YEAR(AT227)&gt;YEAR($D$217),YEAR(AT227)&lt;YEAR($D$218),MONTH(AT227)=12),SUM(OFFSET(AT228,0,-11):AT228),0)</f>
        <v>0</v>
      </c>
      <c r="AU231">
        <f ca="1">IF(AND(YEAR(AU227)&gt;YEAR($D$217),YEAR(AU227)&lt;YEAR($D$218),MONTH(AU227)=12),SUM(OFFSET(AU228,0,-11):AU228),0)</f>
        <v>0</v>
      </c>
      <c r="AV231">
        <f ca="1">IF(AND(YEAR(AV227)&gt;YEAR($D$217),YEAR(AV227)&lt;YEAR($D$218),MONTH(AV227)=12),SUM(OFFSET(AV228,0,-11):AV228),0)</f>
        <v>0</v>
      </c>
      <c r="AW231">
        <f ca="1">IF(AND(YEAR(AW227)&gt;YEAR($D$217),YEAR(AW227)&lt;YEAR($D$218),MONTH(AW227)=12),SUM(OFFSET(AW228,0,-11):AW228),0)</f>
        <v>0</v>
      </c>
      <c r="AX231">
        <f ca="1">IF(AND(YEAR(AX227)&gt;YEAR($D$217),YEAR(AX227)&lt;YEAR($D$218),MONTH(AX227)=12),SUM(OFFSET(AX228,0,-11):AX228),0)</f>
        <v>0</v>
      </c>
      <c r="AY231">
        <f ca="1">IF(AND(YEAR(AY227)&gt;YEAR($D$217),YEAR(AY227)&lt;YEAR($D$218),MONTH(AY227)=12),SUM(OFFSET(AY228,0,-11):AY228),0)</f>
        <v>0</v>
      </c>
      <c r="AZ231">
        <f ca="1">IF(AND(YEAR(AZ227)&gt;YEAR($D$217),YEAR(AZ227)&lt;YEAR($D$218),MONTH(AZ227)=12),SUM(OFFSET(AZ228,0,-11):AZ228),0)</f>
        <v>0</v>
      </c>
      <c r="BA231">
        <f ca="1">IF(AND(YEAR(BA227)&gt;YEAR($D$217),YEAR(BA227)&lt;YEAR($D$218),MONTH(BA227)=12),SUM(OFFSET(BA228,0,-11):BA228),0)</f>
        <v>0</v>
      </c>
      <c r="BB231">
        <f ca="1">IF(AND(YEAR(BB227)&gt;YEAR($D$217),YEAR(BB227)&lt;YEAR($D$218),MONTH(BB227)=12),SUM(OFFSET(BB228,0,-11):BB228),0)</f>
        <v>0</v>
      </c>
      <c r="BC231">
        <f ca="1">IF(AND(YEAR(BC227)&gt;YEAR($D$217),YEAR(BC227)&lt;YEAR($D$218),MONTH(BC227)=12),SUM(OFFSET(BC228,0,-11):BC228),0)</f>
        <v>0</v>
      </c>
      <c r="BD231">
        <f ca="1">IF(AND(YEAR(BD227)&gt;YEAR($D$217),YEAR(BD227)&lt;YEAR($D$218),MONTH(BD227)=12),SUM(OFFSET(BD228,0,-11):BD228),0)</f>
        <v>0</v>
      </c>
      <c r="BE231">
        <f ca="1">IF(AND(YEAR(BE227)&gt;YEAR($D$217),YEAR(BE227)&lt;YEAR($D$218),MONTH(BE227)=12),SUM(OFFSET(BE228,0,-11):BE228),0)</f>
        <v>0</v>
      </c>
      <c r="BF231">
        <f ca="1">IF(AND(YEAR(BF227)&gt;YEAR($D$217),YEAR(BF227)&lt;YEAR($D$218),MONTH(BF227)=12),SUM(OFFSET(BF228,0,-11):BF228),0)</f>
        <v>0</v>
      </c>
      <c r="BG231">
        <f ca="1">IF(AND(YEAR(BG227)&gt;YEAR($D$217),YEAR(BG227)&lt;YEAR($D$218),MONTH(BG227)=12),SUM(OFFSET(BG228,0,-11):BG228),0)</f>
        <v>0</v>
      </c>
      <c r="BH231">
        <f ca="1">IF(AND(YEAR(BH227)&gt;YEAR($D$217),YEAR(BH227)&lt;YEAR($D$218),MONTH(BH227)=12),SUM(OFFSET(BH228,0,-11):BH228),0)</f>
        <v>0</v>
      </c>
      <c r="BI231">
        <f ca="1">IF(AND(YEAR(BI227)&gt;YEAR($D$217),YEAR(BI227)&lt;YEAR($D$218),MONTH(BI227)=12),SUM(OFFSET(BI228,0,-11):BI228),0)</f>
        <v>0</v>
      </c>
      <c r="BJ231">
        <f ca="1">IF(AND(YEAR(BJ227)&gt;YEAR($D$217),YEAR(BJ227)&lt;YEAR($D$218),MONTH(BJ227)=12),SUM(OFFSET(BJ228,0,-11):BJ228),0)</f>
        <v>0</v>
      </c>
      <c r="BK231">
        <f ca="1">IF(AND(YEAR(BK227)&gt;YEAR($D$217),YEAR(BK227)&lt;YEAR($D$218),MONTH(BK227)=12),SUM(OFFSET(BK228,0,-11):BK228),0)</f>
        <v>0</v>
      </c>
      <c r="BL231">
        <f ca="1">IF(AND(YEAR(BL227)&gt;YEAR($D$217),YEAR(BL227)&lt;YEAR($D$218),MONTH(BL227)=12),SUM(OFFSET(BL228,0,-11):BL228),0)</f>
        <v>0</v>
      </c>
      <c r="BM231">
        <f ca="1">IF(AND(YEAR(BM227)&gt;YEAR($D$217),YEAR(BM227)&lt;YEAR($D$218),MONTH(BM227)=12),SUM(OFFSET(BM228,0,-11):BM228),0)</f>
        <v>0</v>
      </c>
      <c r="BN231">
        <f ca="1">IF(AND(YEAR(BN227)&gt;YEAR($D$217),YEAR(BN227)&lt;YEAR($D$218),MONTH(BN227)=12),SUM(OFFSET(BN228,0,-11):BN228),0)</f>
        <v>0</v>
      </c>
      <c r="BO231">
        <f ca="1">IF(AND(YEAR(BO227)&gt;YEAR($D$217),YEAR(BO227)&lt;YEAR($D$218),MONTH(BO227)=12),SUM(OFFSET(BO228,0,-11):BO228),0)</f>
        <v>0</v>
      </c>
      <c r="BP231">
        <f ca="1">IF(AND(YEAR(BP227)&gt;YEAR($D$217),YEAR(BP227)&lt;YEAR($D$218),MONTH(BP227)=12),SUM(OFFSET(BP228,0,-11):BP228),0)</f>
        <v>0</v>
      </c>
      <c r="BQ231">
        <f ca="1">IF(AND(YEAR(BQ227)&gt;YEAR($D$217),YEAR(BQ227)&lt;YEAR($D$218),MONTH(BQ227)=12),SUM(OFFSET(BQ228,0,-11):BQ228),0)</f>
        <v>0</v>
      </c>
      <c r="BR231">
        <f ca="1">IF(AND(YEAR(BR227)&gt;YEAR($D$217),YEAR(BR227)&lt;YEAR($D$218),MONTH(BR227)=12),SUM(OFFSET(BR228,0,-11):BR228),0)</f>
        <v>0</v>
      </c>
      <c r="BS231">
        <f ca="1">IF(AND(YEAR(BS227)&gt;YEAR($D$217),YEAR(BS227)&lt;YEAR($D$218),MONTH(BS227)=12),SUM(OFFSET(BS228,0,-11):BS228),0)</f>
        <v>0</v>
      </c>
      <c r="BT231">
        <f ca="1">IF(AND(YEAR(BT227)&gt;YEAR($D$217),YEAR(BT227)&lt;YEAR($D$218),MONTH(BT227)=12),SUM(OFFSET(BT228,0,-11):BT228),0)</f>
        <v>0</v>
      </c>
      <c r="BU231">
        <f ca="1">IF(AND(YEAR(BU227)&gt;YEAR($D$217),YEAR(BU227)&lt;YEAR($D$218),MONTH(BU227)=12),SUM(OFFSET(BU228,0,-11):BU228),0)</f>
        <v>0</v>
      </c>
      <c r="BV231">
        <f ca="1">IF(AND(YEAR(BV227)&gt;YEAR($D$217),YEAR(BV227)&lt;YEAR($D$218),MONTH(BV227)=12),SUM(OFFSET(BV228,0,-11):BV228),0)</f>
        <v>0</v>
      </c>
      <c r="BW231">
        <f ca="1">IF(AND(YEAR(BW227)&gt;YEAR($D$217),YEAR(BW227)&lt;YEAR($D$218),MONTH(BW227)=12),SUM(OFFSET(BW228,0,-11):BW228),0)</f>
        <v>0</v>
      </c>
      <c r="BX231">
        <f ca="1">IF(AND(YEAR(BX227)&gt;YEAR($D$217),YEAR(BX227)&lt;YEAR($D$218),MONTH(BX227)=12),SUM(OFFSET(BX228,0,-11):BX228),0)</f>
        <v>0</v>
      </c>
      <c r="BY231">
        <f ca="1">IF(AND(YEAR(BY227)&gt;YEAR($D$217),YEAR(BY227)&lt;YEAR($D$218),MONTH(BY227)=12),SUM(OFFSET(BY228,0,-11):BY228),0)</f>
        <v>0</v>
      </c>
      <c r="BZ231">
        <f ca="1">IF(AND(YEAR(BZ227)&gt;YEAR($D$217),YEAR(BZ227)&lt;YEAR($D$218),MONTH(BZ227)=12),SUM(OFFSET(BZ228,0,-11):BZ228),0)</f>
        <v>0</v>
      </c>
      <c r="CA231">
        <f ca="1">IF(AND(YEAR(CA227)&gt;YEAR($D$217),YEAR(CA227)&lt;YEAR($D$218),MONTH(CA227)=12),SUM(OFFSET(CA228,0,-11):CA228),0)</f>
        <v>0</v>
      </c>
      <c r="CB231">
        <f ca="1">IF(AND(YEAR(CB227)&gt;YEAR($D$217),YEAR(CB227)&lt;YEAR($D$218),MONTH(CB227)=12),SUM(OFFSET(CB228,0,-11):CB228),0)</f>
        <v>0</v>
      </c>
      <c r="CC231">
        <f ca="1">IF(AND(YEAR(CC227)&gt;YEAR($D$217),YEAR(CC227)&lt;YEAR($D$218),MONTH(CC227)=12),SUM(OFFSET(CC228,0,-11):CC228),0)</f>
        <v>0</v>
      </c>
      <c r="CD231">
        <f ca="1">IF(AND(YEAR(CD227)&gt;YEAR($D$217),YEAR(CD227)&lt;YEAR($D$218),MONTH(CD227)=12),SUM(OFFSET(CD228,0,-11):CD228),0)</f>
        <v>0</v>
      </c>
      <c r="CE231">
        <f ca="1">IF(AND(YEAR(CE227)&gt;YEAR($D$217),YEAR(CE227)&lt;YEAR($D$218),MONTH(CE227)=12),SUM(OFFSET(CE228,0,-11):CE228),0)</f>
        <v>0</v>
      </c>
      <c r="CF231">
        <f ca="1">IF(AND(YEAR(CF227)&gt;YEAR($D$217),YEAR(CF227)&lt;YEAR($D$218),MONTH(CF227)=12),SUM(OFFSET(CF228,0,-11):CF228),0)</f>
        <v>0</v>
      </c>
      <c r="CG231">
        <f ca="1">IF(AND(YEAR(CG227)&gt;YEAR($D$217),YEAR(CG227)&lt;YEAR($D$218),MONTH(CG227)=12),SUM(OFFSET(CG228,0,-11):CG228),0)</f>
        <v>0</v>
      </c>
      <c r="CH231">
        <f ca="1">IF(AND(YEAR(CH227)&gt;YEAR($D$217),YEAR(CH227)&lt;YEAR($D$218),MONTH(CH227)=12),SUM(OFFSET(CH228,0,-11):CH228),0)</f>
        <v>0</v>
      </c>
      <c r="CI231">
        <f ca="1">IF(AND(YEAR(CI227)&gt;YEAR($D$217),YEAR(CI227)&lt;YEAR($D$218),MONTH(CI227)=12),SUM(OFFSET(CI228,0,-11):CI228),0)</f>
        <v>0</v>
      </c>
      <c r="CJ231">
        <f ca="1">IF(AND(YEAR(CJ227)&gt;YEAR($D$217),YEAR(CJ227)&lt;YEAR($D$218),MONTH(CJ227)=12),SUM(OFFSET(CJ228,0,-11):CJ228),0)</f>
        <v>0</v>
      </c>
      <c r="CK231">
        <f ca="1">IF(AND(YEAR(CK227)&gt;YEAR($D$217),YEAR(CK227)&lt;YEAR($D$218),MONTH(CK227)=12),SUM(OFFSET(CK228,0,-11):CK228),0)</f>
        <v>0</v>
      </c>
      <c r="CL231">
        <f ca="1">IF(AND(YEAR(CL227)&gt;YEAR($D$217),YEAR(CL227)&lt;YEAR($D$218),MONTH(CL227)=12),SUM(OFFSET(CL228,0,-11):CL228),0)</f>
        <v>0</v>
      </c>
      <c r="CM231">
        <f ca="1">IF(AND(YEAR(CM227)&gt;YEAR($D$217),YEAR(CM227)&lt;YEAR($D$218),MONTH(CM227)=12),SUM(OFFSET(CM228,0,-11):CM228),0)</f>
        <v>0</v>
      </c>
      <c r="CN231">
        <f ca="1">IF(AND(YEAR(CN227)&gt;YEAR($D$217),YEAR(CN227)&lt;YEAR($D$218),MONTH(CN227)=12),SUM(OFFSET(CN228,0,-11):CN228),0)</f>
        <v>0</v>
      </c>
      <c r="CO231">
        <f ca="1">IF(AND(YEAR(CO227)&gt;YEAR($D$217),YEAR(CO227)&lt;YEAR($D$218),MONTH(CO227)=12),SUM(OFFSET(CO228,0,-11):CO228),0)</f>
        <v>0</v>
      </c>
    </row>
    <row r="233" spans="1:93">
      <c r="B233" t="s">
        <v>91</v>
      </c>
      <c r="C233" s="2" t="s">
        <v>122</v>
      </c>
      <c r="D233" s="73">
        <f>D220</f>
        <v>42125</v>
      </c>
      <c r="E233" s="73">
        <f t="shared" ref="E233:AJ233" si="598">EDATE(D233,1)</f>
        <v>42156</v>
      </c>
      <c r="F233" s="73">
        <f t="shared" si="598"/>
        <v>42186</v>
      </c>
      <c r="G233" s="73">
        <f t="shared" si="598"/>
        <v>42217</v>
      </c>
      <c r="H233" s="73">
        <f t="shared" si="598"/>
        <v>42248</v>
      </c>
      <c r="I233" s="73">
        <f t="shared" si="598"/>
        <v>42278</v>
      </c>
      <c r="J233" s="73">
        <f t="shared" si="598"/>
        <v>42309</v>
      </c>
      <c r="K233" s="73">
        <f t="shared" si="598"/>
        <v>42339</v>
      </c>
      <c r="L233" s="73">
        <f t="shared" si="598"/>
        <v>42370</v>
      </c>
      <c r="M233" s="73">
        <f t="shared" si="598"/>
        <v>42401</v>
      </c>
      <c r="N233" s="73">
        <f t="shared" si="598"/>
        <v>42430</v>
      </c>
      <c r="O233" s="73">
        <f t="shared" si="598"/>
        <v>42461</v>
      </c>
      <c r="P233" s="73">
        <f t="shared" si="598"/>
        <v>42491</v>
      </c>
      <c r="Q233" s="73">
        <f t="shared" si="598"/>
        <v>42522</v>
      </c>
      <c r="R233" s="73">
        <f t="shared" si="598"/>
        <v>42552</v>
      </c>
      <c r="S233" s="73">
        <f t="shared" si="598"/>
        <v>42583</v>
      </c>
      <c r="T233" s="73">
        <f t="shared" si="598"/>
        <v>42614</v>
      </c>
      <c r="U233" s="73">
        <f t="shared" si="598"/>
        <v>42644</v>
      </c>
      <c r="V233" s="73">
        <f t="shared" si="598"/>
        <v>42675</v>
      </c>
      <c r="W233" s="73">
        <f t="shared" si="598"/>
        <v>42705</v>
      </c>
      <c r="X233" s="73">
        <f t="shared" si="598"/>
        <v>42736</v>
      </c>
      <c r="Y233" s="73">
        <f t="shared" si="598"/>
        <v>42767</v>
      </c>
      <c r="Z233" s="73">
        <f t="shared" si="598"/>
        <v>42795</v>
      </c>
      <c r="AA233" s="73">
        <f t="shared" si="598"/>
        <v>42826</v>
      </c>
      <c r="AB233" s="73">
        <f t="shared" si="598"/>
        <v>42856</v>
      </c>
      <c r="AC233" s="73">
        <f t="shared" si="598"/>
        <v>42887</v>
      </c>
      <c r="AD233" s="73">
        <f t="shared" si="598"/>
        <v>42917</v>
      </c>
      <c r="AE233" s="73">
        <f t="shared" si="598"/>
        <v>42948</v>
      </c>
      <c r="AF233" s="73">
        <f t="shared" si="598"/>
        <v>42979</v>
      </c>
      <c r="AG233" s="73">
        <f t="shared" si="598"/>
        <v>43009</v>
      </c>
      <c r="AH233" s="73">
        <f t="shared" si="598"/>
        <v>43040</v>
      </c>
      <c r="AI233" s="73">
        <f t="shared" si="598"/>
        <v>43070</v>
      </c>
      <c r="AJ233" s="73">
        <f t="shared" si="598"/>
        <v>43101</v>
      </c>
      <c r="AK233" s="73">
        <f t="shared" ref="AK233:BP233" si="599">EDATE(AJ233,1)</f>
        <v>43132</v>
      </c>
      <c r="AL233" s="73">
        <f t="shared" si="599"/>
        <v>43160</v>
      </c>
      <c r="AM233" s="73">
        <f t="shared" si="599"/>
        <v>43191</v>
      </c>
      <c r="AN233" s="73">
        <f t="shared" si="599"/>
        <v>43221</v>
      </c>
      <c r="AO233" s="73">
        <f t="shared" si="599"/>
        <v>43252</v>
      </c>
      <c r="AP233" s="73">
        <f t="shared" si="599"/>
        <v>43282</v>
      </c>
      <c r="AQ233" s="73">
        <f t="shared" si="599"/>
        <v>43313</v>
      </c>
      <c r="AR233" s="73">
        <f t="shared" si="599"/>
        <v>43344</v>
      </c>
      <c r="AS233" s="73">
        <f t="shared" si="599"/>
        <v>43374</v>
      </c>
      <c r="AT233" s="73">
        <f t="shared" si="599"/>
        <v>43405</v>
      </c>
      <c r="AU233" s="73">
        <f t="shared" si="599"/>
        <v>43435</v>
      </c>
      <c r="AV233" s="73">
        <f t="shared" si="599"/>
        <v>43466</v>
      </c>
      <c r="AW233" s="73">
        <f t="shared" si="599"/>
        <v>43497</v>
      </c>
      <c r="AX233" s="73">
        <f t="shared" si="599"/>
        <v>43525</v>
      </c>
      <c r="AY233" s="73">
        <f t="shared" si="599"/>
        <v>43556</v>
      </c>
      <c r="AZ233" s="73">
        <f t="shared" si="599"/>
        <v>43586</v>
      </c>
      <c r="BA233" s="73">
        <f t="shared" si="599"/>
        <v>43617</v>
      </c>
      <c r="BB233" s="73">
        <f t="shared" si="599"/>
        <v>43647</v>
      </c>
      <c r="BC233" s="73">
        <f t="shared" si="599"/>
        <v>43678</v>
      </c>
      <c r="BD233" s="73">
        <f t="shared" si="599"/>
        <v>43709</v>
      </c>
      <c r="BE233" s="73">
        <f t="shared" si="599"/>
        <v>43739</v>
      </c>
      <c r="BF233" s="73">
        <f t="shared" si="599"/>
        <v>43770</v>
      </c>
      <c r="BG233" s="73">
        <f t="shared" si="599"/>
        <v>43800</v>
      </c>
      <c r="BH233" s="73">
        <f t="shared" si="599"/>
        <v>43831</v>
      </c>
      <c r="BI233" s="73">
        <f t="shared" si="599"/>
        <v>43862</v>
      </c>
      <c r="BJ233" s="73">
        <f t="shared" si="599"/>
        <v>43891</v>
      </c>
      <c r="BK233" s="73">
        <f t="shared" si="599"/>
        <v>43922</v>
      </c>
      <c r="BL233" s="73">
        <f t="shared" si="599"/>
        <v>43952</v>
      </c>
      <c r="BM233" s="73">
        <f t="shared" si="599"/>
        <v>43983</v>
      </c>
      <c r="BN233" s="73">
        <f t="shared" si="599"/>
        <v>44013</v>
      </c>
      <c r="BO233" s="73">
        <f t="shared" si="599"/>
        <v>44044</v>
      </c>
      <c r="BP233" s="73">
        <f t="shared" si="599"/>
        <v>44075</v>
      </c>
      <c r="BQ233" s="73">
        <f t="shared" ref="BQ233:CO233" si="600">EDATE(BP233,1)</f>
        <v>44105</v>
      </c>
      <c r="BR233" s="73">
        <f t="shared" si="600"/>
        <v>44136</v>
      </c>
      <c r="BS233" s="73">
        <f t="shared" si="600"/>
        <v>44166</v>
      </c>
      <c r="BT233" s="73">
        <f t="shared" si="600"/>
        <v>44197</v>
      </c>
      <c r="BU233" s="73">
        <f t="shared" si="600"/>
        <v>44228</v>
      </c>
      <c r="BV233" s="73">
        <f t="shared" si="600"/>
        <v>44256</v>
      </c>
      <c r="BW233" s="73">
        <f t="shared" si="600"/>
        <v>44287</v>
      </c>
      <c r="BX233" s="73">
        <f t="shared" si="600"/>
        <v>44317</v>
      </c>
      <c r="BY233" s="73">
        <f t="shared" si="600"/>
        <v>44348</v>
      </c>
      <c r="BZ233" s="73">
        <f t="shared" si="600"/>
        <v>44378</v>
      </c>
      <c r="CA233" s="73">
        <f t="shared" si="600"/>
        <v>44409</v>
      </c>
      <c r="CB233" s="73">
        <f t="shared" si="600"/>
        <v>44440</v>
      </c>
      <c r="CC233" s="73">
        <f t="shared" si="600"/>
        <v>44470</v>
      </c>
      <c r="CD233" s="73">
        <f t="shared" si="600"/>
        <v>44501</v>
      </c>
      <c r="CE233" s="73">
        <f t="shared" si="600"/>
        <v>44531</v>
      </c>
      <c r="CF233" s="73">
        <f t="shared" si="600"/>
        <v>44562</v>
      </c>
      <c r="CG233" s="73">
        <f t="shared" si="600"/>
        <v>44593</v>
      </c>
      <c r="CH233" s="73">
        <f t="shared" si="600"/>
        <v>44621</v>
      </c>
      <c r="CI233" s="73">
        <f t="shared" si="600"/>
        <v>44652</v>
      </c>
      <c r="CJ233" s="73">
        <f t="shared" si="600"/>
        <v>44682</v>
      </c>
      <c r="CK233" s="73">
        <f t="shared" si="600"/>
        <v>44713</v>
      </c>
      <c r="CL233" s="73">
        <f t="shared" si="600"/>
        <v>44743</v>
      </c>
      <c r="CM233" s="73">
        <f t="shared" si="600"/>
        <v>44774</v>
      </c>
      <c r="CN233" s="73">
        <f t="shared" si="600"/>
        <v>44805</v>
      </c>
      <c r="CO233" s="73">
        <f t="shared" si="600"/>
        <v>44835</v>
      </c>
    </row>
    <row r="234" spans="1:93">
      <c r="C234" t="s">
        <v>22</v>
      </c>
      <c r="D234" s="20">
        <f ca="1">MAX(IF(D233&gt;$D$218,0,SUM(D229:D231)*$D$219),0)</f>
        <v>0</v>
      </c>
      <c r="E234" s="20">
        <f t="shared" ref="E234:BP234" ca="1" si="601">MAX(IF(E233&gt;$D$218,0,SUM(E229:E231)*$D$219),0)</f>
        <v>0</v>
      </c>
      <c r="F234" s="20">
        <f t="shared" ca="1" si="601"/>
        <v>0</v>
      </c>
      <c r="G234" s="20">
        <f t="shared" ca="1" si="601"/>
        <v>0</v>
      </c>
      <c r="H234" s="20">
        <f t="shared" ca="1" si="601"/>
        <v>0</v>
      </c>
      <c r="I234" s="20">
        <f t="shared" ca="1" si="601"/>
        <v>0</v>
      </c>
      <c r="J234" s="20">
        <f t="shared" ca="1" si="601"/>
        <v>0</v>
      </c>
      <c r="K234" s="20">
        <f t="shared" ca="1" si="601"/>
        <v>2</v>
      </c>
      <c r="L234" s="20">
        <f t="shared" ca="1" si="601"/>
        <v>0</v>
      </c>
      <c r="M234" s="20">
        <f t="shared" ca="1" si="601"/>
        <v>0</v>
      </c>
      <c r="N234" s="20">
        <f t="shared" ca="1" si="601"/>
        <v>0</v>
      </c>
      <c r="O234" s="20">
        <f t="shared" ca="1" si="601"/>
        <v>0</v>
      </c>
      <c r="P234" s="20">
        <f t="shared" ca="1" si="601"/>
        <v>0</v>
      </c>
      <c r="Q234" s="20">
        <f t="shared" ca="1" si="601"/>
        <v>0</v>
      </c>
      <c r="R234" s="20">
        <f t="shared" ca="1" si="601"/>
        <v>0</v>
      </c>
      <c r="S234" s="20">
        <f t="shared" ca="1" si="601"/>
        <v>0</v>
      </c>
      <c r="T234" s="20">
        <f t="shared" ca="1" si="601"/>
        <v>0</v>
      </c>
      <c r="U234" s="20">
        <f t="shared" ca="1" si="601"/>
        <v>0</v>
      </c>
      <c r="V234" s="20">
        <f t="shared" ca="1" si="601"/>
        <v>0</v>
      </c>
      <c r="W234" s="20">
        <f t="shared" ca="1" si="601"/>
        <v>3</v>
      </c>
      <c r="X234" s="20">
        <f t="shared" ca="1" si="601"/>
        <v>0</v>
      </c>
      <c r="Y234" s="20">
        <f t="shared" ca="1" si="601"/>
        <v>0</v>
      </c>
      <c r="Z234" s="20">
        <f t="shared" ca="1" si="601"/>
        <v>0</v>
      </c>
      <c r="AA234" s="20">
        <f t="shared" ca="1" si="601"/>
        <v>0</v>
      </c>
      <c r="AB234" s="20">
        <f t="shared" ca="1" si="601"/>
        <v>0</v>
      </c>
      <c r="AC234" s="20">
        <f t="shared" ca="1" si="601"/>
        <v>0</v>
      </c>
      <c r="AD234" s="20">
        <f t="shared" ca="1" si="601"/>
        <v>0</v>
      </c>
      <c r="AE234" s="20">
        <f t="shared" ca="1" si="601"/>
        <v>0</v>
      </c>
      <c r="AF234" s="20">
        <f t="shared" ca="1" si="601"/>
        <v>2.25</v>
      </c>
      <c r="AG234" s="20">
        <f t="shared" si="601"/>
        <v>0</v>
      </c>
      <c r="AH234" s="20">
        <f t="shared" si="601"/>
        <v>0</v>
      </c>
      <c r="AI234" s="20">
        <f t="shared" si="601"/>
        <v>0</v>
      </c>
      <c r="AJ234" s="20">
        <f t="shared" si="601"/>
        <v>0</v>
      </c>
      <c r="AK234" s="20">
        <f t="shared" si="601"/>
        <v>0</v>
      </c>
      <c r="AL234" s="20">
        <f t="shared" si="601"/>
        <v>0</v>
      </c>
      <c r="AM234" s="20">
        <f t="shared" si="601"/>
        <v>0</v>
      </c>
      <c r="AN234" s="20">
        <f t="shared" si="601"/>
        <v>0</v>
      </c>
      <c r="AO234" s="20">
        <f t="shared" si="601"/>
        <v>0</v>
      </c>
      <c r="AP234" s="20">
        <f t="shared" si="601"/>
        <v>0</v>
      </c>
      <c r="AQ234" s="20">
        <f t="shared" si="601"/>
        <v>0</v>
      </c>
      <c r="AR234" s="20">
        <f t="shared" si="601"/>
        <v>0</v>
      </c>
      <c r="AS234" s="20">
        <f t="shared" si="601"/>
        <v>0</v>
      </c>
      <c r="AT234" s="20">
        <f t="shared" si="601"/>
        <v>0</v>
      </c>
      <c r="AU234" s="20">
        <f t="shared" si="601"/>
        <v>0</v>
      </c>
      <c r="AV234" s="20">
        <f t="shared" si="601"/>
        <v>0</v>
      </c>
      <c r="AW234" s="20">
        <f t="shared" si="601"/>
        <v>0</v>
      </c>
      <c r="AX234" s="20">
        <f t="shared" si="601"/>
        <v>0</v>
      </c>
      <c r="AY234" s="20">
        <f t="shared" si="601"/>
        <v>0</v>
      </c>
      <c r="AZ234" s="20">
        <f t="shared" si="601"/>
        <v>0</v>
      </c>
      <c r="BA234" s="20">
        <f t="shared" si="601"/>
        <v>0</v>
      </c>
      <c r="BB234" s="20">
        <f t="shared" si="601"/>
        <v>0</v>
      </c>
      <c r="BC234" s="20">
        <f t="shared" si="601"/>
        <v>0</v>
      </c>
      <c r="BD234" s="20">
        <f t="shared" si="601"/>
        <v>0</v>
      </c>
      <c r="BE234" s="20">
        <f t="shared" si="601"/>
        <v>0</v>
      </c>
      <c r="BF234" s="20">
        <f t="shared" si="601"/>
        <v>0</v>
      </c>
      <c r="BG234" s="20">
        <f t="shared" si="601"/>
        <v>0</v>
      </c>
      <c r="BH234" s="20">
        <f t="shared" si="601"/>
        <v>0</v>
      </c>
      <c r="BI234" s="20">
        <f t="shared" si="601"/>
        <v>0</v>
      </c>
      <c r="BJ234" s="20">
        <f t="shared" si="601"/>
        <v>0</v>
      </c>
      <c r="BK234" s="20">
        <f t="shared" si="601"/>
        <v>0</v>
      </c>
      <c r="BL234" s="20">
        <f t="shared" si="601"/>
        <v>0</v>
      </c>
      <c r="BM234" s="20">
        <f t="shared" si="601"/>
        <v>0</v>
      </c>
      <c r="BN234" s="20">
        <f t="shared" si="601"/>
        <v>0</v>
      </c>
      <c r="BO234" s="20">
        <f t="shared" si="601"/>
        <v>0</v>
      </c>
      <c r="BP234" s="20">
        <f t="shared" si="601"/>
        <v>0</v>
      </c>
      <c r="BQ234" s="20">
        <f t="shared" ref="BQ234:CO234" si="602">MAX(IF(BQ233&gt;$D$218,0,SUM(BQ229:BQ231)*$D$219),0)</f>
        <v>0</v>
      </c>
      <c r="BR234" s="20">
        <f t="shared" si="602"/>
        <v>0</v>
      </c>
      <c r="BS234" s="20">
        <f t="shared" si="602"/>
        <v>0</v>
      </c>
      <c r="BT234" s="20">
        <f t="shared" si="602"/>
        <v>0</v>
      </c>
      <c r="BU234" s="20">
        <f t="shared" si="602"/>
        <v>0</v>
      </c>
      <c r="BV234" s="20">
        <f t="shared" si="602"/>
        <v>0</v>
      </c>
      <c r="BW234" s="20">
        <f t="shared" si="602"/>
        <v>0</v>
      </c>
      <c r="BX234" s="20">
        <f t="shared" si="602"/>
        <v>0</v>
      </c>
      <c r="BY234" s="20">
        <f t="shared" si="602"/>
        <v>0</v>
      </c>
      <c r="BZ234" s="20">
        <f t="shared" si="602"/>
        <v>0</v>
      </c>
      <c r="CA234" s="20">
        <f t="shared" si="602"/>
        <v>0</v>
      </c>
      <c r="CB234" s="20">
        <f t="shared" si="602"/>
        <v>0</v>
      </c>
      <c r="CC234" s="20">
        <f t="shared" si="602"/>
        <v>0</v>
      </c>
      <c r="CD234" s="20">
        <f t="shared" si="602"/>
        <v>0</v>
      </c>
      <c r="CE234" s="20">
        <f t="shared" si="602"/>
        <v>0</v>
      </c>
      <c r="CF234" s="20">
        <f t="shared" si="602"/>
        <v>0</v>
      </c>
      <c r="CG234" s="20">
        <f t="shared" si="602"/>
        <v>0</v>
      </c>
      <c r="CH234" s="20">
        <f t="shared" si="602"/>
        <v>0</v>
      </c>
      <c r="CI234" s="20">
        <f t="shared" si="602"/>
        <v>0</v>
      </c>
      <c r="CJ234" s="20">
        <f t="shared" si="602"/>
        <v>0</v>
      </c>
      <c r="CK234" s="20">
        <f t="shared" si="602"/>
        <v>0</v>
      </c>
      <c r="CL234" s="20">
        <f t="shared" si="602"/>
        <v>0</v>
      </c>
      <c r="CM234" s="20">
        <f t="shared" si="602"/>
        <v>0</v>
      </c>
      <c r="CN234" s="20">
        <f t="shared" si="602"/>
        <v>0</v>
      </c>
      <c r="CO234" s="20">
        <f t="shared" si="602"/>
        <v>0</v>
      </c>
    </row>
    <row r="236" spans="1:93" s="38" customFormat="1">
      <c r="A236" s="38" t="s">
        <v>463</v>
      </c>
      <c r="D236" s="49"/>
    </row>
    <row r="237" spans="1:93">
      <c r="A237" t="s">
        <v>240</v>
      </c>
      <c r="B237" t="s">
        <v>92</v>
      </c>
      <c r="C237" t="s">
        <v>230</v>
      </c>
      <c r="D237" s="79">
        <v>43101</v>
      </c>
    </row>
    <row r="238" spans="1:93">
      <c r="C238" t="s">
        <v>176</v>
      </c>
      <c r="D238" s="79">
        <v>44986</v>
      </c>
      <c r="E238" s="78"/>
    </row>
    <row r="239" spans="1:93">
      <c r="C239" t="s">
        <v>328</v>
      </c>
      <c r="D239" s="153">
        <f>EDATE(D238,12)</f>
        <v>45352</v>
      </c>
      <c r="E239" s="78"/>
    </row>
    <row r="240" spans="1:93">
      <c r="C240" t="s">
        <v>64</v>
      </c>
      <c r="D240" s="4">
        <v>0.05</v>
      </c>
      <c r="E240" s="78"/>
    </row>
    <row r="241" spans="1:80">
      <c r="D241" s="78">
        <f>D237</f>
        <v>43101</v>
      </c>
      <c r="E241" s="78">
        <f>EDATE(D241,1)</f>
        <v>43132</v>
      </c>
      <c r="F241" s="78">
        <f t="shared" ref="F241:BQ241" si="603">EDATE(E241,1)</f>
        <v>43160</v>
      </c>
      <c r="G241" s="78">
        <f t="shared" si="603"/>
        <v>43191</v>
      </c>
      <c r="H241" s="78">
        <f t="shared" si="603"/>
        <v>43221</v>
      </c>
      <c r="I241" s="78">
        <f t="shared" si="603"/>
        <v>43252</v>
      </c>
      <c r="J241" s="78">
        <f t="shared" si="603"/>
        <v>43282</v>
      </c>
      <c r="K241" s="78">
        <f t="shared" si="603"/>
        <v>43313</v>
      </c>
      <c r="L241" s="78">
        <f t="shared" si="603"/>
        <v>43344</v>
      </c>
      <c r="M241" s="78">
        <f t="shared" si="603"/>
        <v>43374</v>
      </c>
      <c r="N241" s="78">
        <f t="shared" si="603"/>
        <v>43405</v>
      </c>
      <c r="O241" s="78">
        <f t="shared" si="603"/>
        <v>43435</v>
      </c>
      <c r="P241" s="78">
        <f t="shared" si="603"/>
        <v>43466</v>
      </c>
      <c r="Q241" s="78">
        <f t="shared" si="603"/>
        <v>43497</v>
      </c>
      <c r="R241" s="78">
        <f t="shared" si="603"/>
        <v>43525</v>
      </c>
      <c r="S241" s="78">
        <f t="shared" si="603"/>
        <v>43556</v>
      </c>
      <c r="T241" s="78">
        <f t="shared" si="603"/>
        <v>43586</v>
      </c>
      <c r="U241" s="78">
        <f t="shared" si="603"/>
        <v>43617</v>
      </c>
      <c r="V241" s="78">
        <f t="shared" si="603"/>
        <v>43647</v>
      </c>
      <c r="W241" s="78">
        <f t="shared" si="603"/>
        <v>43678</v>
      </c>
      <c r="X241" s="78">
        <f t="shared" si="603"/>
        <v>43709</v>
      </c>
      <c r="Y241" s="78">
        <f t="shared" si="603"/>
        <v>43739</v>
      </c>
      <c r="Z241" s="78">
        <f t="shared" si="603"/>
        <v>43770</v>
      </c>
      <c r="AA241" s="78">
        <f t="shared" si="603"/>
        <v>43800</v>
      </c>
      <c r="AB241" s="78">
        <f t="shared" si="603"/>
        <v>43831</v>
      </c>
      <c r="AC241" s="78">
        <f t="shared" si="603"/>
        <v>43862</v>
      </c>
      <c r="AD241" s="78">
        <f t="shared" si="603"/>
        <v>43891</v>
      </c>
      <c r="AE241" s="78">
        <f t="shared" si="603"/>
        <v>43922</v>
      </c>
      <c r="AF241" s="78">
        <f t="shared" si="603"/>
        <v>43952</v>
      </c>
      <c r="AG241" s="78">
        <f t="shared" si="603"/>
        <v>43983</v>
      </c>
      <c r="AH241" s="78">
        <f t="shared" si="603"/>
        <v>44013</v>
      </c>
      <c r="AI241" s="78">
        <f t="shared" si="603"/>
        <v>44044</v>
      </c>
      <c r="AJ241" s="78">
        <f t="shared" si="603"/>
        <v>44075</v>
      </c>
      <c r="AK241" s="78">
        <f t="shared" si="603"/>
        <v>44105</v>
      </c>
      <c r="AL241" s="78">
        <f t="shared" si="603"/>
        <v>44136</v>
      </c>
      <c r="AM241" s="78">
        <f t="shared" si="603"/>
        <v>44166</v>
      </c>
      <c r="AN241" s="78">
        <f t="shared" si="603"/>
        <v>44197</v>
      </c>
      <c r="AO241" s="78">
        <f t="shared" si="603"/>
        <v>44228</v>
      </c>
      <c r="AP241" s="78">
        <f t="shared" si="603"/>
        <v>44256</v>
      </c>
      <c r="AQ241" s="78">
        <f t="shared" si="603"/>
        <v>44287</v>
      </c>
      <c r="AR241" s="78">
        <f t="shared" si="603"/>
        <v>44317</v>
      </c>
      <c r="AS241" s="78">
        <f t="shared" si="603"/>
        <v>44348</v>
      </c>
      <c r="AT241" s="78">
        <f t="shared" si="603"/>
        <v>44378</v>
      </c>
      <c r="AU241" s="78">
        <f t="shared" si="603"/>
        <v>44409</v>
      </c>
      <c r="AV241" s="78">
        <f t="shared" si="603"/>
        <v>44440</v>
      </c>
      <c r="AW241" s="78">
        <f t="shared" si="603"/>
        <v>44470</v>
      </c>
      <c r="AX241" s="78">
        <f t="shared" si="603"/>
        <v>44501</v>
      </c>
      <c r="AY241" s="78">
        <f t="shared" si="603"/>
        <v>44531</v>
      </c>
      <c r="AZ241" s="78">
        <f t="shared" si="603"/>
        <v>44562</v>
      </c>
      <c r="BA241" s="78">
        <f t="shared" si="603"/>
        <v>44593</v>
      </c>
      <c r="BB241" s="78">
        <f t="shared" si="603"/>
        <v>44621</v>
      </c>
      <c r="BC241" s="78">
        <f t="shared" si="603"/>
        <v>44652</v>
      </c>
      <c r="BD241" s="78">
        <f t="shared" si="603"/>
        <v>44682</v>
      </c>
      <c r="BE241" s="78">
        <f t="shared" si="603"/>
        <v>44713</v>
      </c>
      <c r="BF241" s="78">
        <f t="shared" si="603"/>
        <v>44743</v>
      </c>
      <c r="BG241" s="78">
        <f t="shared" si="603"/>
        <v>44774</v>
      </c>
      <c r="BH241" s="78">
        <f t="shared" si="603"/>
        <v>44805</v>
      </c>
      <c r="BI241" s="78">
        <f t="shared" si="603"/>
        <v>44835</v>
      </c>
      <c r="BJ241" s="78">
        <f t="shared" si="603"/>
        <v>44866</v>
      </c>
      <c r="BK241" s="78">
        <f t="shared" si="603"/>
        <v>44896</v>
      </c>
      <c r="BL241" s="78">
        <f t="shared" si="603"/>
        <v>44927</v>
      </c>
      <c r="BM241" s="78">
        <f t="shared" si="603"/>
        <v>44958</v>
      </c>
      <c r="BN241" s="78">
        <f t="shared" si="603"/>
        <v>44986</v>
      </c>
      <c r="BO241" s="78">
        <f t="shared" si="603"/>
        <v>45017</v>
      </c>
      <c r="BP241" s="78">
        <f t="shared" si="603"/>
        <v>45047</v>
      </c>
      <c r="BQ241" s="78">
        <f t="shared" si="603"/>
        <v>45078</v>
      </c>
      <c r="BR241" s="78">
        <f t="shared" ref="BR241:CB241" si="604">EDATE(BQ241,1)</f>
        <v>45108</v>
      </c>
      <c r="BS241" s="78">
        <f t="shared" si="604"/>
        <v>45139</v>
      </c>
      <c r="BT241" s="78">
        <f t="shared" si="604"/>
        <v>45170</v>
      </c>
      <c r="BU241" s="78">
        <f t="shared" si="604"/>
        <v>45200</v>
      </c>
      <c r="BV241" s="78">
        <f t="shared" si="604"/>
        <v>45231</v>
      </c>
      <c r="BW241" s="78">
        <f t="shared" si="604"/>
        <v>45261</v>
      </c>
      <c r="BX241" s="78">
        <f t="shared" si="604"/>
        <v>45292</v>
      </c>
      <c r="BY241" s="78">
        <f t="shared" si="604"/>
        <v>45323</v>
      </c>
      <c r="BZ241" s="78">
        <f t="shared" si="604"/>
        <v>45352</v>
      </c>
      <c r="CA241" s="78">
        <f t="shared" si="604"/>
        <v>45383</v>
      </c>
      <c r="CB241" s="78">
        <f t="shared" si="604"/>
        <v>45413</v>
      </c>
    </row>
    <row r="242" spans="1:80">
      <c r="C242" t="s">
        <v>25</v>
      </c>
      <c r="D242" s="3">
        <v>1</v>
      </c>
      <c r="E242" s="3">
        <v>2</v>
      </c>
      <c r="F242" s="3">
        <v>3</v>
      </c>
      <c r="G242" s="3">
        <v>4</v>
      </c>
      <c r="H242" s="3">
        <v>5</v>
      </c>
      <c r="I242" s="3">
        <v>6</v>
      </c>
      <c r="J242" s="3">
        <v>7</v>
      </c>
      <c r="K242" s="3">
        <v>8</v>
      </c>
      <c r="L242" s="3">
        <v>9</v>
      </c>
      <c r="M242" s="3">
        <v>10</v>
      </c>
      <c r="N242" s="3">
        <v>11</v>
      </c>
      <c r="O242" s="3">
        <v>12</v>
      </c>
      <c r="P242" s="3">
        <v>13</v>
      </c>
      <c r="Q242" s="3">
        <v>14</v>
      </c>
      <c r="R242" s="3">
        <v>15</v>
      </c>
      <c r="S242" s="3">
        <v>16</v>
      </c>
      <c r="T242" s="3">
        <v>17</v>
      </c>
      <c r="U242" s="3">
        <v>18</v>
      </c>
      <c r="V242" s="3">
        <v>19</v>
      </c>
      <c r="W242" s="3">
        <v>20</v>
      </c>
      <c r="X242" s="3">
        <v>21</v>
      </c>
      <c r="Y242" s="3">
        <v>22</v>
      </c>
      <c r="Z242" s="3">
        <v>23</v>
      </c>
      <c r="AA242" s="3">
        <v>24</v>
      </c>
      <c r="AB242" s="3">
        <v>25</v>
      </c>
      <c r="AC242" s="3">
        <v>26</v>
      </c>
      <c r="AD242" s="3">
        <v>27</v>
      </c>
      <c r="AE242" s="3">
        <v>28</v>
      </c>
      <c r="AF242" s="3">
        <v>29</v>
      </c>
      <c r="AG242" s="3">
        <v>30</v>
      </c>
      <c r="AH242" s="3">
        <v>31</v>
      </c>
      <c r="AI242" s="3">
        <v>32</v>
      </c>
      <c r="AJ242" s="3">
        <v>33</v>
      </c>
      <c r="AK242" s="3">
        <v>34</v>
      </c>
      <c r="AL242" s="3">
        <v>35</v>
      </c>
      <c r="AM242" s="3">
        <v>36</v>
      </c>
      <c r="AN242" s="3">
        <v>37</v>
      </c>
      <c r="AO242" s="3">
        <v>38</v>
      </c>
      <c r="AP242" s="3">
        <v>39</v>
      </c>
      <c r="AQ242" s="3">
        <v>40</v>
      </c>
      <c r="AR242" s="3">
        <v>41</v>
      </c>
      <c r="AS242" s="3">
        <v>42</v>
      </c>
      <c r="AT242" s="3">
        <v>43</v>
      </c>
      <c r="AU242" s="3">
        <v>44</v>
      </c>
      <c r="AV242" s="3">
        <v>45</v>
      </c>
      <c r="AW242" s="3">
        <v>46</v>
      </c>
      <c r="AX242" s="3">
        <v>47</v>
      </c>
      <c r="AY242" s="3">
        <v>48</v>
      </c>
      <c r="AZ242" s="3">
        <v>49</v>
      </c>
      <c r="BA242" s="3">
        <v>50</v>
      </c>
      <c r="BB242" s="3">
        <v>51</v>
      </c>
      <c r="BC242" s="3">
        <v>52</v>
      </c>
      <c r="BD242" s="3">
        <v>53</v>
      </c>
      <c r="BE242" s="3">
        <v>54</v>
      </c>
      <c r="BF242" s="3">
        <v>55</v>
      </c>
      <c r="BG242" s="3">
        <v>56</v>
      </c>
      <c r="BH242" s="3">
        <v>57</v>
      </c>
      <c r="BI242" s="3">
        <v>58</v>
      </c>
      <c r="BJ242" s="3">
        <v>59</v>
      </c>
      <c r="BK242" s="3">
        <v>60</v>
      </c>
      <c r="BL242" s="3">
        <v>61</v>
      </c>
      <c r="BM242" s="3">
        <v>62</v>
      </c>
      <c r="BN242" s="3">
        <v>63</v>
      </c>
      <c r="BO242" s="3">
        <v>64</v>
      </c>
      <c r="BP242" s="3">
        <v>65</v>
      </c>
      <c r="BQ242" s="3">
        <v>66</v>
      </c>
      <c r="BR242" s="3">
        <v>67</v>
      </c>
      <c r="BS242" s="3">
        <v>68</v>
      </c>
      <c r="BT242" s="3">
        <v>69</v>
      </c>
      <c r="BU242" s="3">
        <v>70</v>
      </c>
      <c r="BV242" s="3">
        <v>71</v>
      </c>
      <c r="BW242" s="3">
        <v>72</v>
      </c>
      <c r="BX242" s="3">
        <v>73</v>
      </c>
      <c r="BY242" s="3">
        <v>74</v>
      </c>
      <c r="BZ242" s="3">
        <v>75</v>
      </c>
      <c r="CA242" s="3">
        <v>76</v>
      </c>
      <c r="CB242" s="3">
        <v>77</v>
      </c>
    </row>
    <row r="244" spans="1:80">
      <c r="B244" t="s">
        <v>91</v>
      </c>
      <c r="C244" t="s">
        <v>240</v>
      </c>
      <c r="D244">
        <f>SUMIFS(242:242,241:241,"&lt;="&amp;D239,241:241,"&gt;"&amp;D238)/D240</f>
        <v>16680</v>
      </c>
    </row>
    <row r="246" spans="1:80">
      <c r="A246" t="s">
        <v>464</v>
      </c>
      <c r="B246" t="s">
        <v>92</v>
      </c>
      <c r="C246" t="s">
        <v>230</v>
      </c>
      <c r="D246" s="79">
        <v>43374</v>
      </c>
    </row>
    <row r="247" spans="1:80">
      <c r="C247" t="s">
        <v>176</v>
      </c>
      <c r="D247" s="79">
        <v>45047</v>
      </c>
    </row>
    <row r="248" spans="1:80">
      <c r="C248" t="s">
        <v>240</v>
      </c>
      <c r="D248" s="3">
        <v>34535636</v>
      </c>
      <c r="H248" s="58"/>
      <c r="I248" s="58"/>
    </row>
    <row r="249" spans="1:80">
      <c r="C249" t="s">
        <v>492</v>
      </c>
      <c r="D249" s="4">
        <v>0.02</v>
      </c>
      <c r="H249" s="58"/>
      <c r="I249" s="58"/>
    </row>
    <row r="250" spans="1:80" ht="16.5">
      <c r="C250" t="s">
        <v>471</v>
      </c>
      <c r="D250" s="3">
        <v>12386828</v>
      </c>
      <c r="G250" s="154"/>
      <c r="H250" s="155"/>
      <c r="I250" s="155"/>
      <c r="J250" s="156"/>
      <c r="O250" s="121"/>
      <c r="P250" s="4"/>
      <c r="Q250" s="4"/>
    </row>
    <row r="251" spans="1:80" ht="16.5">
      <c r="C251" t="s">
        <v>472</v>
      </c>
      <c r="D251" s="3">
        <v>0</v>
      </c>
      <c r="G251" s="154"/>
      <c r="I251" s="157"/>
      <c r="O251" s="121"/>
      <c r="P251" s="4"/>
      <c r="Q251" s="4"/>
    </row>
    <row r="252" spans="1:80" ht="16.5">
      <c r="C252" t="s">
        <v>473</v>
      </c>
      <c r="D252" s="3">
        <v>0</v>
      </c>
      <c r="G252" s="154"/>
      <c r="H252" s="158"/>
      <c r="I252" s="157"/>
      <c r="O252" s="121"/>
      <c r="P252" s="4"/>
      <c r="Q252" s="4"/>
    </row>
    <row r="253" spans="1:80" ht="16.5">
      <c r="C253" s="159" t="s">
        <v>474</v>
      </c>
      <c r="D253" s="3">
        <v>0</v>
      </c>
      <c r="G253" s="154"/>
      <c r="I253" s="158"/>
      <c r="O253" s="121"/>
      <c r="P253" s="4"/>
      <c r="Q253" s="4"/>
    </row>
    <row r="254" spans="1:80" ht="16.5">
      <c r="C254" s="159" t="s">
        <v>475</v>
      </c>
      <c r="D254" s="3">
        <v>0</v>
      </c>
      <c r="G254" s="154"/>
      <c r="I254" s="157"/>
      <c r="O254" s="121"/>
      <c r="P254" s="4"/>
      <c r="Q254" s="4"/>
    </row>
    <row r="255" spans="1:80" ht="16.5">
      <c r="C255" s="159" t="s">
        <v>476</v>
      </c>
      <c r="D255" s="3">
        <v>0</v>
      </c>
      <c r="G255" s="154"/>
      <c r="I255" s="21"/>
      <c r="P255" s="121"/>
    </row>
    <row r="256" spans="1:80" ht="16.5">
      <c r="C256" s="159" t="s">
        <v>477</v>
      </c>
      <c r="D256" s="3">
        <v>0</v>
      </c>
      <c r="G256" s="154"/>
      <c r="H256" s="147"/>
      <c r="I256" s="147"/>
    </row>
    <row r="257" spans="2:93" ht="16.5">
      <c r="C257" s="159" t="s">
        <v>478</v>
      </c>
      <c r="D257" s="3">
        <v>0</v>
      </c>
      <c r="G257" s="154"/>
      <c r="H257" s="158"/>
      <c r="I257" s="158"/>
    </row>
    <row r="258" spans="2:93">
      <c r="C258" s="159" t="s">
        <v>479</v>
      </c>
      <c r="D258" s="3">
        <v>0</v>
      </c>
    </row>
    <row r="259" spans="2:93">
      <c r="C259" s="159" t="s">
        <v>480</v>
      </c>
      <c r="D259" s="3">
        <v>0</v>
      </c>
    </row>
    <row r="260" spans="2:93">
      <c r="C260" s="160" t="s">
        <v>481</v>
      </c>
      <c r="D260" s="3">
        <v>0</v>
      </c>
    </row>
    <row r="261" spans="2:93">
      <c r="C261" s="160" t="s">
        <v>482</v>
      </c>
      <c r="D261" s="3">
        <v>0</v>
      </c>
    </row>
    <row r="262" spans="2:93">
      <c r="C262" s="159" t="s">
        <v>483</v>
      </c>
      <c r="D262" s="3">
        <v>0</v>
      </c>
    </row>
    <row r="263" spans="2:93">
      <c r="C263" t="s">
        <v>484</v>
      </c>
      <c r="D263" s="6">
        <v>23425</v>
      </c>
    </row>
    <row r="264" spans="2:93">
      <c r="C264" t="s">
        <v>69</v>
      </c>
      <c r="D264" s="85">
        <v>0.1</v>
      </c>
    </row>
    <row r="265" spans="2:93">
      <c r="C265" t="s">
        <v>488</v>
      </c>
      <c r="D265" s="85">
        <v>0.12</v>
      </c>
    </row>
    <row r="266" spans="2:93">
      <c r="D266" s="78">
        <f>D246</f>
        <v>43374</v>
      </c>
      <c r="E266" s="78">
        <f>EDATE(D266,1)</f>
        <v>43405</v>
      </c>
      <c r="F266" s="78">
        <f t="shared" ref="F266:BQ266" si="605">EDATE(E266,1)</f>
        <v>43435</v>
      </c>
      <c r="G266" s="78">
        <f t="shared" si="605"/>
        <v>43466</v>
      </c>
      <c r="H266" s="78">
        <f t="shared" si="605"/>
        <v>43497</v>
      </c>
      <c r="I266" s="78">
        <f t="shared" si="605"/>
        <v>43525</v>
      </c>
      <c r="J266" s="78">
        <f t="shared" si="605"/>
        <v>43556</v>
      </c>
      <c r="K266" s="78">
        <f t="shared" si="605"/>
        <v>43586</v>
      </c>
      <c r="L266" s="78">
        <f t="shared" si="605"/>
        <v>43617</v>
      </c>
      <c r="M266" s="78">
        <f t="shared" si="605"/>
        <v>43647</v>
      </c>
      <c r="N266" s="78">
        <f t="shared" si="605"/>
        <v>43678</v>
      </c>
      <c r="O266" s="78">
        <f t="shared" si="605"/>
        <v>43709</v>
      </c>
      <c r="P266" s="78">
        <f t="shared" si="605"/>
        <v>43739</v>
      </c>
      <c r="Q266" s="78">
        <f t="shared" si="605"/>
        <v>43770</v>
      </c>
      <c r="R266" s="78">
        <f t="shared" si="605"/>
        <v>43800</v>
      </c>
      <c r="S266" s="78">
        <f t="shared" si="605"/>
        <v>43831</v>
      </c>
      <c r="T266" s="78">
        <f t="shared" si="605"/>
        <v>43862</v>
      </c>
      <c r="U266" s="78">
        <f t="shared" si="605"/>
        <v>43891</v>
      </c>
      <c r="V266" s="78">
        <f t="shared" si="605"/>
        <v>43922</v>
      </c>
      <c r="W266" s="78">
        <f t="shared" si="605"/>
        <v>43952</v>
      </c>
      <c r="X266" s="78">
        <f t="shared" si="605"/>
        <v>43983</v>
      </c>
      <c r="Y266" s="78">
        <f t="shared" si="605"/>
        <v>44013</v>
      </c>
      <c r="Z266" s="78">
        <f t="shared" si="605"/>
        <v>44044</v>
      </c>
      <c r="AA266" s="78">
        <f t="shared" si="605"/>
        <v>44075</v>
      </c>
      <c r="AB266" s="78">
        <f t="shared" si="605"/>
        <v>44105</v>
      </c>
      <c r="AC266" s="78">
        <f t="shared" si="605"/>
        <v>44136</v>
      </c>
      <c r="AD266" s="78">
        <f t="shared" si="605"/>
        <v>44166</v>
      </c>
      <c r="AE266" s="78">
        <f t="shared" si="605"/>
        <v>44197</v>
      </c>
      <c r="AF266" s="78">
        <f t="shared" si="605"/>
        <v>44228</v>
      </c>
      <c r="AG266" s="78">
        <f t="shared" si="605"/>
        <v>44256</v>
      </c>
      <c r="AH266" s="78">
        <f t="shared" si="605"/>
        <v>44287</v>
      </c>
      <c r="AI266" s="78">
        <f t="shared" si="605"/>
        <v>44317</v>
      </c>
      <c r="AJ266" s="78">
        <f t="shared" si="605"/>
        <v>44348</v>
      </c>
      <c r="AK266" s="78">
        <f t="shared" si="605"/>
        <v>44378</v>
      </c>
      <c r="AL266" s="78">
        <f t="shared" si="605"/>
        <v>44409</v>
      </c>
      <c r="AM266" s="78">
        <f t="shared" si="605"/>
        <v>44440</v>
      </c>
      <c r="AN266" s="78">
        <f t="shared" si="605"/>
        <v>44470</v>
      </c>
      <c r="AO266" s="78">
        <f t="shared" si="605"/>
        <v>44501</v>
      </c>
      <c r="AP266" s="78">
        <f t="shared" si="605"/>
        <v>44531</v>
      </c>
      <c r="AQ266" s="78">
        <f t="shared" si="605"/>
        <v>44562</v>
      </c>
      <c r="AR266" s="78">
        <f t="shared" si="605"/>
        <v>44593</v>
      </c>
      <c r="AS266" s="78">
        <f t="shared" si="605"/>
        <v>44621</v>
      </c>
      <c r="AT266" s="78">
        <f t="shared" si="605"/>
        <v>44652</v>
      </c>
      <c r="AU266" s="78">
        <f t="shared" si="605"/>
        <v>44682</v>
      </c>
      <c r="AV266" s="78">
        <f t="shared" si="605"/>
        <v>44713</v>
      </c>
      <c r="AW266" s="78">
        <f t="shared" si="605"/>
        <v>44743</v>
      </c>
      <c r="AX266" s="78">
        <f t="shared" si="605"/>
        <v>44774</v>
      </c>
      <c r="AY266" s="78">
        <f t="shared" si="605"/>
        <v>44805</v>
      </c>
      <c r="AZ266" s="78">
        <f t="shared" si="605"/>
        <v>44835</v>
      </c>
      <c r="BA266" s="78">
        <f t="shared" si="605"/>
        <v>44866</v>
      </c>
      <c r="BB266" s="78">
        <f t="shared" si="605"/>
        <v>44896</v>
      </c>
      <c r="BC266" s="78">
        <f t="shared" si="605"/>
        <v>44927</v>
      </c>
      <c r="BD266" s="78">
        <f t="shared" si="605"/>
        <v>44958</v>
      </c>
      <c r="BE266" s="78">
        <f t="shared" si="605"/>
        <v>44986</v>
      </c>
      <c r="BF266" s="78">
        <f t="shared" si="605"/>
        <v>45017</v>
      </c>
      <c r="BG266" s="78">
        <f t="shared" si="605"/>
        <v>45047</v>
      </c>
      <c r="BH266" s="78">
        <f t="shared" si="605"/>
        <v>45078</v>
      </c>
      <c r="BI266" s="78">
        <f t="shared" si="605"/>
        <v>45108</v>
      </c>
      <c r="BJ266" s="78">
        <f t="shared" si="605"/>
        <v>45139</v>
      </c>
      <c r="BK266" s="78">
        <f t="shared" si="605"/>
        <v>45170</v>
      </c>
      <c r="BL266" s="78">
        <f t="shared" si="605"/>
        <v>45200</v>
      </c>
      <c r="BM266" s="78">
        <f t="shared" si="605"/>
        <v>45231</v>
      </c>
      <c r="BN266" s="78">
        <f t="shared" si="605"/>
        <v>45261</v>
      </c>
      <c r="BO266" s="78">
        <f t="shared" si="605"/>
        <v>45292</v>
      </c>
      <c r="BP266" s="78">
        <f t="shared" si="605"/>
        <v>45323</v>
      </c>
      <c r="BQ266" s="78">
        <f t="shared" si="605"/>
        <v>45352</v>
      </c>
      <c r="BR266" s="78">
        <f t="shared" ref="BR266:CL266" si="606">EDATE(BQ266,1)</f>
        <v>45383</v>
      </c>
      <c r="BS266" s="78">
        <f t="shared" si="606"/>
        <v>45413</v>
      </c>
      <c r="BT266" s="78">
        <f t="shared" si="606"/>
        <v>45444</v>
      </c>
      <c r="BU266" s="78">
        <f t="shared" si="606"/>
        <v>45474</v>
      </c>
      <c r="BV266" s="78">
        <f t="shared" si="606"/>
        <v>45505</v>
      </c>
      <c r="BW266" s="78">
        <f t="shared" si="606"/>
        <v>45536</v>
      </c>
      <c r="BX266" s="78">
        <f t="shared" si="606"/>
        <v>45566</v>
      </c>
      <c r="BY266" s="78">
        <f t="shared" si="606"/>
        <v>45597</v>
      </c>
      <c r="BZ266" s="78">
        <f t="shared" si="606"/>
        <v>45627</v>
      </c>
      <c r="CA266" s="78">
        <f t="shared" si="606"/>
        <v>45658</v>
      </c>
      <c r="CB266" s="78">
        <f t="shared" si="606"/>
        <v>45689</v>
      </c>
      <c r="CC266" s="78">
        <f t="shared" si="606"/>
        <v>45717</v>
      </c>
      <c r="CD266" s="78">
        <f t="shared" si="606"/>
        <v>45748</v>
      </c>
      <c r="CE266" s="78">
        <f t="shared" si="606"/>
        <v>45778</v>
      </c>
      <c r="CF266" s="78">
        <f t="shared" si="606"/>
        <v>45809</v>
      </c>
      <c r="CG266" s="78">
        <f t="shared" si="606"/>
        <v>45839</v>
      </c>
      <c r="CH266" s="78">
        <f t="shared" si="606"/>
        <v>45870</v>
      </c>
      <c r="CI266" s="78">
        <f t="shared" si="606"/>
        <v>45901</v>
      </c>
      <c r="CJ266" s="78">
        <f t="shared" si="606"/>
        <v>45931</v>
      </c>
      <c r="CK266" s="78">
        <f t="shared" si="606"/>
        <v>45962</v>
      </c>
      <c r="CL266" s="78">
        <f t="shared" si="606"/>
        <v>45992</v>
      </c>
    </row>
    <row r="267" spans="2:93" s="3" customFormat="1">
      <c r="C267" s="162" t="s">
        <v>197</v>
      </c>
      <c r="D267" s="3">
        <v>23425</v>
      </c>
      <c r="E267" s="3">
        <v>23425</v>
      </c>
      <c r="F267" s="3">
        <v>23425</v>
      </c>
      <c r="G267" s="3">
        <v>23425</v>
      </c>
      <c r="H267" s="3">
        <v>23425</v>
      </c>
      <c r="I267" s="3">
        <v>23425</v>
      </c>
      <c r="J267" s="3">
        <v>23425</v>
      </c>
      <c r="K267" s="3">
        <v>19368.270400000001</v>
      </c>
      <c r="L267" s="3">
        <v>19368.270400000001</v>
      </c>
      <c r="M267" s="3">
        <v>19368.270400000001</v>
      </c>
      <c r="N267" s="3">
        <v>19368.270400000001</v>
      </c>
      <c r="O267" s="3">
        <v>19368.270400000001</v>
      </c>
      <c r="P267" s="3">
        <v>19368.270400000001</v>
      </c>
      <c r="Q267" s="3">
        <v>19368.270400000001</v>
      </c>
      <c r="R267" s="3">
        <v>19368.270400000001</v>
      </c>
      <c r="S267" s="3">
        <v>19368.270400000001</v>
      </c>
      <c r="T267" s="3">
        <v>19368.270400000001</v>
      </c>
      <c r="U267" s="3">
        <v>19368.270400000001</v>
      </c>
      <c r="V267" s="3">
        <v>19368.270400000001</v>
      </c>
      <c r="W267" s="3">
        <v>19680.339520000001</v>
      </c>
      <c r="X267" s="3">
        <v>19680.339520000001</v>
      </c>
      <c r="Y267" s="3">
        <v>19680.339520000001</v>
      </c>
      <c r="Z267" s="3">
        <v>19680.339520000001</v>
      </c>
      <c r="AA267" s="3">
        <v>19680.339520000001</v>
      </c>
      <c r="AB267" s="3">
        <v>19680.339520000001</v>
      </c>
      <c r="AC267" s="3">
        <v>19680.339520000001</v>
      </c>
      <c r="AD267" s="3">
        <v>19680.339520000001</v>
      </c>
      <c r="AE267" s="3">
        <v>19680.339520000001</v>
      </c>
      <c r="AF267" s="3">
        <v>20584.604800000001</v>
      </c>
      <c r="AG267" s="3">
        <v>20584.604800000001</v>
      </c>
      <c r="AH267" s="3">
        <v>20584.604800000001</v>
      </c>
      <c r="AI267" s="3">
        <v>20584.604800000001</v>
      </c>
      <c r="AJ267" s="3">
        <v>20584.604800000001</v>
      </c>
      <c r="AK267" s="3">
        <v>20584.604800000001</v>
      </c>
      <c r="AL267" s="3">
        <v>20584.604800000001</v>
      </c>
      <c r="AM267" s="3">
        <v>20584.604800000001</v>
      </c>
      <c r="AN267" s="3">
        <v>20584.604800000001</v>
      </c>
      <c r="AO267" s="3">
        <v>20584.604800000001</v>
      </c>
      <c r="AP267" s="3">
        <v>20584.604800000001</v>
      </c>
      <c r="AQ267" s="3">
        <v>20584.604800000001</v>
      </c>
      <c r="AR267" s="3">
        <v>20584.604800000001</v>
      </c>
      <c r="AS267" s="3">
        <v>20584.604800000001</v>
      </c>
      <c r="AT267" s="3">
        <v>20584.604800000001</v>
      </c>
      <c r="AU267" s="3">
        <v>20584.604800000001</v>
      </c>
      <c r="AV267" s="3">
        <v>20584.604800000001</v>
      </c>
      <c r="AW267" s="3">
        <v>20584.604800000001</v>
      </c>
      <c r="AX267" s="3">
        <v>20584.604800000001</v>
      </c>
      <c r="AY267" s="3">
        <v>20584.604800000001</v>
      </c>
      <c r="AZ267" s="3">
        <v>20584.604800000001</v>
      </c>
      <c r="BA267" s="3">
        <v>20584.604800000001</v>
      </c>
      <c r="BB267" s="3">
        <v>20584.604800000001</v>
      </c>
      <c r="BC267" s="3">
        <v>20584.604800000001</v>
      </c>
      <c r="BD267" s="3">
        <v>20584.604800000001</v>
      </c>
      <c r="BE267" s="3">
        <v>20584.604800000001</v>
      </c>
      <c r="BF267" s="3">
        <v>20584.604800000001</v>
      </c>
      <c r="BG267" s="3">
        <v>20584.604800000001</v>
      </c>
      <c r="BH267" s="3">
        <v>20584.604800000001</v>
      </c>
      <c r="BI267" s="3">
        <v>20584.604800000001</v>
      </c>
      <c r="BJ267" s="3">
        <v>20584.604800000001</v>
      </c>
      <c r="BK267" s="3">
        <v>20584.604800000001</v>
      </c>
      <c r="BL267" s="3">
        <v>20584.604800000001</v>
      </c>
      <c r="BM267" s="3">
        <v>20584.604800000001</v>
      </c>
      <c r="BN267" s="3">
        <v>20584.604800000001</v>
      </c>
      <c r="BO267" s="3">
        <v>20584.604800000001</v>
      </c>
      <c r="BP267" s="3">
        <v>20584.604800000001</v>
      </c>
      <c r="BQ267" s="3">
        <v>20584.604800000001</v>
      </c>
      <c r="BR267" s="3">
        <v>20584.604800000001</v>
      </c>
      <c r="BS267" s="3">
        <v>20584.604800000001</v>
      </c>
      <c r="BT267" s="3">
        <v>20584.604800000001</v>
      </c>
      <c r="BU267" s="3">
        <v>20584.604800000001</v>
      </c>
      <c r="BV267" s="3">
        <v>20584.604800000001</v>
      </c>
      <c r="BW267" s="3">
        <v>20584.604800000001</v>
      </c>
      <c r="BX267" s="3">
        <v>20584.604800000001</v>
      </c>
      <c r="BY267" s="3">
        <v>20584.604800000001</v>
      </c>
      <c r="BZ267" s="3">
        <v>20584.604800000001</v>
      </c>
      <c r="CA267" s="3">
        <v>20584.604800000001</v>
      </c>
      <c r="CB267" s="3">
        <v>20584.604800000001</v>
      </c>
      <c r="CC267" s="3">
        <v>20584.604800000001</v>
      </c>
      <c r="CD267" s="3">
        <v>20584.604800000001</v>
      </c>
      <c r="CE267" s="3">
        <v>20584.604800000001</v>
      </c>
      <c r="CF267" s="3">
        <v>20584.604800000001</v>
      </c>
      <c r="CG267" s="3">
        <v>20584.604800000001</v>
      </c>
      <c r="CH267" s="3">
        <v>20584.604800000001</v>
      </c>
      <c r="CI267" s="3">
        <v>20584.604800000001</v>
      </c>
      <c r="CJ267" s="3">
        <v>20584.604800000001</v>
      </c>
      <c r="CK267" s="3">
        <v>20584.604800000001</v>
      </c>
      <c r="CL267" s="3">
        <v>20584.604800000001</v>
      </c>
      <c r="CM267" s="3">
        <v>20584.604800000001</v>
      </c>
      <c r="CN267" s="3">
        <v>20584.604800000001</v>
      </c>
      <c r="CO267" s="3">
        <v>20584.604800000001</v>
      </c>
    </row>
    <row r="268" spans="2:93"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3"/>
      <c r="CK268" s="3"/>
      <c r="CL268" s="3"/>
    </row>
    <row r="269" spans="2:93">
      <c r="B269" t="s">
        <v>160</v>
      </c>
      <c r="C269" s="161" t="s">
        <v>486</v>
      </c>
      <c r="D269">
        <f>(D248-D250)/(1+D264)*D264</f>
        <v>2013528</v>
      </c>
    </row>
    <row r="270" spans="2:93">
      <c r="C270" s="161" t="s">
        <v>487</v>
      </c>
      <c r="D270" s="5">
        <f>HLOOKUP(D247,266:267,2,FALSE)</f>
        <v>20584.604800000001</v>
      </c>
    </row>
    <row r="271" spans="2:93">
      <c r="C271" s="161" t="s">
        <v>69</v>
      </c>
      <c r="D271" s="163">
        <f>MAX(D269-D270,0)</f>
        <v>1992943.3951999999</v>
      </c>
    </row>
    <row r="272" spans="2:93">
      <c r="C272" s="161" t="s">
        <v>491</v>
      </c>
      <c r="D272" s="164">
        <f>D271*D265</f>
        <v>239153.20742399999</v>
      </c>
    </row>
    <row r="273" spans="1:8">
      <c r="C273" s="161" t="s">
        <v>465</v>
      </c>
      <c r="D273" s="164">
        <f>SUM(D274:D277)</f>
        <v>18304520.502624001</v>
      </c>
    </row>
    <row r="274" spans="1:8">
      <c r="C274" t="s">
        <v>485</v>
      </c>
      <c r="D274" s="157">
        <f>(D250+SUM(D253:D262)-D263)</f>
        <v>12363403</v>
      </c>
      <c r="F274" t="s">
        <v>489</v>
      </c>
    </row>
    <row r="275" spans="1:8" ht="16.5">
      <c r="C275" s="154" t="s">
        <v>466</v>
      </c>
      <c r="D275" s="158">
        <f>D274*10%</f>
        <v>1236340.3</v>
      </c>
      <c r="F275" s="121">
        <v>0</v>
      </c>
      <c r="G275" s="167">
        <v>0.3</v>
      </c>
      <c r="H275" s="167">
        <v>0</v>
      </c>
    </row>
    <row r="276" spans="1:8" ht="16.5">
      <c r="C276" s="154" t="s">
        <v>467</v>
      </c>
      <c r="D276" s="157">
        <f>D274*20%</f>
        <v>2472680.6</v>
      </c>
      <c r="F276" s="121">
        <v>0.5</v>
      </c>
      <c r="G276" s="167">
        <v>0.4</v>
      </c>
      <c r="H276" s="167">
        <v>0.05</v>
      </c>
    </row>
    <row r="277" spans="1:8" ht="16.5">
      <c r="C277" s="154" t="s">
        <v>468</v>
      </c>
      <c r="D277" s="155">
        <f>D271+D272</f>
        <v>2232096.6026240001</v>
      </c>
      <c r="F277" s="121">
        <v>1</v>
      </c>
      <c r="G277" s="167">
        <v>0.5</v>
      </c>
      <c r="H277" s="167">
        <v>0.15</v>
      </c>
    </row>
    <row r="278" spans="1:8" ht="16.5">
      <c r="C278" s="154" t="s">
        <v>469</v>
      </c>
      <c r="D278" s="21">
        <f>D248/(1+D264)-D273</f>
        <v>13091512.224648725</v>
      </c>
      <c r="F278" s="121">
        <v>2</v>
      </c>
      <c r="G278" s="167">
        <v>0.6</v>
      </c>
      <c r="H278" s="167">
        <v>0.2</v>
      </c>
    </row>
    <row r="279" spans="1:8" ht="16.5">
      <c r="C279" s="154" t="s">
        <v>470</v>
      </c>
      <c r="D279" s="165">
        <f>D278/D273</f>
        <v>0.71520650993135948</v>
      </c>
    </row>
    <row r="280" spans="1:8" ht="16.5">
      <c r="C280" s="154" t="s">
        <v>490</v>
      </c>
      <c r="D280" s="166">
        <f>IFERROR(VLOOKUP(D279,$F$275:$H$278,2,TRUE)*D278-VLOOKUP(D279,$F$275:$H$278,3,TRUE)*D273,0)</f>
        <v>4321378.8647282897</v>
      </c>
    </row>
    <row r="282" spans="1:8" ht="16.5">
      <c r="B282" t="s">
        <v>91</v>
      </c>
      <c r="C282" s="154" t="s">
        <v>493</v>
      </c>
      <c r="D282" s="146">
        <f>D271+D272</f>
        <v>2232096.6026240001</v>
      </c>
    </row>
    <row r="283" spans="1:8" ht="16.5">
      <c r="C283" s="154" t="s">
        <v>494</v>
      </c>
      <c r="D283" s="21">
        <f>D278</f>
        <v>13091512.224648725</v>
      </c>
    </row>
    <row r="284" spans="1:8" ht="16.5">
      <c r="C284" s="154" t="s">
        <v>490</v>
      </c>
      <c r="D284" s="146">
        <f>D280</f>
        <v>4321378.8647282897</v>
      </c>
    </row>
    <row r="285" spans="1:8" ht="16.5">
      <c r="C285" s="154" t="s">
        <v>495</v>
      </c>
      <c r="D285" s="21">
        <f>D248*(1-D249)-D282-D284</f>
        <v>27291447.812647711</v>
      </c>
    </row>
    <row r="287" spans="1:8">
      <c r="A287" t="s">
        <v>496</v>
      </c>
      <c r="B287" t="s">
        <v>92</v>
      </c>
      <c r="C287" t="s">
        <v>230</v>
      </c>
      <c r="D287" s="79">
        <v>43374</v>
      </c>
    </row>
    <row r="288" spans="1:8">
      <c r="C288" t="s">
        <v>176</v>
      </c>
      <c r="D288" s="79">
        <v>45047</v>
      </c>
    </row>
    <row r="289" spans="2:4">
      <c r="C289" t="s">
        <v>240</v>
      </c>
      <c r="D289" s="3">
        <v>34535636</v>
      </c>
    </row>
    <row r="290" spans="2:4">
      <c r="C290" t="s">
        <v>492</v>
      </c>
      <c r="D290" s="4">
        <v>0.02</v>
      </c>
    </row>
    <row r="291" spans="2:4">
      <c r="C291" t="s">
        <v>497</v>
      </c>
      <c r="D291" s="76">
        <v>5.0000000000000001E-3</v>
      </c>
    </row>
    <row r="293" spans="2:4">
      <c r="B293" t="s">
        <v>91</v>
      </c>
      <c r="C293" t="s">
        <v>498</v>
      </c>
      <c r="D293">
        <f>D291*D289</f>
        <v>172678.18</v>
      </c>
    </row>
    <row r="294" spans="2:4">
      <c r="C294" t="s">
        <v>495</v>
      </c>
      <c r="D294" s="21">
        <f>D289*(1-D290)-D293</f>
        <v>33672245.100000001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D5A29-DAA7-354A-AF49-B0451D2A4887}">
  <dimension ref="A1:XFD172"/>
  <sheetViews>
    <sheetView showGridLines="0" topLeftCell="O107" workbookViewId="0">
      <selection activeCell="Y121" sqref="Y121"/>
    </sheetView>
  </sheetViews>
  <sheetFormatPr defaultColWidth="11" defaultRowHeight="15.75"/>
  <cols>
    <col min="1" max="1" width="17.375" customWidth="1"/>
    <col min="3" max="3" width="23.625" customWidth="1"/>
    <col min="4" max="4" width="15.125" customWidth="1"/>
    <col min="5" max="5" width="12.5" bestFit="1" customWidth="1"/>
    <col min="6" max="6" width="14.125" bestFit="1" customWidth="1"/>
    <col min="7" max="7" width="14.375" bestFit="1" customWidth="1"/>
    <col min="8" max="38" width="14.125" bestFit="1" customWidth="1"/>
    <col min="39" max="39" width="13.125" customWidth="1"/>
    <col min="40" max="47" width="14.125" bestFit="1" customWidth="1"/>
    <col min="48" max="58" width="11.125" bestFit="1" customWidth="1"/>
    <col min="59" max="59" width="11.5" bestFit="1" customWidth="1"/>
    <col min="60" max="70" width="11.125" bestFit="1" customWidth="1"/>
    <col min="71" max="71" width="12.125" customWidth="1"/>
    <col min="72" max="76" width="11.125" bestFit="1" customWidth="1"/>
    <col min="77" max="77" width="12.125" bestFit="1" customWidth="1"/>
    <col min="78" max="79" width="11.125" bestFit="1" customWidth="1"/>
    <col min="80" max="80" width="12.125" bestFit="1" customWidth="1"/>
    <col min="81" max="89" width="11.125" bestFit="1" customWidth="1"/>
    <col min="90" max="142" width="11" bestFit="1" customWidth="1"/>
  </cols>
  <sheetData>
    <row r="1" spans="1:130" s="38" customFormat="1">
      <c r="A1" s="38" t="s">
        <v>229</v>
      </c>
    </row>
    <row r="2" spans="1:130" s="14" customFormat="1">
      <c r="A2" s="14" t="s">
        <v>39</v>
      </c>
      <c r="B2" s="14" t="s">
        <v>92</v>
      </c>
      <c r="C2" s="14" t="s">
        <v>211</v>
      </c>
      <c r="D2" s="92">
        <v>43466</v>
      </c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</row>
    <row r="3" spans="1:130" s="14" customFormat="1">
      <c r="C3" s="14" t="s">
        <v>212</v>
      </c>
      <c r="D3" s="92">
        <v>44470</v>
      </c>
      <c r="F3" s="13"/>
      <c r="G3" s="32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</row>
    <row r="4" spans="1:130" s="14" customFormat="1">
      <c r="C4" s="14" t="s">
        <v>213</v>
      </c>
      <c r="D4" s="90">
        <v>61000000</v>
      </c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2"/>
      <c r="BW4" s="22"/>
      <c r="BX4" s="22"/>
      <c r="BY4" s="22"/>
      <c r="BZ4" s="22"/>
      <c r="CA4" s="22"/>
      <c r="CB4" s="22"/>
      <c r="CC4" s="22"/>
      <c r="CD4" s="22"/>
      <c r="CE4" s="22"/>
      <c r="CF4" s="22"/>
      <c r="CG4" s="22"/>
      <c r="CH4" s="22"/>
      <c r="CI4" s="22"/>
      <c r="CJ4" s="22"/>
      <c r="CK4" s="22"/>
      <c r="CL4" s="22"/>
      <c r="CM4" s="22"/>
      <c r="CN4" s="22"/>
      <c r="CO4" s="22"/>
      <c r="CP4" s="22"/>
      <c r="CQ4" s="22"/>
      <c r="CR4" s="22"/>
      <c r="CS4" s="22"/>
      <c r="CT4" s="22"/>
      <c r="CU4" s="22"/>
      <c r="CV4" s="22"/>
      <c r="CW4" s="22"/>
      <c r="CX4" s="22"/>
      <c r="CY4" s="22"/>
      <c r="CZ4" s="22"/>
      <c r="DA4" s="22"/>
      <c r="DB4" s="22"/>
      <c r="DC4" s="22"/>
      <c r="DD4" s="22"/>
      <c r="DE4" s="22"/>
      <c r="DF4" s="22"/>
      <c r="DG4" s="22"/>
      <c r="DH4" s="22"/>
      <c r="DI4" s="22"/>
      <c r="DJ4" s="22"/>
      <c r="DK4" s="22"/>
      <c r="DL4" s="22"/>
      <c r="DM4" s="22"/>
      <c r="DN4" s="22"/>
      <c r="DO4" s="22"/>
      <c r="DP4" s="22"/>
      <c r="DQ4" s="22"/>
      <c r="DR4" s="22"/>
      <c r="DS4" s="22"/>
      <c r="DT4" s="22"/>
      <c r="DU4" s="22"/>
      <c r="DV4" s="22"/>
      <c r="DW4" s="22"/>
      <c r="DX4" s="22"/>
      <c r="DY4" s="22"/>
      <c r="DZ4" s="22"/>
    </row>
    <row r="5" spans="1:130" s="14" customFormat="1">
      <c r="C5" s="14" t="s">
        <v>37</v>
      </c>
      <c r="D5" s="93">
        <v>0.05</v>
      </c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/>
      <c r="AZ5" s="22"/>
      <c r="BA5" s="22"/>
      <c r="BB5" s="22"/>
      <c r="BC5" s="22"/>
      <c r="BD5" s="22"/>
      <c r="BE5" s="22"/>
      <c r="BF5" s="22"/>
      <c r="BG5" s="22"/>
      <c r="BH5" s="22"/>
      <c r="BI5" s="22"/>
      <c r="BJ5" s="22"/>
      <c r="BK5" s="22"/>
      <c r="BL5" s="22"/>
      <c r="BM5" s="22"/>
      <c r="BN5" s="22"/>
      <c r="BO5" s="22"/>
      <c r="BP5" s="22"/>
      <c r="BQ5" s="22"/>
      <c r="BR5" s="22"/>
      <c r="BS5" s="22"/>
      <c r="BT5" s="22"/>
      <c r="BU5" s="22"/>
      <c r="BV5" s="22"/>
      <c r="BW5" s="22"/>
      <c r="BX5" s="22"/>
      <c r="BY5" s="22"/>
      <c r="BZ5" s="22"/>
      <c r="CA5" s="22"/>
      <c r="CB5" s="22"/>
      <c r="CC5" s="22"/>
      <c r="CD5" s="22"/>
      <c r="CE5" s="22"/>
      <c r="CF5" s="22"/>
      <c r="CG5" s="22"/>
      <c r="CH5" s="22"/>
      <c r="CI5" s="22"/>
      <c r="CJ5" s="22"/>
      <c r="CK5" s="22"/>
      <c r="CL5" s="22"/>
      <c r="CM5" s="22"/>
      <c r="CN5" s="22"/>
      <c r="CO5" s="22"/>
      <c r="CP5" s="22"/>
      <c r="CQ5" s="22"/>
      <c r="CR5" s="22"/>
      <c r="CS5" s="22"/>
      <c r="CT5" s="22"/>
      <c r="CU5" s="22"/>
      <c r="CV5" s="22"/>
      <c r="CW5" s="22"/>
      <c r="CX5" s="22"/>
      <c r="CY5" s="22"/>
      <c r="CZ5" s="22"/>
      <c r="DA5" s="22"/>
      <c r="DB5" s="22"/>
      <c r="DC5" s="22"/>
      <c r="DD5" s="22"/>
      <c r="DE5" s="22"/>
      <c r="DF5" s="22"/>
      <c r="DG5" s="22"/>
      <c r="DH5" s="22"/>
      <c r="DI5" s="22"/>
      <c r="DJ5" s="22"/>
      <c r="DK5" s="22"/>
      <c r="DL5" s="22"/>
      <c r="DM5" s="22"/>
      <c r="DN5" s="22"/>
      <c r="DO5" s="22"/>
      <c r="DP5" s="22"/>
      <c r="DQ5" s="22"/>
      <c r="DR5" s="22"/>
      <c r="DS5" s="22"/>
      <c r="DT5" s="22"/>
      <c r="DU5" s="22"/>
      <c r="DV5" s="22"/>
      <c r="DW5" s="22"/>
      <c r="DX5" s="22"/>
      <c r="DY5" s="22"/>
      <c r="DZ5" s="22"/>
    </row>
    <row r="6" spans="1:130" s="14" customFormat="1">
      <c r="C6" s="19" t="s">
        <v>38</v>
      </c>
      <c r="D6" s="98" t="s">
        <v>39</v>
      </c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 s="22"/>
      <c r="BY6" s="22"/>
      <c r="BZ6" s="22"/>
      <c r="CA6" s="22"/>
      <c r="CB6" s="22"/>
      <c r="CC6" s="22"/>
      <c r="CD6" s="22"/>
      <c r="CE6" s="22"/>
      <c r="CF6" s="22"/>
      <c r="CG6" s="22"/>
      <c r="CH6" s="22"/>
      <c r="CI6" s="22"/>
      <c r="CJ6" s="22"/>
      <c r="CK6" s="22"/>
      <c r="CL6" s="22"/>
      <c r="CM6" s="22"/>
      <c r="CN6" s="22"/>
      <c r="CO6" s="22"/>
      <c r="CP6" s="22"/>
      <c r="CQ6" s="22"/>
      <c r="CR6" s="22"/>
      <c r="CS6" s="22"/>
      <c r="CT6" s="22"/>
      <c r="CU6" s="22"/>
      <c r="CV6" s="22"/>
      <c r="CW6" s="22"/>
      <c r="CX6" s="22"/>
      <c r="CY6" s="22"/>
      <c r="CZ6" s="22"/>
      <c r="DA6" s="22"/>
      <c r="DB6" s="22"/>
      <c r="DC6" s="22"/>
      <c r="DD6" s="22"/>
      <c r="DE6" s="22"/>
      <c r="DF6" s="22"/>
      <c r="DG6" s="22"/>
      <c r="DH6" s="22"/>
      <c r="DI6" s="22"/>
      <c r="DJ6" s="22"/>
      <c r="DK6" s="22"/>
      <c r="DL6" s="22"/>
      <c r="DM6" s="22"/>
      <c r="DN6" s="22"/>
      <c r="DO6" s="22"/>
      <c r="DP6" s="22"/>
      <c r="DQ6" s="22"/>
      <c r="DR6" s="22"/>
      <c r="DS6" s="22"/>
      <c r="DT6" s="22"/>
      <c r="DU6" s="22"/>
      <c r="DV6" s="22"/>
      <c r="DW6" s="22"/>
      <c r="DX6" s="22"/>
      <c r="DY6" s="22"/>
      <c r="DZ6" s="22"/>
    </row>
    <row r="7" spans="1:130" s="14" customFormat="1">
      <c r="C7" s="19"/>
      <c r="D7" s="19" t="s">
        <v>40</v>
      </c>
      <c r="E7" s="1" t="s">
        <v>50</v>
      </c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22"/>
      <c r="BC7" s="22"/>
      <c r="BD7" s="22"/>
      <c r="BE7" s="22"/>
      <c r="BF7" s="22"/>
      <c r="BG7" s="22"/>
      <c r="BH7" s="22"/>
      <c r="BI7" s="22"/>
      <c r="BJ7" s="22"/>
      <c r="BK7" s="22"/>
      <c r="BL7" s="22"/>
      <c r="BM7" s="22"/>
      <c r="BN7" s="22"/>
      <c r="BO7" s="22"/>
      <c r="BP7" s="22"/>
      <c r="BQ7" s="22"/>
      <c r="BR7" s="22"/>
      <c r="BS7" s="22"/>
      <c r="BT7" s="22"/>
      <c r="BU7" s="22"/>
      <c r="BV7" s="22"/>
      <c r="BW7" s="22"/>
      <c r="BX7" s="22"/>
      <c r="BY7" s="22"/>
      <c r="BZ7" s="22"/>
      <c r="CA7" s="22"/>
      <c r="CB7" s="22"/>
      <c r="CC7" s="22"/>
      <c r="CD7" s="22"/>
      <c r="CE7" s="22"/>
      <c r="CF7" s="22"/>
      <c r="CG7" s="22"/>
      <c r="CH7" s="22"/>
      <c r="CI7" s="22"/>
      <c r="CJ7" s="22"/>
      <c r="CK7" s="22"/>
      <c r="CL7" s="22"/>
      <c r="CM7" s="22"/>
      <c r="CN7" s="22"/>
      <c r="CO7" s="22"/>
      <c r="CP7" s="22"/>
      <c r="CQ7" s="22"/>
      <c r="CR7" s="22"/>
      <c r="CS7" s="22"/>
      <c r="CT7" s="22"/>
      <c r="CU7" s="22"/>
      <c r="CV7" s="22"/>
      <c r="CW7" s="22"/>
      <c r="CX7" s="22"/>
      <c r="CY7" s="22"/>
      <c r="CZ7" s="22"/>
      <c r="DA7" s="22"/>
      <c r="DB7" s="22"/>
      <c r="DC7" s="22"/>
      <c r="DD7" s="22"/>
      <c r="DE7" s="22"/>
      <c r="DF7" s="22"/>
      <c r="DG7" s="22"/>
      <c r="DH7" s="22"/>
      <c r="DI7" s="22"/>
      <c r="DJ7" s="22"/>
      <c r="DK7" s="22"/>
      <c r="DL7" s="22"/>
      <c r="DM7" s="22"/>
      <c r="DN7" s="22"/>
      <c r="DO7" s="22"/>
      <c r="DP7" s="22"/>
      <c r="DQ7" s="22"/>
      <c r="DR7" s="22"/>
      <c r="DS7" s="22"/>
      <c r="DT7" s="22"/>
      <c r="DU7" s="22"/>
      <c r="DV7" s="22"/>
      <c r="DW7" s="22"/>
      <c r="DX7" s="22"/>
      <c r="DY7" s="22"/>
      <c r="DZ7" s="22"/>
    </row>
    <row r="8" spans="1:130" s="14" customFormat="1">
      <c r="C8" s="19" t="s">
        <v>29</v>
      </c>
      <c r="D8" s="96">
        <v>43831</v>
      </c>
      <c r="E8" s="103">
        <v>50000</v>
      </c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22"/>
      <c r="CH8" s="22"/>
      <c r="CI8" s="22"/>
      <c r="CJ8" s="22"/>
      <c r="CK8" s="22"/>
      <c r="CL8" s="22"/>
      <c r="CM8" s="22"/>
      <c r="CN8" s="22"/>
      <c r="CO8" s="22"/>
      <c r="CP8" s="22"/>
      <c r="CQ8" s="22"/>
      <c r="CR8" s="22"/>
      <c r="CS8" s="22"/>
      <c r="CT8" s="22"/>
      <c r="CU8" s="22"/>
      <c r="CV8" s="22"/>
      <c r="CW8" s="22"/>
      <c r="CX8" s="22"/>
      <c r="CY8" s="22"/>
      <c r="CZ8" s="22"/>
      <c r="DA8" s="22"/>
      <c r="DB8" s="22"/>
      <c r="DC8" s="22"/>
      <c r="DD8" s="22"/>
      <c r="DE8" s="22"/>
      <c r="DF8" s="22"/>
      <c r="DG8" s="22"/>
      <c r="DH8" s="22"/>
      <c r="DI8" s="22"/>
      <c r="DJ8" s="22"/>
      <c r="DK8" s="22"/>
      <c r="DL8" s="22"/>
      <c r="DM8" s="22"/>
      <c r="DN8" s="22"/>
      <c r="DO8" s="22"/>
      <c r="DP8" s="22"/>
      <c r="DQ8" s="22"/>
      <c r="DR8" s="22"/>
      <c r="DS8" s="22"/>
      <c r="DT8" s="22"/>
      <c r="DU8" s="22"/>
      <c r="DV8" s="22"/>
      <c r="DW8" s="22"/>
      <c r="DX8" s="22"/>
      <c r="DY8" s="22"/>
      <c r="DZ8" s="22"/>
    </row>
    <row r="9" spans="1:130" s="14" customFormat="1">
      <c r="C9" s="19" t="s">
        <v>28</v>
      </c>
      <c r="D9" s="96">
        <v>44105</v>
      </c>
      <c r="E9" s="103">
        <v>600000</v>
      </c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  <c r="BJ9" s="22"/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  <c r="BV9" s="22"/>
      <c r="BW9" s="22"/>
      <c r="BX9" s="22"/>
      <c r="BY9" s="22"/>
      <c r="BZ9" s="22"/>
      <c r="CA9" s="22"/>
      <c r="CB9" s="22"/>
      <c r="CC9" s="22"/>
      <c r="CD9" s="22"/>
      <c r="CE9" s="22"/>
      <c r="CF9" s="22"/>
      <c r="CG9" s="22"/>
      <c r="CH9" s="22"/>
      <c r="CI9" s="22"/>
      <c r="CJ9" s="22"/>
      <c r="CK9" s="22"/>
      <c r="CL9" s="22"/>
      <c r="CM9" s="22"/>
      <c r="CN9" s="22"/>
      <c r="CO9" s="22"/>
      <c r="CP9" s="22"/>
      <c r="CQ9" s="22"/>
      <c r="CR9" s="22"/>
      <c r="CS9" s="22"/>
      <c r="CT9" s="22"/>
      <c r="CU9" s="22"/>
      <c r="CV9" s="22"/>
      <c r="CW9" s="22"/>
      <c r="CX9" s="22"/>
      <c r="CY9" s="22"/>
      <c r="CZ9" s="22"/>
      <c r="DA9" s="22"/>
      <c r="DB9" s="22"/>
      <c r="DC9" s="22"/>
      <c r="DD9" s="22"/>
      <c r="DE9" s="22"/>
      <c r="DF9" s="22"/>
      <c r="DG9" s="22"/>
      <c r="DH9" s="22"/>
      <c r="DI9" s="22"/>
      <c r="DJ9" s="22"/>
      <c r="DK9" s="22"/>
      <c r="DL9" s="22"/>
      <c r="DM9" s="22"/>
      <c r="DN9" s="22"/>
      <c r="DO9" s="22"/>
      <c r="DP9" s="22"/>
      <c r="DQ9" s="22"/>
      <c r="DR9" s="22"/>
      <c r="DS9" s="22"/>
      <c r="DT9" s="22"/>
      <c r="DU9" s="22"/>
      <c r="DV9" s="22"/>
      <c r="DW9" s="22"/>
      <c r="DX9" s="22"/>
      <c r="DY9" s="22"/>
      <c r="DZ9" s="22"/>
    </row>
    <row r="10" spans="1:130" s="14" customFormat="1">
      <c r="C10" s="19" t="s">
        <v>78</v>
      </c>
      <c r="D10" s="97">
        <f>D3</f>
        <v>44470</v>
      </c>
      <c r="E10" s="99">
        <f>D4-E8-E9</f>
        <v>60350000</v>
      </c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  <c r="BJ10" s="22"/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2"/>
      <c r="BW10" s="22"/>
      <c r="BX10" s="22"/>
      <c r="BY10" s="22"/>
      <c r="BZ10" s="22"/>
      <c r="CA10" s="22"/>
      <c r="CB10" s="22"/>
      <c r="CC10" s="22"/>
      <c r="CD10" s="22"/>
      <c r="CE10" s="22"/>
      <c r="CF10" s="22"/>
      <c r="CG10" s="22"/>
      <c r="CH10" s="22"/>
      <c r="CI10" s="22"/>
      <c r="CJ10" s="22"/>
      <c r="CK10" s="22"/>
      <c r="CL10" s="22"/>
      <c r="CM10" s="22"/>
      <c r="CN10" s="22"/>
      <c r="CO10" s="22"/>
      <c r="CP10" s="22"/>
      <c r="CQ10" s="22"/>
      <c r="CR10" s="22"/>
      <c r="CS10" s="22"/>
      <c r="CT10" s="22"/>
      <c r="CU10" s="22"/>
      <c r="CV10" s="22"/>
      <c r="CW10" s="22"/>
      <c r="CX10" s="22"/>
      <c r="CY10" s="22"/>
      <c r="CZ10" s="22"/>
      <c r="DA10" s="22"/>
      <c r="DB10" s="22"/>
      <c r="DC10" s="22"/>
      <c r="DD10" s="22"/>
      <c r="DE10" s="22"/>
      <c r="DF10" s="22"/>
      <c r="DG10" s="22"/>
      <c r="DH10" s="22"/>
      <c r="DI10" s="22"/>
      <c r="DJ10" s="22"/>
      <c r="DK10" s="22"/>
      <c r="DL10" s="22"/>
      <c r="DM10" s="22"/>
      <c r="DN10" s="22"/>
      <c r="DO10" s="22"/>
      <c r="DP10" s="22"/>
      <c r="DQ10" s="22"/>
      <c r="DR10" s="22"/>
      <c r="DS10" s="22"/>
      <c r="DT10" s="22"/>
      <c r="DU10" s="22"/>
      <c r="DV10" s="22"/>
      <c r="DW10" s="22"/>
      <c r="DX10" s="22"/>
      <c r="DY10" s="22"/>
      <c r="DZ10" s="22"/>
    </row>
    <row r="11" spans="1:130" s="14" customFormat="1">
      <c r="C11" s="19"/>
      <c r="D11" s="98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  <c r="CE11" s="22"/>
      <c r="CF11" s="22"/>
      <c r="CG11" s="22"/>
      <c r="CH11" s="22"/>
      <c r="CI11" s="22"/>
      <c r="CJ11" s="22"/>
      <c r="CK11" s="22"/>
      <c r="CL11" s="22"/>
      <c r="CM11" s="22"/>
      <c r="CN11" s="22"/>
      <c r="CO11" s="22"/>
      <c r="CP11" s="22"/>
      <c r="CQ11" s="22"/>
      <c r="CR11" s="22"/>
      <c r="CS11" s="22"/>
      <c r="CT11" s="22"/>
      <c r="CU11" s="22"/>
      <c r="CV11" s="22"/>
      <c r="CW11" s="22"/>
      <c r="CX11" s="22"/>
      <c r="CY11" s="22"/>
      <c r="CZ11" s="22"/>
      <c r="DA11" s="22"/>
      <c r="DB11" s="22"/>
      <c r="DC11" s="22"/>
      <c r="DD11" s="22"/>
      <c r="DE11" s="22"/>
      <c r="DF11" s="22"/>
      <c r="DG11" s="22"/>
      <c r="DH11" s="22"/>
      <c r="DI11" s="22"/>
      <c r="DJ11" s="22"/>
      <c r="DK11" s="22"/>
      <c r="DL11" s="22"/>
      <c r="DM11" s="22"/>
      <c r="DN11" s="22"/>
      <c r="DO11" s="22"/>
      <c r="DP11" s="22"/>
      <c r="DQ11" s="22"/>
      <c r="DR11" s="22"/>
      <c r="DS11" s="22"/>
      <c r="DT11" s="22"/>
      <c r="DU11" s="22"/>
      <c r="DV11" s="22"/>
      <c r="DW11" s="22"/>
      <c r="DX11" s="22"/>
      <c r="DY11" s="22"/>
      <c r="DZ11" s="22"/>
    </row>
    <row r="12" spans="1:130" s="14" customFormat="1">
      <c r="B12" s="14" t="s">
        <v>160</v>
      </c>
      <c r="C12" s="14" t="s">
        <v>214</v>
      </c>
      <c r="F12" s="94">
        <f>D2</f>
        <v>43466</v>
      </c>
      <c r="G12" s="94">
        <f>EDATE(F12,1)</f>
        <v>43497</v>
      </c>
      <c r="H12" s="94">
        <f t="shared" ref="H12:U12" si="0">EDATE(G12,1)</f>
        <v>43525</v>
      </c>
      <c r="I12" s="94">
        <f t="shared" si="0"/>
        <v>43556</v>
      </c>
      <c r="J12" s="94">
        <f t="shared" si="0"/>
        <v>43586</v>
      </c>
      <c r="K12" s="94">
        <f t="shared" si="0"/>
        <v>43617</v>
      </c>
      <c r="L12" s="94">
        <f t="shared" si="0"/>
        <v>43647</v>
      </c>
      <c r="M12" s="94">
        <f t="shared" si="0"/>
        <v>43678</v>
      </c>
      <c r="N12" s="94">
        <f t="shared" si="0"/>
        <v>43709</v>
      </c>
      <c r="O12" s="94">
        <f t="shared" si="0"/>
        <v>43739</v>
      </c>
      <c r="P12" s="94">
        <f t="shared" si="0"/>
        <v>43770</v>
      </c>
      <c r="Q12" s="94">
        <f t="shared" si="0"/>
        <v>43800</v>
      </c>
      <c r="R12" s="94">
        <f t="shared" si="0"/>
        <v>43831</v>
      </c>
      <c r="S12" s="94">
        <f t="shared" si="0"/>
        <v>43862</v>
      </c>
      <c r="T12" s="94">
        <f t="shared" si="0"/>
        <v>43891</v>
      </c>
      <c r="U12" s="94">
        <f t="shared" si="0"/>
        <v>43922</v>
      </c>
      <c r="V12" s="94">
        <f t="shared" ref="V12:AB12" si="1">EDATE(U12,1)</f>
        <v>43952</v>
      </c>
      <c r="W12" s="94">
        <f t="shared" si="1"/>
        <v>43983</v>
      </c>
      <c r="X12" s="94">
        <f t="shared" si="1"/>
        <v>44013</v>
      </c>
      <c r="Y12" s="94">
        <f t="shared" si="1"/>
        <v>44044</v>
      </c>
      <c r="Z12" s="94">
        <f t="shared" si="1"/>
        <v>44075</v>
      </c>
      <c r="AA12" s="94">
        <f t="shared" si="1"/>
        <v>44105</v>
      </c>
      <c r="AB12" s="94">
        <f t="shared" si="1"/>
        <v>44136</v>
      </c>
      <c r="AC12" s="94">
        <f t="shared" ref="AC12:CN12" si="2">EDATE(AB12,1)</f>
        <v>44166</v>
      </c>
      <c r="AD12" s="94">
        <f t="shared" si="2"/>
        <v>44197</v>
      </c>
      <c r="AE12" s="94">
        <f t="shared" si="2"/>
        <v>44228</v>
      </c>
      <c r="AF12" s="94">
        <f t="shared" si="2"/>
        <v>44256</v>
      </c>
      <c r="AG12" s="94">
        <f t="shared" si="2"/>
        <v>44287</v>
      </c>
      <c r="AH12" s="94">
        <f t="shared" si="2"/>
        <v>44317</v>
      </c>
      <c r="AI12" s="94">
        <f t="shared" si="2"/>
        <v>44348</v>
      </c>
      <c r="AJ12" s="94">
        <f t="shared" si="2"/>
        <v>44378</v>
      </c>
      <c r="AK12" s="94">
        <f t="shared" si="2"/>
        <v>44409</v>
      </c>
      <c r="AL12" s="94">
        <f t="shared" si="2"/>
        <v>44440</v>
      </c>
      <c r="AM12" s="94">
        <f t="shared" si="2"/>
        <v>44470</v>
      </c>
      <c r="AN12" s="94">
        <f t="shared" si="2"/>
        <v>44501</v>
      </c>
      <c r="AO12" s="94">
        <f t="shared" si="2"/>
        <v>44531</v>
      </c>
      <c r="AP12" s="94">
        <f t="shared" si="2"/>
        <v>44562</v>
      </c>
      <c r="AQ12" s="94">
        <f t="shared" si="2"/>
        <v>44593</v>
      </c>
      <c r="AR12" s="94">
        <f t="shared" si="2"/>
        <v>44621</v>
      </c>
      <c r="AS12" s="94">
        <f t="shared" si="2"/>
        <v>44652</v>
      </c>
      <c r="AT12" s="94">
        <f t="shared" si="2"/>
        <v>44682</v>
      </c>
      <c r="AU12" s="94">
        <f t="shared" si="2"/>
        <v>44713</v>
      </c>
      <c r="AV12" s="94">
        <f t="shared" si="2"/>
        <v>44743</v>
      </c>
      <c r="AW12" s="94">
        <f t="shared" si="2"/>
        <v>44774</v>
      </c>
      <c r="AX12" s="94">
        <f t="shared" si="2"/>
        <v>44805</v>
      </c>
      <c r="AY12" s="94">
        <f t="shared" si="2"/>
        <v>44835</v>
      </c>
      <c r="AZ12" s="94">
        <f t="shared" si="2"/>
        <v>44866</v>
      </c>
      <c r="BA12" s="94">
        <f t="shared" si="2"/>
        <v>44896</v>
      </c>
      <c r="BB12" s="94">
        <f t="shared" si="2"/>
        <v>44927</v>
      </c>
      <c r="BC12" s="94">
        <f t="shared" si="2"/>
        <v>44958</v>
      </c>
      <c r="BD12" s="94">
        <f t="shared" si="2"/>
        <v>44986</v>
      </c>
      <c r="BE12" s="94">
        <f t="shared" si="2"/>
        <v>45017</v>
      </c>
      <c r="BF12" s="94">
        <f t="shared" si="2"/>
        <v>45047</v>
      </c>
      <c r="BG12" s="94">
        <f t="shared" si="2"/>
        <v>45078</v>
      </c>
      <c r="BH12" s="94">
        <f t="shared" si="2"/>
        <v>45108</v>
      </c>
      <c r="BI12" s="94">
        <f t="shared" si="2"/>
        <v>45139</v>
      </c>
      <c r="BJ12" s="94">
        <f t="shared" si="2"/>
        <v>45170</v>
      </c>
      <c r="BK12" s="94">
        <f t="shared" si="2"/>
        <v>45200</v>
      </c>
      <c r="BL12" s="94">
        <f t="shared" si="2"/>
        <v>45231</v>
      </c>
      <c r="BM12" s="94">
        <f t="shared" si="2"/>
        <v>45261</v>
      </c>
      <c r="BN12" s="94">
        <f t="shared" si="2"/>
        <v>45292</v>
      </c>
      <c r="BO12" s="94">
        <f t="shared" si="2"/>
        <v>45323</v>
      </c>
      <c r="BP12" s="94">
        <f t="shared" si="2"/>
        <v>45352</v>
      </c>
      <c r="BQ12" s="94">
        <f t="shared" si="2"/>
        <v>45383</v>
      </c>
      <c r="BR12" s="94">
        <f t="shared" si="2"/>
        <v>45413</v>
      </c>
      <c r="BS12" s="94">
        <f t="shared" si="2"/>
        <v>45444</v>
      </c>
      <c r="BT12" s="94">
        <f t="shared" si="2"/>
        <v>45474</v>
      </c>
      <c r="BU12" s="94">
        <f t="shared" si="2"/>
        <v>45505</v>
      </c>
      <c r="BV12" s="94">
        <f t="shared" si="2"/>
        <v>45536</v>
      </c>
      <c r="BW12" s="94">
        <f t="shared" si="2"/>
        <v>45566</v>
      </c>
      <c r="BX12" s="94">
        <f t="shared" si="2"/>
        <v>45597</v>
      </c>
      <c r="BY12" s="94">
        <f t="shared" si="2"/>
        <v>45627</v>
      </c>
      <c r="BZ12" s="94">
        <f t="shared" si="2"/>
        <v>45658</v>
      </c>
      <c r="CA12" s="94">
        <f t="shared" si="2"/>
        <v>45689</v>
      </c>
      <c r="CB12" s="94">
        <f t="shared" si="2"/>
        <v>45717</v>
      </c>
      <c r="CC12" s="94">
        <f t="shared" si="2"/>
        <v>45748</v>
      </c>
      <c r="CD12" s="94">
        <f t="shared" si="2"/>
        <v>45778</v>
      </c>
      <c r="CE12" s="94">
        <f t="shared" si="2"/>
        <v>45809</v>
      </c>
      <c r="CF12" s="94">
        <f t="shared" si="2"/>
        <v>45839</v>
      </c>
      <c r="CG12" s="94">
        <f t="shared" si="2"/>
        <v>45870</v>
      </c>
      <c r="CH12" s="94">
        <f t="shared" si="2"/>
        <v>45901</v>
      </c>
      <c r="CI12" s="94">
        <f t="shared" si="2"/>
        <v>45931</v>
      </c>
      <c r="CJ12" s="94">
        <f t="shared" si="2"/>
        <v>45962</v>
      </c>
      <c r="CK12" s="94">
        <f t="shared" si="2"/>
        <v>45992</v>
      </c>
      <c r="CL12" s="94">
        <f t="shared" si="2"/>
        <v>46023</v>
      </c>
      <c r="CM12" s="94">
        <f t="shared" si="2"/>
        <v>46054</v>
      </c>
      <c r="CN12" s="94">
        <f t="shared" si="2"/>
        <v>46082</v>
      </c>
      <c r="CO12" s="94">
        <f t="shared" ref="CO12:DZ12" si="3">EDATE(CN12,1)</f>
        <v>46113</v>
      </c>
      <c r="CP12" s="94">
        <f t="shared" si="3"/>
        <v>46143</v>
      </c>
      <c r="CQ12" s="94">
        <f t="shared" si="3"/>
        <v>46174</v>
      </c>
      <c r="CR12" s="94">
        <f t="shared" si="3"/>
        <v>46204</v>
      </c>
      <c r="CS12" s="94">
        <f t="shared" si="3"/>
        <v>46235</v>
      </c>
      <c r="CT12" s="94">
        <f t="shared" si="3"/>
        <v>46266</v>
      </c>
      <c r="CU12" s="94">
        <f t="shared" si="3"/>
        <v>46296</v>
      </c>
      <c r="CV12" s="94">
        <f t="shared" si="3"/>
        <v>46327</v>
      </c>
      <c r="CW12" s="94">
        <f t="shared" si="3"/>
        <v>46357</v>
      </c>
      <c r="CX12" s="94">
        <f t="shared" si="3"/>
        <v>46388</v>
      </c>
      <c r="CY12" s="94">
        <f t="shared" si="3"/>
        <v>46419</v>
      </c>
      <c r="CZ12" s="94">
        <f t="shared" si="3"/>
        <v>46447</v>
      </c>
      <c r="DA12" s="94">
        <f t="shared" si="3"/>
        <v>46478</v>
      </c>
      <c r="DB12" s="94">
        <f t="shared" si="3"/>
        <v>46508</v>
      </c>
      <c r="DC12" s="94">
        <f t="shared" si="3"/>
        <v>46539</v>
      </c>
      <c r="DD12" s="94">
        <f t="shared" si="3"/>
        <v>46569</v>
      </c>
      <c r="DE12" s="94">
        <f t="shared" si="3"/>
        <v>46600</v>
      </c>
      <c r="DF12" s="94">
        <f t="shared" si="3"/>
        <v>46631</v>
      </c>
      <c r="DG12" s="94">
        <f t="shared" si="3"/>
        <v>46661</v>
      </c>
      <c r="DH12" s="94">
        <f t="shared" si="3"/>
        <v>46692</v>
      </c>
      <c r="DI12" s="94">
        <f t="shared" si="3"/>
        <v>46722</v>
      </c>
      <c r="DJ12" s="94">
        <f t="shared" si="3"/>
        <v>46753</v>
      </c>
      <c r="DK12" s="94">
        <f t="shared" si="3"/>
        <v>46784</v>
      </c>
      <c r="DL12" s="94">
        <f t="shared" si="3"/>
        <v>46813</v>
      </c>
      <c r="DM12" s="94">
        <f t="shared" si="3"/>
        <v>46844</v>
      </c>
      <c r="DN12" s="94">
        <f t="shared" si="3"/>
        <v>46874</v>
      </c>
      <c r="DO12" s="94">
        <f t="shared" si="3"/>
        <v>46905</v>
      </c>
      <c r="DP12" s="94">
        <f t="shared" si="3"/>
        <v>46935</v>
      </c>
      <c r="DQ12" s="94">
        <f t="shared" si="3"/>
        <v>46966</v>
      </c>
      <c r="DR12" s="94">
        <f t="shared" si="3"/>
        <v>46997</v>
      </c>
      <c r="DS12" s="94">
        <f t="shared" si="3"/>
        <v>47027</v>
      </c>
      <c r="DT12" s="94">
        <f t="shared" si="3"/>
        <v>47058</v>
      </c>
      <c r="DU12" s="94">
        <f t="shared" si="3"/>
        <v>47088</v>
      </c>
      <c r="DV12" s="94">
        <f t="shared" si="3"/>
        <v>47119</v>
      </c>
      <c r="DW12" s="94">
        <f t="shared" si="3"/>
        <v>47150</v>
      </c>
      <c r="DX12" s="94">
        <f t="shared" si="3"/>
        <v>47178</v>
      </c>
      <c r="DY12" s="94">
        <f t="shared" si="3"/>
        <v>47209</v>
      </c>
      <c r="DZ12" s="94">
        <f t="shared" si="3"/>
        <v>47239</v>
      </c>
    </row>
    <row r="13" spans="1:130" s="23" customFormat="1">
      <c r="C13" s="102" t="s">
        <v>217</v>
      </c>
      <c r="F13" s="22">
        <f t="shared" ref="F13:AK13" si="4">IF(OR(F12&lt;$D2,F12&gt;$D3),0,IF(F12=$D2,$D4,0))</f>
        <v>61000000</v>
      </c>
      <c r="G13" s="22">
        <f t="shared" si="4"/>
        <v>0</v>
      </c>
      <c r="H13" s="22">
        <f t="shared" si="4"/>
        <v>0</v>
      </c>
      <c r="I13" s="22">
        <f t="shared" si="4"/>
        <v>0</v>
      </c>
      <c r="J13" s="22">
        <f t="shared" si="4"/>
        <v>0</v>
      </c>
      <c r="K13" s="22">
        <f t="shared" si="4"/>
        <v>0</v>
      </c>
      <c r="L13" s="22">
        <f t="shared" si="4"/>
        <v>0</v>
      </c>
      <c r="M13" s="22">
        <f t="shared" si="4"/>
        <v>0</v>
      </c>
      <c r="N13" s="22">
        <f t="shared" si="4"/>
        <v>0</v>
      </c>
      <c r="O13" s="22">
        <f t="shared" si="4"/>
        <v>0</v>
      </c>
      <c r="P13" s="22">
        <f t="shared" si="4"/>
        <v>0</v>
      </c>
      <c r="Q13" s="22">
        <f t="shared" si="4"/>
        <v>0</v>
      </c>
      <c r="R13" s="22">
        <f t="shared" si="4"/>
        <v>0</v>
      </c>
      <c r="S13" s="22">
        <f t="shared" si="4"/>
        <v>0</v>
      </c>
      <c r="T13" s="22">
        <f t="shared" si="4"/>
        <v>0</v>
      </c>
      <c r="U13" s="22">
        <f t="shared" si="4"/>
        <v>0</v>
      </c>
      <c r="V13" s="22">
        <f t="shared" si="4"/>
        <v>0</v>
      </c>
      <c r="W13" s="22">
        <f t="shared" si="4"/>
        <v>0</v>
      </c>
      <c r="X13" s="22">
        <f t="shared" si="4"/>
        <v>0</v>
      </c>
      <c r="Y13" s="22">
        <f t="shared" si="4"/>
        <v>0</v>
      </c>
      <c r="Z13" s="22">
        <f t="shared" si="4"/>
        <v>0</v>
      </c>
      <c r="AA13" s="22">
        <f t="shared" si="4"/>
        <v>0</v>
      </c>
      <c r="AB13" s="22">
        <f t="shared" si="4"/>
        <v>0</v>
      </c>
      <c r="AC13" s="22">
        <f t="shared" si="4"/>
        <v>0</v>
      </c>
      <c r="AD13" s="22">
        <f t="shared" si="4"/>
        <v>0</v>
      </c>
      <c r="AE13" s="22">
        <f t="shared" si="4"/>
        <v>0</v>
      </c>
      <c r="AF13" s="22">
        <f t="shared" si="4"/>
        <v>0</v>
      </c>
      <c r="AG13" s="22">
        <f t="shared" si="4"/>
        <v>0</v>
      </c>
      <c r="AH13" s="22">
        <f t="shared" si="4"/>
        <v>0</v>
      </c>
      <c r="AI13" s="22">
        <f t="shared" si="4"/>
        <v>0</v>
      </c>
      <c r="AJ13" s="22">
        <f t="shared" si="4"/>
        <v>0</v>
      </c>
      <c r="AK13" s="22">
        <f t="shared" si="4"/>
        <v>0</v>
      </c>
      <c r="AL13" s="22">
        <f t="shared" ref="AL13:BQ13" si="5">IF(OR(AL12&lt;$D2,AL12&gt;$D3),0,IF(AL12=$D2,$D4,0))</f>
        <v>0</v>
      </c>
      <c r="AM13" s="22">
        <f t="shared" si="5"/>
        <v>0</v>
      </c>
      <c r="AN13" s="22">
        <f t="shared" si="5"/>
        <v>0</v>
      </c>
      <c r="AO13" s="22">
        <f t="shared" si="5"/>
        <v>0</v>
      </c>
      <c r="AP13" s="22">
        <f t="shared" si="5"/>
        <v>0</v>
      </c>
      <c r="AQ13" s="22">
        <f t="shared" si="5"/>
        <v>0</v>
      </c>
      <c r="AR13" s="22">
        <f t="shared" si="5"/>
        <v>0</v>
      </c>
      <c r="AS13" s="22">
        <f t="shared" si="5"/>
        <v>0</v>
      </c>
      <c r="AT13" s="22">
        <f t="shared" si="5"/>
        <v>0</v>
      </c>
      <c r="AU13" s="22">
        <f t="shared" si="5"/>
        <v>0</v>
      </c>
      <c r="AV13" s="22">
        <f t="shared" si="5"/>
        <v>0</v>
      </c>
      <c r="AW13" s="22">
        <f t="shared" si="5"/>
        <v>0</v>
      </c>
      <c r="AX13" s="22">
        <f t="shared" si="5"/>
        <v>0</v>
      </c>
      <c r="AY13" s="22">
        <f t="shared" si="5"/>
        <v>0</v>
      </c>
      <c r="AZ13" s="22">
        <f t="shared" si="5"/>
        <v>0</v>
      </c>
      <c r="BA13" s="22">
        <f t="shared" si="5"/>
        <v>0</v>
      </c>
      <c r="BB13" s="22">
        <f t="shared" si="5"/>
        <v>0</v>
      </c>
      <c r="BC13" s="22">
        <f t="shared" si="5"/>
        <v>0</v>
      </c>
      <c r="BD13" s="22">
        <f t="shared" si="5"/>
        <v>0</v>
      </c>
      <c r="BE13" s="22">
        <f t="shared" si="5"/>
        <v>0</v>
      </c>
      <c r="BF13" s="22">
        <f t="shared" si="5"/>
        <v>0</v>
      </c>
      <c r="BG13" s="22">
        <f t="shared" si="5"/>
        <v>0</v>
      </c>
      <c r="BH13" s="22">
        <f t="shared" si="5"/>
        <v>0</v>
      </c>
      <c r="BI13" s="22">
        <f t="shared" si="5"/>
        <v>0</v>
      </c>
      <c r="BJ13" s="22">
        <f t="shared" si="5"/>
        <v>0</v>
      </c>
      <c r="BK13" s="22">
        <f t="shared" si="5"/>
        <v>0</v>
      </c>
      <c r="BL13" s="22">
        <f t="shared" si="5"/>
        <v>0</v>
      </c>
      <c r="BM13" s="22">
        <f t="shared" si="5"/>
        <v>0</v>
      </c>
      <c r="BN13" s="22">
        <f t="shared" si="5"/>
        <v>0</v>
      </c>
      <c r="BO13" s="22">
        <f t="shared" si="5"/>
        <v>0</v>
      </c>
      <c r="BP13" s="22">
        <f t="shared" si="5"/>
        <v>0</v>
      </c>
      <c r="BQ13" s="22">
        <f t="shared" si="5"/>
        <v>0</v>
      </c>
      <c r="BR13" s="22">
        <f t="shared" ref="BR13:CW13" si="6">IF(OR(BR12&lt;$D2,BR12&gt;$D3),0,IF(BR12=$D2,$D4,0))</f>
        <v>0</v>
      </c>
      <c r="BS13" s="22">
        <f t="shared" si="6"/>
        <v>0</v>
      </c>
      <c r="BT13" s="22">
        <f t="shared" si="6"/>
        <v>0</v>
      </c>
      <c r="BU13" s="22">
        <f t="shared" si="6"/>
        <v>0</v>
      </c>
      <c r="BV13" s="22">
        <f t="shared" si="6"/>
        <v>0</v>
      </c>
      <c r="BW13" s="22">
        <f t="shared" si="6"/>
        <v>0</v>
      </c>
      <c r="BX13" s="22">
        <f t="shared" si="6"/>
        <v>0</v>
      </c>
      <c r="BY13" s="22">
        <f t="shared" si="6"/>
        <v>0</v>
      </c>
      <c r="BZ13" s="22">
        <f t="shared" si="6"/>
        <v>0</v>
      </c>
      <c r="CA13" s="22">
        <f t="shared" si="6"/>
        <v>0</v>
      </c>
      <c r="CB13" s="22">
        <f t="shared" si="6"/>
        <v>0</v>
      </c>
      <c r="CC13" s="22">
        <f t="shared" si="6"/>
        <v>0</v>
      </c>
      <c r="CD13" s="22">
        <f t="shared" si="6"/>
        <v>0</v>
      </c>
      <c r="CE13" s="22">
        <f t="shared" si="6"/>
        <v>0</v>
      </c>
      <c r="CF13" s="22">
        <f t="shared" si="6"/>
        <v>0</v>
      </c>
      <c r="CG13" s="22">
        <f t="shared" si="6"/>
        <v>0</v>
      </c>
      <c r="CH13" s="22">
        <f t="shared" si="6"/>
        <v>0</v>
      </c>
      <c r="CI13" s="22">
        <f t="shared" si="6"/>
        <v>0</v>
      </c>
      <c r="CJ13" s="22">
        <f t="shared" si="6"/>
        <v>0</v>
      </c>
      <c r="CK13" s="22">
        <f t="shared" si="6"/>
        <v>0</v>
      </c>
      <c r="CL13" s="22">
        <f t="shared" si="6"/>
        <v>0</v>
      </c>
      <c r="CM13" s="22">
        <f t="shared" si="6"/>
        <v>0</v>
      </c>
      <c r="CN13" s="22">
        <f t="shared" si="6"/>
        <v>0</v>
      </c>
      <c r="CO13" s="22">
        <f t="shared" si="6"/>
        <v>0</v>
      </c>
      <c r="CP13" s="22">
        <f t="shared" si="6"/>
        <v>0</v>
      </c>
      <c r="CQ13" s="22">
        <f t="shared" si="6"/>
        <v>0</v>
      </c>
      <c r="CR13" s="22">
        <f t="shared" si="6"/>
        <v>0</v>
      </c>
      <c r="CS13" s="22">
        <f t="shared" si="6"/>
        <v>0</v>
      </c>
      <c r="CT13" s="22">
        <f t="shared" si="6"/>
        <v>0</v>
      </c>
      <c r="CU13" s="22">
        <f t="shared" si="6"/>
        <v>0</v>
      </c>
      <c r="CV13" s="22">
        <f t="shared" si="6"/>
        <v>0</v>
      </c>
      <c r="CW13" s="22">
        <f t="shared" si="6"/>
        <v>0</v>
      </c>
      <c r="CX13" s="22">
        <f t="shared" ref="CX13:DZ13" si="7">IF(OR(CX12&lt;$D2,CX12&gt;$D3),0,IF(CX12=$D2,$D4,0))</f>
        <v>0</v>
      </c>
      <c r="CY13" s="22">
        <f t="shared" si="7"/>
        <v>0</v>
      </c>
      <c r="CZ13" s="22">
        <f t="shared" si="7"/>
        <v>0</v>
      </c>
      <c r="DA13" s="22">
        <f t="shared" si="7"/>
        <v>0</v>
      </c>
      <c r="DB13" s="22">
        <f t="shared" si="7"/>
        <v>0</v>
      </c>
      <c r="DC13" s="22">
        <f t="shared" si="7"/>
        <v>0</v>
      </c>
      <c r="DD13" s="22">
        <f t="shared" si="7"/>
        <v>0</v>
      </c>
      <c r="DE13" s="22">
        <f t="shared" si="7"/>
        <v>0</v>
      </c>
      <c r="DF13" s="22">
        <f t="shared" si="7"/>
        <v>0</v>
      </c>
      <c r="DG13" s="22">
        <f t="shared" si="7"/>
        <v>0</v>
      </c>
      <c r="DH13" s="22">
        <f t="shared" si="7"/>
        <v>0</v>
      </c>
      <c r="DI13" s="22">
        <f t="shared" si="7"/>
        <v>0</v>
      </c>
      <c r="DJ13" s="22">
        <f t="shared" si="7"/>
        <v>0</v>
      </c>
      <c r="DK13" s="22">
        <f t="shared" si="7"/>
        <v>0</v>
      </c>
      <c r="DL13" s="22">
        <f t="shared" si="7"/>
        <v>0</v>
      </c>
      <c r="DM13" s="22">
        <f t="shared" si="7"/>
        <v>0</v>
      </c>
      <c r="DN13" s="22">
        <f t="shared" si="7"/>
        <v>0</v>
      </c>
      <c r="DO13" s="22">
        <f t="shared" si="7"/>
        <v>0</v>
      </c>
      <c r="DP13" s="22">
        <f t="shared" si="7"/>
        <v>0</v>
      </c>
      <c r="DQ13" s="22">
        <f t="shared" si="7"/>
        <v>0</v>
      </c>
      <c r="DR13" s="22">
        <f t="shared" si="7"/>
        <v>0</v>
      </c>
      <c r="DS13" s="22">
        <f t="shared" si="7"/>
        <v>0</v>
      </c>
      <c r="DT13" s="22">
        <f t="shared" si="7"/>
        <v>0</v>
      </c>
      <c r="DU13" s="22">
        <f t="shared" si="7"/>
        <v>0</v>
      </c>
      <c r="DV13" s="22">
        <f t="shared" si="7"/>
        <v>0</v>
      </c>
      <c r="DW13" s="22">
        <f t="shared" si="7"/>
        <v>0</v>
      </c>
      <c r="DX13" s="22">
        <f t="shared" si="7"/>
        <v>0</v>
      </c>
      <c r="DY13" s="22">
        <f t="shared" si="7"/>
        <v>0</v>
      </c>
      <c r="DZ13" s="22">
        <f t="shared" si="7"/>
        <v>0</v>
      </c>
    </row>
    <row r="14" spans="1:130" s="23" customFormat="1">
      <c r="C14" s="100" t="s">
        <v>218</v>
      </c>
      <c r="F14" s="22">
        <f t="shared" ref="F14:AK14" si="8">IFERROR(VLOOKUP(F$12,$D8:$E10,2,FALSE),0)</f>
        <v>0</v>
      </c>
      <c r="G14" s="22">
        <f t="shared" si="8"/>
        <v>0</v>
      </c>
      <c r="H14" s="22">
        <f t="shared" si="8"/>
        <v>0</v>
      </c>
      <c r="I14" s="22">
        <f t="shared" si="8"/>
        <v>0</v>
      </c>
      <c r="J14" s="22">
        <f t="shared" si="8"/>
        <v>0</v>
      </c>
      <c r="K14" s="22">
        <f t="shared" si="8"/>
        <v>0</v>
      </c>
      <c r="L14" s="22">
        <f t="shared" si="8"/>
        <v>0</v>
      </c>
      <c r="M14" s="22">
        <f t="shared" si="8"/>
        <v>0</v>
      </c>
      <c r="N14" s="22">
        <f t="shared" si="8"/>
        <v>0</v>
      </c>
      <c r="O14" s="22">
        <f t="shared" si="8"/>
        <v>0</v>
      </c>
      <c r="P14" s="22">
        <f t="shared" si="8"/>
        <v>0</v>
      </c>
      <c r="Q14" s="22">
        <f t="shared" si="8"/>
        <v>0</v>
      </c>
      <c r="R14" s="22">
        <f t="shared" si="8"/>
        <v>50000</v>
      </c>
      <c r="S14" s="22">
        <f t="shared" si="8"/>
        <v>0</v>
      </c>
      <c r="T14" s="22">
        <f t="shared" si="8"/>
        <v>0</v>
      </c>
      <c r="U14" s="22">
        <f t="shared" si="8"/>
        <v>0</v>
      </c>
      <c r="V14" s="22">
        <f t="shared" si="8"/>
        <v>0</v>
      </c>
      <c r="W14" s="22">
        <f t="shared" si="8"/>
        <v>0</v>
      </c>
      <c r="X14" s="22">
        <f t="shared" si="8"/>
        <v>0</v>
      </c>
      <c r="Y14" s="22">
        <f t="shared" si="8"/>
        <v>0</v>
      </c>
      <c r="Z14" s="22">
        <f t="shared" si="8"/>
        <v>0</v>
      </c>
      <c r="AA14" s="22">
        <f t="shared" si="8"/>
        <v>600000</v>
      </c>
      <c r="AB14" s="22">
        <f t="shared" si="8"/>
        <v>0</v>
      </c>
      <c r="AC14" s="22">
        <f t="shared" si="8"/>
        <v>0</v>
      </c>
      <c r="AD14" s="22">
        <f t="shared" si="8"/>
        <v>0</v>
      </c>
      <c r="AE14" s="22">
        <f t="shared" si="8"/>
        <v>0</v>
      </c>
      <c r="AF14" s="22">
        <f t="shared" si="8"/>
        <v>0</v>
      </c>
      <c r="AG14" s="22">
        <f t="shared" si="8"/>
        <v>0</v>
      </c>
      <c r="AH14" s="22">
        <f t="shared" si="8"/>
        <v>0</v>
      </c>
      <c r="AI14" s="22">
        <f t="shared" si="8"/>
        <v>0</v>
      </c>
      <c r="AJ14" s="22">
        <f t="shared" si="8"/>
        <v>0</v>
      </c>
      <c r="AK14" s="22">
        <f t="shared" si="8"/>
        <v>0</v>
      </c>
      <c r="AL14" s="22">
        <f t="shared" ref="AL14:BQ14" si="9">IFERROR(VLOOKUP(AL$12,$D8:$E10,2,FALSE),0)</f>
        <v>0</v>
      </c>
      <c r="AM14" s="22">
        <f t="shared" si="9"/>
        <v>60350000</v>
      </c>
      <c r="AN14" s="22">
        <f t="shared" si="9"/>
        <v>0</v>
      </c>
      <c r="AO14" s="22">
        <f t="shared" si="9"/>
        <v>0</v>
      </c>
      <c r="AP14" s="22">
        <f t="shared" si="9"/>
        <v>0</v>
      </c>
      <c r="AQ14" s="22">
        <f t="shared" si="9"/>
        <v>0</v>
      </c>
      <c r="AR14" s="22">
        <f t="shared" si="9"/>
        <v>0</v>
      </c>
      <c r="AS14" s="22">
        <f t="shared" si="9"/>
        <v>0</v>
      </c>
      <c r="AT14" s="22">
        <f t="shared" si="9"/>
        <v>0</v>
      </c>
      <c r="AU14" s="22">
        <f t="shared" si="9"/>
        <v>0</v>
      </c>
      <c r="AV14" s="22">
        <f t="shared" si="9"/>
        <v>0</v>
      </c>
      <c r="AW14" s="22">
        <f t="shared" si="9"/>
        <v>0</v>
      </c>
      <c r="AX14" s="22">
        <f t="shared" si="9"/>
        <v>0</v>
      </c>
      <c r="AY14" s="22">
        <f t="shared" si="9"/>
        <v>0</v>
      </c>
      <c r="AZ14" s="22">
        <f t="shared" si="9"/>
        <v>0</v>
      </c>
      <c r="BA14" s="22">
        <f t="shared" si="9"/>
        <v>0</v>
      </c>
      <c r="BB14" s="22">
        <f t="shared" si="9"/>
        <v>0</v>
      </c>
      <c r="BC14" s="22">
        <f t="shared" si="9"/>
        <v>0</v>
      </c>
      <c r="BD14" s="22">
        <f t="shared" si="9"/>
        <v>0</v>
      </c>
      <c r="BE14" s="22">
        <f t="shared" si="9"/>
        <v>0</v>
      </c>
      <c r="BF14" s="22">
        <f t="shared" si="9"/>
        <v>0</v>
      </c>
      <c r="BG14" s="22">
        <f t="shared" si="9"/>
        <v>0</v>
      </c>
      <c r="BH14" s="22">
        <f t="shared" si="9"/>
        <v>0</v>
      </c>
      <c r="BI14" s="22">
        <f t="shared" si="9"/>
        <v>0</v>
      </c>
      <c r="BJ14" s="22">
        <f t="shared" si="9"/>
        <v>0</v>
      </c>
      <c r="BK14" s="22">
        <f t="shared" si="9"/>
        <v>0</v>
      </c>
      <c r="BL14" s="22">
        <f t="shared" si="9"/>
        <v>0</v>
      </c>
      <c r="BM14" s="22">
        <f t="shared" si="9"/>
        <v>0</v>
      </c>
      <c r="BN14" s="22">
        <f t="shared" si="9"/>
        <v>0</v>
      </c>
      <c r="BO14" s="22">
        <f t="shared" si="9"/>
        <v>0</v>
      </c>
      <c r="BP14" s="22">
        <f t="shared" si="9"/>
        <v>0</v>
      </c>
      <c r="BQ14" s="22">
        <f t="shared" si="9"/>
        <v>0</v>
      </c>
      <c r="BR14" s="22">
        <f t="shared" ref="BR14:CW14" si="10">IFERROR(VLOOKUP(BR$12,$D8:$E10,2,FALSE),0)</f>
        <v>0</v>
      </c>
      <c r="BS14" s="22">
        <f t="shared" si="10"/>
        <v>0</v>
      </c>
      <c r="BT14" s="22">
        <f t="shared" si="10"/>
        <v>0</v>
      </c>
      <c r="BU14" s="22">
        <f t="shared" si="10"/>
        <v>0</v>
      </c>
      <c r="BV14" s="22">
        <f t="shared" si="10"/>
        <v>0</v>
      </c>
      <c r="BW14" s="22">
        <f t="shared" si="10"/>
        <v>0</v>
      </c>
      <c r="BX14" s="22">
        <f t="shared" si="10"/>
        <v>0</v>
      </c>
      <c r="BY14" s="22">
        <f t="shared" si="10"/>
        <v>0</v>
      </c>
      <c r="BZ14" s="22">
        <f t="shared" si="10"/>
        <v>0</v>
      </c>
      <c r="CA14" s="22">
        <f t="shared" si="10"/>
        <v>0</v>
      </c>
      <c r="CB14" s="22">
        <f t="shared" si="10"/>
        <v>0</v>
      </c>
      <c r="CC14" s="22">
        <f t="shared" si="10"/>
        <v>0</v>
      </c>
      <c r="CD14" s="22">
        <f t="shared" si="10"/>
        <v>0</v>
      </c>
      <c r="CE14" s="22">
        <f t="shared" si="10"/>
        <v>0</v>
      </c>
      <c r="CF14" s="22">
        <f t="shared" si="10"/>
        <v>0</v>
      </c>
      <c r="CG14" s="22">
        <f t="shared" si="10"/>
        <v>0</v>
      </c>
      <c r="CH14" s="22">
        <f t="shared" si="10"/>
        <v>0</v>
      </c>
      <c r="CI14" s="22">
        <f t="shared" si="10"/>
        <v>0</v>
      </c>
      <c r="CJ14" s="22">
        <f t="shared" si="10"/>
        <v>0</v>
      </c>
      <c r="CK14" s="22">
        <f t="shared" si="10"/>
        <v>0</v>
      </c>
      <c r="CL14" s="22">
        <f t="shared" si="10"/>
        <v>0</v>
      </c>
      <c r="CM14" s="22">
        <f t="shared" si="10"/>
        <v>0</v>
      </c>
      <c r="CN14" s="22">
        <f t="shared" si="10"/>
        <v>0</v>
      </c>
      <c r="CO14" s="22">
        <f t="shared" si="10"/>
        <v>0</v>
      </c>
      <c r="CP14" s="22">
        <f t="shared" si="10"/>
        <v>0</v>
      </c>
      <c r="CQ14" s="22">
        <f t="shared" si="10"/>
        <v>0</v>
      </c>
      <c r="CR14" s="22">
        <f t="shared" si="10"/>
        <v>0</v>
      </c>
      <c r="CS14" s="22">
        <f t="shared" si="10"/>
        <v>0</v>
      </c>
      <c r="CT14" s="22">
        <f t="shared" si="10"/>
        <v>0</v>
      </c>
      <c r="CU14" s="22">
        <f t="shared" si="10"/>
        <v>0</v>
      </c>
      <c r="CV14" s="22">
        <f t="shared" si="10"/>
        <v>0</v>
      </c>
      <c r="CW14" s="22">
        <f t="shared" si="10"/>
        <v>0</v>
      </c>
      <c r="CX14" s="22">
        <f t="shared" ref="CX14:DZ14" si="11">IFERROR(VLOOKUP(CX$12,$D8:$E10,2,FALSE),0)</f>
        <v>0</v>
      </c>
      <c r="CY14" s="22">
        <f t="shared" si="11"/>
        <v>0</v>
      </c>
      <c r="CZ14" s="22">
        <f t="shared" si="11"/>
        <v>0</v>
      </c>
      <c r="DA14" s="22">
        <f t="shared" si="11"/>
        <v>0</v>
      </c>
      <c r="DB14" s="22">
        <f t="shared" si="11"/>
        <v>0</v>
      </c>
      <c r="DC14" s="22">
        <f t="shared" si="11"/>
        <v>0</v>
      </c>
      <c r="DD14" s="22">
        <f t="shared" si="11"/>
        <v>0</v>
      </c>
      <c r="DE14" s="22">
        <f t="shared" si="11"/>
        <v>0</v>
      </c>
      <c r="DF14" s="22">
        <f t="shared" si="11"/>
        <v>0</v>
      </c>
      <c r="DG14" s="22">
        <f t="shared" si="11"/>
        <v>0</v>
      </c>
      <c r="DH14" s="22">
        <f t="shared" si="11"/>
        <v>0</v>
      </c>
      <c r="DI14" s="22">
        <f t="shared" si="11"/>
        <v>0</v>
      </c>
      <c r="DJ14" s="22">
        <f t="shared" si="11"/>
        <v>0</v>
      </c>
      <c r="DK14" s="22">
        <f t="shared" si="11"/>
        <v>0</v>
      </c>
      <c r="DL14" s="22">
        <f t="shared" si="11"/>
        <v>0</v>
      </c>
      <c r="DM14" s="22">
        <f t="shared" si="11"/>
        <v>0</v>
      </c>
      <c r="DN14" s="22">
        <f t="shared" si="11"/>
        <v>0</v>
      </c>
      <c r="DO14" s="22">
        <f t="shared" si="11"/>
        <v>0</v>
      </c>
      <c r="DP14" s="22">
        <f t="shared" si="11"/>
        <v>0</v>
      </c>
      <c r="DQ14" s="22">
        <f t="shared" si="11"/>
        <v>0</v>
      </c>
      <c r="DR14" s="22">
        <f t="shared" si="11"/>
        <v>0</v>
      </c>
      <c r="DS14" s="22">
        <f t="shared" si="11"/>
        <v>0</v>
      </c>
      <c r="DT14" s="22">
        <f t="shared" si="11"/>
        <v>0</v>
      </c>
      <c r="DU14" s="22">
        <f t="shared" si="11"/>
        <v>0</v>
      </c>
      <c r="DV14" s="22">
        <f t="shared" si="11"/>
        <v>0</v>
      </c>
      <c r="DW14" s="22">
        <f t="shared" si="11"/>
        <v>0</v>
      </c>
      <c r="DX14" s="22">
        <f t="shared" si="11"/>
        <v>0</v>
      </c>
      <c r="DY14" s="22">
        <f t="shared" si="11"/>
        <v>0</v>
      </c>
      <c r="DZ14" s="22">
        <f t="shared" si="11"/>
        <v>0</v>
      </c>
    </row>
    <row r="15" spans="1:130" s="23" customFormat="1">
      <c r="C15" s="100" t="s">
        <v>355</v>
      </c>
      <c r="F15" s="22">
        <f>SUM($F13:F13)-SUM($E14:E14)+SUM($E18:E18)-SUM($E17:E17)</f>
        <v>61000000</v>
      </c>
      <c r="G15" s="22">
        <f>SUM($F13:G13)-SUM($E14:F14)+SUM($E18:F18)-SUM($E17:F17)</f>
        <v>61254166.666666664</v>
      </c>
      <c r="H15" s="22">
        <f>SUM($F13:H13)-SUM($E14:G14)+SUM($E18:G18)-SUM($E17:G17)</f>
        <v>61509392.361111112</v>
      </c>
      <c r="I15" s="22">
        <f>SUM($F13:I13)-SUM($E14:H14)+SUM($E18:H18)-SUM($E17:H17)</f>
        <v>61765681.495949075</v>
      </c>
      <c r="J15" s="22">
        <f>SUM($F13:J13)-SUM($E14:I14)+SUM($E18:I18)-SUM($E17:I17)</f>
        <v>62023038.502182193</v>
      </c>
      <c r="K15" s="22">
        <f>SUM($F13:K13)-SUM($E14:J14)+SUM($E18:J18)-SUM($E17:J17)</f>
        <v>62281467.829274625</v>
      </c>
      <c r="L15" s="22">
        <f>SUM($F13:L13)-SUM($E14:K14)+SUM($E18:K18)-SUM($E17:K17)</f>
        <v>62540973.945229933</v>
      </c>
      <c r="M15" s="22">
        <f>SUM($F13:M13)-SUM($E14:L14)+SUM($E18:L18)-SUM($E17:L17)</f>
        <v>62801561.336668387</v>
      </c>
      <c r="N15" s="22">
        <f>SUM($F13:N13)-SUM($E14:M14)+SUM($E18:M18)-SUM($E17:M17)</f>
        <v>63063234.508904509</v>
      </c>
      <c r="O15" s="22">
        <f>SUM($F13:O13)-SUM($E14:N14)+SUM($E18:N18)-SUM($E17:N17)</f>
        <v>63325997.986024946</v>
      </c>
      <c r="P15" s="22">
        <f>SUM($F13:P13)-SUM($E14:O14)+SUM($E18:O18)-SUM($E17:O17)</f>
        <v>63589856.310966715</v>
      </c>
      <c r="Q15" s="22">
        <f>SUM($F13:Q13)-SUM($E14:P14)+SUM($E18:P18)-SUM($E17:P17)</f>
        <v>63854814.045595743</v>
      </c>
      <c r="R15" s="22">
        <f>SUM($F13:R13)-SUM($E14:Q14)+SUM($E18:Q18)-SUM($E17:Q17)</f>
        <v>64120875.770785727</v>
      </c>
      <c r="S15" s="22">
        <f>SUM($F13:S13)-SUM($E14:R14)+SUM($E18:R18)-SUM($E17:R17)</f>
        <v>64338046.086497329</v>
      </c>
      <c r="T15" s="22">
        <f>SUM($F13:T13)-SUM($E14:S14)+SUM($E18:S18)-SUM($E17:S17)</f>
        <v>64606121.278524406</v>
      </c>
      <c r="U15" s="22">
        <f>SUM($F13:U13)-SUM($E14:T14)+SUM($E18:T18)-SUM($E17:T17)</f>
        <v>64875313.450518258</v>
      </c>
      <c r="V15" s="22">
        <f>SUM($F13:V13)-SUM($E14:U14)+SUM($E18:U18)-SUM($E17:U17)</f>
        <v>65145627.256562084</v>
      </c>
      <c r="W15" s="22">
        <f>SUM($F13:W13)-SUM($E14:V14)+SUM($E18:V18)-SUM($E17:V17)</f>
        <v>65417067.37013109</v>
      </c>
      <c r="X15" s="22">
        <f>SUM($F13:X13)-SUM($E14:W14)+SUM($E18:W18)-SUM($E17:W17)</f>
        <v>65689638.484173305</v>
      </c>
      <c r="Y15" s="22">
        <f>SUM($F13:Y13)-SUM($E14:X14)+SUM($E18:X18)-SUM($E17:X17)</f>
        <v>65963345.311190695</v>
      </c>
      <c r="Z15" s="22">
        <f>SUM($F13:Z13)-SUM($E14:Y14)+SUM($E18:Y18)-SUM($E17:Y17)</f>
        <v>66238192.583320655</v>
      </c>
      <c r="AA15" s="22">
        <f>SUM($F13:AA13)-SUM($E14:Z14)+SUM($E18:Z18)-SUM($E17:Z17)</f>
        <v>66514185.052417822</v>
      </c>
      <c r="AB15" s="22">
        <f>SUM($F13:AB13)-SUM($E14:AA14)+SUM($E18:AA18)-SUM($E17:AA17)</f>
        <v>66191327.490136229</v>
      </c>
      <c r="AC15" s="22">
        <f>SUM($F13:AC13)-SUM($E14:AB14)+SUM($E18:AB18)-SUM($E17:AB17)</f>
        <v>66467124.688011795</v>
      </c>
      <c r="AD15" s="22">
        <f>SUM($F13:AD13)-SUM($E14:AC14)+SUM($E18:AC18)-SUM($E17:AC17)</f>
        <v>66744071.040878512</v>
      </c>
      <c r="AE15" s="22">
        <f>SUM($F13:AE13)-SUM($E14:AD14)+SUM($E18:AD18)-SUM($E17:AD17)</f>
        <v>67022171.336882174</v>
      </c>
      <c r="AF15" s="22">
        <f>SUM($F13:AF13)-SUM($E14:AE14)+SUM($E18:AE18)-SUM($E17:AE17)</f>
        <v>67301430.384119183</v>
      </c>
      <c r="AG15" s="22">
        <f>SUM($F13:AG13)-SUM($E14:AF14)+SUM($E18:AF18)-SUM($E17:AF17)</f>
        <v>67581853.010719687</v>
      </c>
      <c r="AH15" s="22">
        <f>SUM($F13:AH13)-SUM($E14:AG14)+SUM($E18:AG18)-SUM($E17:AG17)</f>
        <v>67863444.064931005</v>
      </c>
      <c r="AI15" s="22">
        <f>SUM($F13:AI13)-SUM($E14:AH14)+SUM($E18:AH18)-SUM($E17:AH17)</f>
        <v>68146208.41520156</v>
      </c>
      <c r="AJ15" s="22">
        <f>SUM($F13:AJ13)-SUM($E14:AI14)+SUM($E18:AI18)-SUM($E17:AI17)</f>
        <v>68430150.950264901</v>
      </c>
      <c r="AK15" s="22">
        <f>SUM($F13:AK13)-SUM($E14:AJ14)+SUM($E18:AJ18)-SUM($E17:AJ17)</f>
        <v>68715276.579224333</v>
      </c>
      <c r="AL15" s="22">
        <f>SUM($F13:AL13)-SUM($E14:AK14)+SUM($E18:AK18)-SUM($E17:AK17)</f>
        <v>69001590.231637776</v>
      </c>
      <c r="AM15" s="22">
        <f>SUM($F13:AM13)-SUM($E14:AL14)+SUM($E18:AL18)-SUM($E17:AL17)</f>
        <v>69289096.857602924</v>
      </c>
      <c r="AN15" s="22">
        <f>SUM($F13:AN13)-SUM($E14:AM14)+SUM($E18:AM18)-SUM($E17:AM17)</f>
        <v>0</v>
      </c>
      <c r="AO15" s="22">
        <f>SUM($F13:AO13)-SUM($E14:AN14)+SUM($E18:AN18)-SUM($E17:AN17)</f>
        <v>0</v>
      </c>
      <c r="AP15" s="22">
        <f>SUM($F13:AP13)-SUM($E14:AO14)+SUM($E18:AO18)-SUM($E17:AO17)</f>
        <v>0</v>
      </c>
      <c r="AQ15" s="22">
        <f>SUM($F13:AQ13)-SUM($E14:AP14)+SUM($E18:AP18)-SUM($E17:AP17)</f>
        <v>0</v>
      </c>
      <c r="AR15" s="22">
        <f>SUM($F13:AR13)-SUM($E14:AQ14)+SUM($E18:AQ18)-SUM($E17:AQ17)</f>
        <v>0</v>
      </c>
      <c r="AS15" s="22">
        <f>SUM($F13:AS13)-SUM($E14:AR14)+SUM($E18:AR18)-SUM($E17:AR17)</f>
        <v>0</v>
      </c>
      <c r="AT15" s="22">
        <f>SUM($F13:AT13)-SUM($E14:AS14)+SUM($E18:AS18)-SUM($E17:AS17)</f>
        <v>0</v>
      </c>
      <c r="AU15" s="22">
        <f>SUM($F13:AU13)-SUM($E14:AT14)+SUM($E18:AT18)-SUM($E17:AT17)</f>
        <v>0</v>
      </c>
      <c r="AV15" s="22">
        <f>SUM($F13:AV13)-SUM($E14:AU14)+SUM($E18:AU18)-SUM($E17:AU17)</f>
        <v>0</v>
      </c>
      <c r="AW15" s="22">
        <f>SUM($F13:AW13)-SUM($E14:AV14)+SUM($E18:AV18)-SUM($E17:AV17)</f>
        <v>0</v>
      </c>
      <c r="AX15" s="22">
        <f>SUM($F13:AX13)-SUM($E14:AW14)+SUM($E18:AW18)-SUM($E17:AW17)</f>
        <v>0</v>
      </c>
      <c r="AY15" s="22">
        <f>SUM($F13:AY13)-SUM($E14:AX14)+SUM($E18:AX18)-SUM($E17:AX17)</f>
        <v>0</v>
      </c>
      <c r="AZ15" s="22">
        <f>SUM($F13:AZ13)-SUM($E14:AY14)+SUM($E18:AY18)-SUM($E17:AY17)</f>
        <v>0</v>
      </c>
      <c r="BA15" s="22">
        <f>SUM($F13:BA13)-SUM($E14:AZ14)+SUM($E18:AZ18)-SUM($E17:AZ17)</f>
        <v>0</v>
      </c>
      <c r="BB15" s="22">
        <f>SUM($F13:BB13)-SUM($E14:BA14)+SUM($E18:BA18)-SUM($E17:BA17)</f>
        <v>0</v>
      </c>
      <c r="BC15" s="22">
        <f>SUM($F13:BC13)-SUM($E14:BB14)+SUM($E18:BB18)-SUM($E17:BB17)</f>
        <v>0</v>
      </c>
      <c r="BD15" s="22">
        <f>SUM($F13:BD13)-SUM($E14:BC14)+SUM($E18:BC18)-SUM($E17:BC17)</f>
        <v>0</v>
      </c>
      <c r="BE15" s="22">
        <f>SUM($F13:BE13)-SUM($E14:BD14)+SUM($E18:BD18)-SUM($E17:BD17)</f>
        <v>0</v>
      </c>
      <c r="BF15" s="22">
        <f>SUM($F13:BF13)-SUM($E14:BE14)+SUM($E18:BE18)-SUM($E17:BE17)</f>
        <v>0</v>
      </c>
      <c r="BG15" s="22">
        <f>SUM($F13:BG13)-SUM($E14:BF14)+SUM($E18:BF18)-SUM($E17:BF17)</f>
        <v>0</v>
      </c>
      <c r="BH15" s="22">
        <f>SUM($F13:BH13)-SUM($E14:BG14)+SUM($E18:BG18)-SUM($E17:BG17)</f>
        <v>0</v>
      </c>
      <c r="BI15" s="22">
        <f>SUM($F13:BI13)-SUM($E14:BH14)+SUM($E18:BH18)-SUM($E17:BH17)</f>
        <v>0</v>
      </c>
      <c r="BJ15" s="22">
        <f>SUM($F13:BJ13)-SUM($E14:BI14)+SUM($E18:BI18)-SUM($E17:BI17)</f>
        <v>0</v>
      </c>
      <c r="BK15" s="22">
        <f>SUM($F13:BK13)-SUM($E14:BJ14)+SUM($E18:BJ18)-SUM($E17:BJ17)</f>
        <v>0</v>
      </c>
      <c r="BL15" s="22">
        <f>SUM($F13:BL13)-SUM($E14:BK14)+SUM($E18:BK18)-SUM($E17:BK17)</f>
        <v>0</v>
      </c>
      <c r="BM15" s="22">
        <f>SUM($F13:BM13)-SUM($E14:BL14)+SUM($E18:BL18)-SUM($E17:BL17)</f>
        <v>0</v>
      </c>
      <c r="BN15" s="22">
        <f>SUM($F13:BN13)-SUM($E14:BM14)+SUM($E18:BM18)-SUM($E17:BM17)</f>
        <v>0</v>
      </c>
      <c r="BO15" s="22">
        <f>SUM($F13:BO13)-SUM($E14:BN14)+SUM($E18:BN18)-SUM($E17:BN17)</f>
        <v>0</v>
      </c>
      <c r="BP15" s="22">
        <f>SUM($F13:BP13)-SUM($E14:BO14)+SUM($E18:BO18)-SUM($E17:BO17)</f>
        <v>0</v>
      </c>
      <c r="BQ15" s="22">
        <f>SUM($F13:BQ13)-SUM($E14:BP14)+SUM($E18:BP18)-SUM($E17:BP17)</f>
        <v>0</v>
      </c>
      <c r="BR15" s="22">
        <f>SUM($F13:BR13)-SUM($E14:BQ14)+SUM($E18:BQ18)-SUM($E17:BQ17)</f>
        <v>0</v>
      </c>
      <c r="BS15" s="22">
        <f>SUM($F13:BS13)-SUM($E14:BR14)+SUM($E18:BR18)-SUM($E17:BR17)</f>
        <v>0</v>
      </c>
      <c r="BT15" s="22">
        <f>SUM($F13:BT13)-SUM($E14:BS14)+SUM($E18:BS18)-SUM($E17:BS17)</f>
        <v>0</v>
      </c>
      <c r="BU15" s="22">
        <f>SUM($F13:BU13)-SUM($E14:BT14)+SUM($E18:BT18)-SUM($E17:BT17)</f>
        <v>0</v>
      </c>
      <c r="BV15" s="22">
        <f>SUM($F13:BV13)-SUM($E14:BU14)+SUM($E18:BU18)-SUM($E17:BU17)</f>
        <v>0</v>
      </c>
      <c r="BW15" s="22">
        <f>SUM($F13:BW13)-SUM($E14:BV14)+SUM($E18:BV18)-SUM($E17:BV17)</f>
        <v>0</v>
      </c>
      <c r="BX15" s="22">
        <f>SUM($F13:BX13)-SUM($E14:BW14)+SUM($E18:BW18)-SUM($E17:BW17)</f>
        <v>0</v>
      </c>
      <c r="BY15" s="22">
        <f>SUM($F13:BY13)-SUM($E14:BX14)+SUM($E18:BX18)-SUM($E17:BX17)</f>
        <v>0</v>
      </c>
      <c r="BZ15" s="22">
        <f>SUM($F13:BZ13)-SUM($E14:BY14)+SUM($E18:BY18)-SUM($E17:BY17)</f>
        <v>0</v>
      </c>
      <c r="CA15" s="22">
        <f>SUM($F13:CA13)-SUM($E14:BZ14)+SUM($E18:BZ18)-SUM($E17:BZ17)</f>
        <v>0</v>
      </c>
      <c r="CB15" s="22">
        <f>SUM($F13:CB13)-SUM($E14:CA14)+SUM($E18:CA18)-SUM($E17:CA17)</f>
        <v>0</v>
      </c>
      <c r="CC15" s="22">
        <f>SUM($F13:CC13)-SUM($E14:CB14)+SUM($E18:CB18)-SUM($E17:CB17)</f>
        <v>0</v>
      </c>
      <c r="CD15" s="22">
        <f>SUM($F13:CD13)-SUM($E14:CC14)+SUM($E18:CC18)-SUM($E17:CC17)</f>
        <v>0</v>
      </c>
      <c r="CE15" s="22">
        <f>SUM($F13:CE13)-SUM($E14:CD14)+SUM($E18:CD18)-SUM($E17:CD17)</f>
        <v>0</v>
      </c>
      <c r="CF15" s="22">
        <f>SUM($F13:CF13)-SUM($E14:CE14)+SUM($E18:CE18)-SUM($E17:CE17)</f>
        <v>0</v>
      </c>
      <c r="CG15" s="22">
        <f>SUM($F13:CG13)-SUM($E14:CF14)+SUM($E18:CF18)-SUM($E17:CF17)</f>
        <v>0</v>
      </c>
      <c r="CH15" s="22">
        <f>SUM($F13:CH13)-SUM($E14:CG14)+SUM($E18:CG18)-SUM($E17:CG17)</f>
        <v>0</v>
      </c>
      <c r="CI15" s="22">
        <f>SUM($F13:CI13)-SUM($E14:CH14)+SUM($E18:CH18)-SUM($E17:CH17)</f>
        <v>0</v>
      </c>
      <c r="CJ15" s="22">
        <f>SUM($F13:CJ13)-SUM($E14:CI14)+SUM($E18:CI18)-SUM($E17:CI17)</f>
        <v>0</v>
      </c>
      <c r="CK15" s="22">
        <f>SUM($F13:CK13)-SUM($E14:CJ14)+SUM($E18:CJ18)-SUM($E17:CJ17)</f>
        <v>0</v>
      </c>
      <c r="CL15" s="22">
        <f>SUM($F13:CL13)-SUM($E14:CK14)+SUM($E18:CK18)-SUM($E17:CK17)</f>
        <v>0</v>
      </c>
      <c r="CM15" s="22">
        <f>SUM($F13:CM13)-SUM($E14:CL14)+SUM($E18:CL18)-SUM($E17:CL17)</f>
        <v>0</v>
      </c>
      <c r="CN15" s="22">
        <f>SUM($F13:CN13)-SUM($E14:CM14)+SUM($E18:CM18)-SUM($E17:CM17)</f>
        <v>0</v>
      </c>
      <c r="CO15" s="22">
        <f>SUM($F13:CO13)-SUM($E14:CN14)+SUM($E18:CN18)-SUM($E17:CN17)</f>
        <v>0</v>
      </c>
      <c r="CP15" s="22">
        <f>SUM($F13:CP13)-SUM($E14:CO14)+SUM($E18:CO18)-SUM($E17:CO17)</f>
        <v>0</v>
      </c>
      <c r="CQ15" s="22">
        <f>SUM($F13:CQ13)-SUM($E14:CP14)+SUM($E18:CP18)-SUM($E17:CP17)</f>
        <v>0</v>
      </c>
      <c r="CR15" s="22">
        <f>SUM($F13:CR13)-SUM($E14:CQ14)+SUM($E18:CQ18)-SUM($E17:CQ17)</f>
        <v>0</v>
      </c>
      <c r="CS15" s="22">
        <f>SUM($F13:CS13)-SUM($E14:CR14)+SUM($E18:CR18)-SUM($E17:CR17)</f>
        <v>0</v>
      </c>
      <c r="CT15" s="22">
        <f>SUM($F13:CT13)-SUM($E14:CS14)+SUM($E18:CS18)-SUM($E17:CS17)</f>
        <v>0</v>
      </c>
      <c r="CU15" s="22">
        <f>SUM($F13:CU13)-SUM($E14:CT14)+SUM($E18:CT18)-SUM($E17:CT17)</f>
        <v>0</v>
      </c>
      <c r="CV15" s="22">
        <f>SUM($F13:CV13)-SUM($E14:CU14)+SUM($E18:CU18)-SUM($E17:CU17)</f>
        <v>0</v>
      </c>
      <c r="CW15" s="22">
        <f>SUM($F13:CW13)-SUM($E14:CV14)+SUM($E18:CV18)-SUM($E17:CV17)</f>
        <v>0</v>
      </c>
      <c r="CX15" s="22">
        <f>SUM($F13:CX13)-SUM($E14:CW14)+SUM($E18:CW18)-SUM($E17:CW17)</f>
        <v>0</v>
      </c>
      <c r="CY15" s="22">
        <f>SUM($F13:CY13)-SUM($E14:CX14)+SUM($E18:CX18)-SUM($E17:CX17)</f>
        <v>0</v>
      </c>
      <c r="CZ15" s="22">
        <f>SUM($F13:CZ13)-SUM($E14:CY14)+SUM($E18:CY18)-SUM($E17:CY17)</f>
        <v>0</v>
      </c>
      <c r="DA15" s="22">
        <f>SUM($F13:DA13)-SUM($E14:CZ14)+SUM($E18:CZ18)-SUM($E17:CZ17)</f>
        <v>0</v>
      </c>
      <c r="DB15" s="22">
        <f>SUM($F13:DB13)-SUM($E14:DA14)+SUM($E18:DA18)-SUM($E17:DA17)</f>
        <v>0</v>
      </c>
      <c r="DC15" s="22">
        <f>SUM($F13:DC13)-SUM($E14:DB14)+SUM($E18:DB18)-SUM($E17:DB17)</f>
        <v>0</v>
      </c>
      <c r="DD15" s="22">
        <f>SUM($F13:DD13)-SUM($E14:DC14)+SUM($E18:DC18)-SUM($E17:DC17)</f>
        <v>0</v>
      </c>
      <c r="DE15" s="22">
        <f>SUM($F13:DE13)-SUM($E14:DD14)+SUM($E18:DD18)-SUM($E17:DD17)</f>
        <v>0</v>
      </c>
      <c r="DF15" s="22">
        <f>SUM($F13:DF13)-SUM($E14:DE14)+SUM($E18:DE18)-SUM($E17:DE17)</f>
        <v>0</v>
      </c>
      <c r="DG15" s="22">
        <f>SUM($F13:DG13)-SUM($E14:DF14)+SUM($E18:DF18)-SUM($E17:DF17)</f>
        <v>0</v>
      </c>
      <c r="DH15" s="22">
        <f>SUM($F13:DH13)-SUM($E14:DG14)+SUM($E18:DG18)-SUM($E17:DG17)</f>
        <v>0</v>
      </c>
      <c r="DI15" s="22">
        <f>SUM($F13:DI13)-SUM($E14:DH14)+SUM($E18:DH18)-SUM($E17:DH17)</f>
        <v>0</v>
      </c>
      <c r="DJ15" s="22">
        <f>SUM($F13:DJ13)-SUM($E14:DI14)+SUM($E18:DI18)-SUM($E17:DI17)</f>
        <v>0</v>
      </c>
      <c r="DK15" s="22">
        <f>SUM($F13:DK13)-SUM($E14:DJ14)+SUM($E18:DJ18)-SUM($E17:DJ17)</f>
        <v>0</v>
      </c>
      <c r="DL15" s="22">
        <f>SUM($F13:DL13)-SUM($E14:DK14)+SUM($E18:DK18)-SUM($E17:DK17)</f>
        <v>0</v>
      </c>
      <c r="DM15" s="22">
        <f>SUM($F13:DM13)-SUM($E14:DL14)+SUM($E18:DL18)-SUM($E17:DL17)</f>
        <v>0</v>
      </c>
      <c r="DN15" s="22">
        <f>SUM($F13:DN13)-SUM($E14:DM14)+SUM($E18:DM18)-SUM($E17:DM17)</f>
        <v>0</v>
      </c>
      <c r="DO15" s="22">
        <f>SUM($F13:DO13)-SUM($E14:DN14)+SUM($E18:DN18)-SUM($E17:DN17)</f>
        <v>0</v>
      </c>
      <c r="DP15" s="22">
        <f>SUM($F13:DP13)-SUM($E14:DO14)+SUM($E18:DO18)-SUM($E17:DO17)</f>
        <v>0</v>
      </c>
      <c r="DQ15" s="22">
        <f>SUM($F13:DQ13)-SUM($E14:DP14)+SUM($E18:DP18)-SUM($E17:DP17)</f>
        <v>0</v>
      </c>
      <c r="DR15" s="22">
        <f>SUM($F13:DR13)-SUM($E14:DQ14)+SUM($E18:DQ18)-SUM($E17:DQ17)</f>
        <v>0</v>
      </c>
      <c r="DS15" s="22">
        <f>SUM($F13:DS13)-SUM($E14:DR14)+SUM($E18:DR18)-SUM($E17:DR17)</f>
        <v>0</v>
      </c>
      <c r="DT15" s="22">
        <f>SUM($F13:DT13)-SUM($E14:DS14)+SUM($E18:DS18)-SUM($E17:DS17)</f>
        <v>0</v>
      </c>
      <c r="DU15" s="22">
        <f>SUM($F13:DU13)-SUM($E14:DT14)+SUM($E18:DT18)-SUM($E17:DT17)</f>
        <v>0</v>
      </c>
      <c r="DV15" s="22">
        <f>SUM($F13:DV13)-SUM($E14:DU14)+SUM($E18:DU18)-SUM($E17:DU17)</f>
        <v>0</v>
      </c>
      <c r="DW15" s="22">
        <f>SUM($F13:DW13)-SUM($E14:DV14)+SUM($E18:DV18)-SUM($E17:DV17)</f>
        <v>0</v>
      </c>
      <c r="DX15" s="22">
        <f>SUM($F13:DX13)-SUM($E14:DW14)+SUM($E18:DW18)-SUM($E17:DW17)</f>
        <v>0</v>
      </c>
      <c r="DY15" s="22">
        <f>SUM($F13:DY13)-SUM($E14:DX14)+SUM($E18:DX18)-SUM($E17:DX17)</f>
        <v>0</v>
      </c>
      <c r="DZ15" s="22">
        <f>SUM($F13:DZ13)-SUM($E14:DY14)+SUM($E18:DY18)-SUM($E17:DY17)</f>
        <v>0</v>
      </c>
    </row>
    <row r="16" spans="1:130" s="23" customFormat="1">
      <c r="C16" s="100" t="s">
        <v>356</v>
      </c>
      <c r="F16" s="22">
        <f t="shared" ref="F16:AL16" si="12">F15+F18-F14</f>
        <v>61254166.666666664</v>
      </c>
      <c r="G16" s="22">
        <f t="shared" si="12"/>
        <v>61509392.361111112</v>
      </c>
      <c r="H16" s="22">
        <f t="shared" si="12"/>
        <v>61765681.495949075</v>
      </c>
      <c r="I16" s="22">
        <f t="shared" si="12"/>
        <v>62023038.502182193</v>
      </c>
      <c r="J16" s="22">
        <f t="shared" si="12"/>
        <v>62281467.829274617</v>
      </c>
      <c r="K16" s="22">
        <f t="shared" si="12"/>
        <v>62540973.945229933</v>
      </c>
      <c r="L16" s="22">
        <f t="shared" si="12"/>
        <v>62801561.336668387</v>
      </c>
      <c r="M16" s="22">
        <f t="shared" si="12"/>
        <v>63063234.508904502</v>
      </c>
      <c r="N16" s="22">
        <f t="shared" si="12"/>
        <v>63325997.986024946</v>
      </c>
      <c r="O16" s="22">
        <f t="shared" si="12"/>
        <v>63589856.310966715</v>
      </c>
      <c r="P16" s="22">
        <f t="shared" si="12"/>
        <v>63854814.045595743</v>
      </c>
      <c r="Q16" s="22">
        <f t="shared" si="12"/>
        <v>64120875.770785727</v>
      </c>
      <c r="R16" s="22">
        <f t="shared" si="12"/>
        <v>64338046.086497337</v>
      </c>
      <c r="S16" s="22">
        <f t="shared" si="12"/>
        <v>64606121.278524399</v>
      </c>
      <c r="T16" s="22">
        <f t="shared" si="12"/>
        <v>64875313.450518258</v>
      </c>
      <c r="U16" s="22">
        <f t="shared" si="12"/>
        <v>65145627.256562084</v>
      </c>
      <c r="V16" s="22">
        <f t="shared" si="12"/>
        <v>65417067.37013109</v>
      </c>
      <c r="W16" s="22">
        <f t="shared" si="12"/>
        <v>65689638.484173305</v>
      </c>
      <c r="X16" s="22">
        <f t="shared" si="12"/>
        <v>65963345.311190695</v>
      </c>
      <c r="Y16" s="22">
        <f t="shared" si="12"/>
        <v>66238192.583320655</v>
      </c>
      <c r="Z16" s="22">
        <f t="shared" si="12"/>
        <v>66514185.052417822</v>
      </c>
      <c r="AA16" s="22">
        <f t="shared" si="12"/>
        <v>66191327.490136229</v>
      </c>
      <c r="AB16" s="22">
        <f t="shared" si="12"/>
        <v>66467124.688011795</v>
      </c>
      <c r="AC16" s="22">
        <f t="shared" si="12"/>
        <v>66744071.040878512</v>
      </c>
      <c r="AD16" s="22">
        <f t="shared" si="12"/>
        <v>67022171.336882174</v>
      </c>
      <c r="AE16" s="22">
        <f t="shared" si="12"/>
        <v>67301430.384119183</v>
      </c>
      <c r="AF16" s="22">
        <f t="shared" si="12"/>
        <v>67581853.010719687</v>
      </c>
      <c r="AG16" s="22">
        <f t="shared" si="12"/>
        <v>67863444.06493102</v>
      </c>
      <c r="AH16" s="22">
        <f t="shared" si="12"/>
        <v>68146208.415201545</v>
      </c>
      <c r="AI16" s="22">
        <f t="shared" si="12"/>
        <v>68430150.950264901</v>
      </c>
      <c r="AJ16" s="22">
        <f t="shared" si="12"/>
        <v>68715276.579224333</v>
      </c>
      <c r="AK16" s="22">
        <f t="shared" si="12"/>
        <v>69001590.231637761</v>
      </c>
      <c r="AL16" s="22">
        <f t="shared" si="12"/>
        <v>69289096.857602939</v>
      </c>
      <c r="AM16" s="22">
        <f t="shared" ref="AM16:BR16" si="13">AM15+AM18-AM14</f>
        <v>9227801.42784293</v>
      </c>
      <c r="AN16" s="22">
        <f t="shared" si="13"/>
        <v>0</v>
      </c>
      <c r="AO16" s="22">
        <f t="shared" si="13"/>
        <v>0</v>
      </c>
      <c r="AP16" s="22">
        <f t="shared" si="13"/>
        <v>0</v>
      </c>
      <c r="AQ16" s="22">
        <f t="shared" si="13"/>
        <v>0</v>
      </c>
      <c r="AR16" s="22">
        <f t="shared" si="13"/>
        <v>0</v>
      </c>
      <c r="AS16" s="22">
        <f t="shared" si="13"/>
        <v>0</v>
      </c>
      <c r="AT16" s="22">
        <f t="shared" si="13"/>
        <v>0</v>
      </c>
      <c r="AU16" s="22">
        <f t="shared" si="13"/>
        <v>0</v>
      </c>
      <c r="AV16" s="22">
        <f t="shared" si="13"/>
        <v>0</v>
      </c>
      <c r="AW16" s="22">
        <f t="shared" si="13"/>
        <v>0</v>
      </c>
      <c r="AX16" s="22">
        <f t="shared" si="13"/>
        <v>0</v>
      </c>
      <c r="AY16" s="22">
        <f t="shared" si="13"/>
        <v>0</v>
      </c>
      <c r="AZ16" s="22">
        <f t="shared" si="13"/>
        <v>0</v>
      </c>
      <c r="BA16" s="22">
        <f t="shared" si="13"/>
        <v>0</v>
      </c>
      <c r="BB16" s="22">
        <f t="shared" si="13"/>
        <v>0</v>
      </c>
      <c r="BC16" s="22">
        <f t="shared" si="13"/>
        <v>0</v>
      </c>
      <c r="BD16" s="22">
        <f t="shared" si="13"/>
        <v>0</v>
      </c>
      <c r="BE16" s="22">
        <f t="shared" si="13"/>
        <v>0</v>
      </c>
      <c r="BF16" s="22">
        <f t="shared" si="13"/>
        <v>0</v>
      </c>
      <c r="BG16" s="22">
        <f t="shared" si="13"/>
        <v>0</v>
      </c>
      <c r="BH16" s="22">
        <f t="shared" si="13"/>
        <v>0</v>
      </c>
      <c r="BI16" s="22">
        <f t="shared" si="13"/>
        <v>0</v>
      </c>
      <c r="BJ16" s="22">
        <f t="shared" si="13"/>
        <v>0</v>
      </c>
      <c r="BK16" s="22">
        <f t="shared" si="13"/>
        <v>0</v>
      </c>
      <c r="BL16" s="22">
        <f t="shared" si="13"/>
        <v>0</v>
      </c>
      <c r="BM16" s="22">
        <f t="shared" si="13"/>
        <v>0</v>
      </c>
      <c r="BN16" s="22">
        <f t="shared" si="13"/>
        <v>0</v>
      </c>
      <c r="BO16" s="22">
        <f t="shared" si="13"/>
        <v>0</v>
      </c>
      <c r="BP16" s="22">
        <f t="shared" si="13"/>
        <v>0</v>
      </c>
      <c r="BQ16" s="22">
        <f t="shared" si="13"/>
        <v>0</v>
      </c>
      <c r="BR16" s="22">
        <f t="shared" si="13"/>
        <v>0</v>
      </c>
      <c r="BS16" s="22">
        <f t="shared" ref="BS16:CX16" si="14">BS15+BS18-BS14</f>
        <v>0</v>
      </c>
      <c r="BT16" s="22">
        <f t="shared" si="14"/>
        <v>0</v>
      </c>
      <c r="BU16" s="22">
        <f t="shared" si="14"/>
        <v>0</v>
      </c>
      <c r="BV16" s="22">
        <f t="shared" si="14"/>
        <v>0</v>
      </c>
      <c r="BW16" s="22">
        <f t="shared" si="14"/>
        <v>0</v>
      </c>
      <c r="BX16" s="22">
        <f t="shared" si="14"/>
        <v>0</v>
      </c>
      <c r="BY16" s="22">
        <f t="shared" si="14"/>
        <v>0</v>
      </c>
      <c r="BZ16" s="22">
        <f t="shared" si="14"/>
        <v>0</v>
      </c>
      <c r="CA16" s="22">
        <f t="shared" si="14"/>
        <v>0</v>
      </c>
      <c r="CB16" s="22">
        <f t="shared" si="14"/>
        <v>0</v>
      </c>
      <c r="CC16" s="22">
        <f t="shared" si="14"/>
        <v>0</v>
      </c>
      <c r="CD16" s="22">
        <f t="shared" si="14"/>
        <v>0</v>
      </c>
      <c r="CE16" s="22">
        <f t="shared" si="14"/>
        <v>0</v>
      </c>
      <c r="CF16" s="22">
        <f t="shared" si="14"/>
        <v>0</v>
      </c>
      <c r="CG16" s="22">
        <f t="shared" si="14"/>
        <v>0</v>
      </c>
      <c r="CH16" s="22">
        <f t="shared" si="14"/>
        <v>0</v>
      </c>
      <c r="CI16" s="22">
        <f t="shared" si="14"/>
        <v>0</v>
      </c>
      <c r="CJ16" s="22">
        <f t="shared" si="14"/>
        <v>0</v>
      </c>
      <c r="CK16" s="22">
        <f t="shared" si="14"/>
        <v>0</v>
      </c>
      <c r="CL16" s="22">
        <f t="shared" si="14"/>
        <v>0</v>
      </c>
      <c r="CM16" s="22">
        <f t="shared" si="14"/>
        <v>0</v>
      </c>
      <c r="CN16" s="22">
        <f t="shared" si="14"/>
        <v>0</v>
      </c>
      <c r="CO16" s="22">
        <f t="shared" si="14"/>
        <v>0</v>
      </c>
      <c r="CP16" s="22">
        <f t="shared" si="14"/>
        <v>0</v>
      </c>
      <c r="CQ16" s="22">
        <f t="shared" si="14"/>
        <v>0</v>
      </c>
      <c r="CR16" s="22">
        <f t="shared" si="14"/>
        <v>0</v>
      </c>
      <c r="CS16" s="22">
        <f t="shared" si="14"/>
        <v>0</v>
      </c>
      <c r="CT16" s="22">
        <f t="shared" si="14"/>
        <v>0</v>
      </c>
      <c r="CU16" s="22">
        <f t="shared" si="14"/>
        <v>0</v>
      </c>
      <c r="CV16" s="22">
        <f t="shared" si="14"/>
        <v>0</v>
      </c>
      <c r="CW16" s="22">
        <f t="shared" si="14"/>
        <v>0</v>
      </c>
      <c r="CX16" s="22">
        <f t="shared" si="14"/>
        <v>0</v>
      </c>
      <c r="CY16" s="22">
        <f t="shared" ref="CY16:DZ16" si="15">CY15+CY18-CY14</f>
        <v>0</v>
      </c>
      <c r="CZ16" s="22">
        <f t="shared" si="15"/>
        <v>0</v>
      </c>
      <c r="DA16" s="22">
        <f t="shared" si="15"/>
        <v>0</v>
      </c>
      <c r="DB16" s="22">
        <f t="shared" si="15"/>
        <v>0</v>
      </c>
      <c r="DC16" s="22">
        <f t="shared" si="15"/>
        <v>0</v>
      </c>
      <c r="DD16" s="22">
        <f t="shared" si="15"/>
        <v>0</v>
      </c>
      <c r="DE16" s="22">
        <f t="shared" si="15"/>
        <v>0</v>
      </c>
      <c r="DF16" s="22">
        <f t="shared" si="15"/>
        <v>0</v>
      </c>
      <c r="DG16" s="22">
        <f t="shared" si="15"/>
        <v>0</v>
      </c>
      <c r="DH16" s="22">
        <f t="shared" si="15"/>
        <v>0</v>
      </c>
      <c r="DI16" s="22">
        <f t="shared" si="15"/>
        <v>0</v>
      </c>
      <c r="DJ16" s="22">
        <f t="shared" si="15"/>
        <v>0</v>
      </c>
      <c r="DK16" s="22">
        <f t="shared" si="15"/>
        <v>0</v>
      </c>
      <c r="DL16" s="22">
        <f t="shared" si="15"/>
        <v>0</v>
      </c>
      <c r="DM16" s="22">
        <f t="shared" si="15"/>
        <v>0</v>
      </c>
      <c r="DN16" s="22">
        <f t="shared" si="15"/>
        <v>0</v>
      </c>
      <c r="DO16" s="22">
        <f t="shared" si="15"/>
        <v>0</v>
      </c>
      <c r="DP16" s="22">
        <f t="shared" si="15"/>
        <v>0</v>
      </c>
      <c r="DQ16" s="22">
        <f t="shared" si="15"/>
        <v>0</v>
      </c>
      <c r="DR16" s="22">
        <f t="shared" si="15"/>
        <v>0</v>
      </c>
      <c r="DS16" s="22">
        <f t="shared" si="15"/>
        <v>0</v>
      </c>
      <c r="DT16" s="22">
        <f t="shared" si="15"/>
        <v>0</v>
      </c>
      <c r="DU16" s="22">
        <f t="shared" si="15"/>
        <v>0</v>
      </c>
      <c r="DV16" s="22">
        <f t="shared" si="15"/>
        <v>0</v>
      </c>
      <c r="DW16" s="22">
        <f t="shared" si="15"/>
        <v>0</v>
      </c>
      <c r="DX16" s="22">
        <f t="shared" si="15"/>
        <v>0</v>
      </c>
      <c r="DY16" s="22">
        <f t="shared" si="15"/>
        <v>0</v>
      </c>
      <c r="DZ16" s="22">
        <f t="shared" si="15"/>
        <v>0</v>
      </c>
    </row>
    <row r="17" spans="1:16384" s="23" customFormat="1">
      <c r="C17" s="101" t="s">
        <v>357</v>
      </c>
      <c r="F17" s="16">
        <f t="shared" ref="F17:AL17" si="16">IF(F$12=$D3,(F16),0)</f>
        <v>0</v>
      </c>
      <c r="G17" s="16">
        <f t="shared" si="16"/>
        <v>0</v>
      </c>
      <c r="H17" s="16">
        <f t="shared" si="16"/>
        <v>0</v>
      </c>
      <c r="I17" s="16">
        <f t="shared" si="16"/>
        <v>0</v>
      </c>
      <c r="J17" s="16">
        <f t="shared" si="16"/>
        <v>0</v>
      </c>
      <c r="K17" s="16">
        <f t="shared" si="16"/>
        <v>0</v>
      </c>
      <c r="L17" s="16">
        <f t="shared" si="16"/>
        <v>0</v>
      </c>
      <c r="M17" s="16">
        <f t="shared" si="16"/>
        <v>0</v>
      </c>
      <c r="N17" s="16">
        <f t="shared" si="16"/>
        <v>0</v>
      </c>
      <c r="O17" s="16">
        <f t="shared" si="16"/>
        <v>0</v>
      </c>
      <c r="P17" s="16">
        <f t="shared" si="16"/>
        <v>0</v>
      </c>
      <c r="Q17" s="16">
        <f t="shared" si="16"/>
        <v>0</v>
      </c>
      <c r="R17" s="16">
        <f t="shared" si="16"/>
        <v>0</v>
      </c>
      <c r="S17" s="16">
        <f t="shared" si="16"/>
        <v>0</v>
      </c>
      <c r="T17" s="16">
        <f t="shared" si="16"/>
        <v>0</v>
      </c>
      <c r="U17" s="16">
        <f t="shared" si="16"/>
        <v>0</v>
      </c>
      <c r="V17" s="16">
        <f t="shared" si="16"/>
        <v>0</v>
      </c>
      <c r="W17" s="16">
        <f t="shared" si="16"/>
        <v>0</v>
      </c>
      <c r="X17" s="16">
        <f t="shared" si="16"/>
        <v>0</v>
      </c>
      <c r="Y17" s="16">
        <f t="shared" si="16"/>
        <v>0</v>
      </c>
      <c r="Z17" s="16">
        <f t="shared" si="16"/>
        <v>0</v>
      </c>
      <c r="AA17" s="16">
        <f t="shared" si="16"/>
        <v>0</v>
      </c>
      <c r="AB17" s="16">
        <f t="shared" si="16"/>
        <v>0</v>
      </c>
      <c r="AC17" s="16">
        <f t="shared" si="16"/>
        <v>0</v>
      </c>
      <c r="AD17" s="16">
        <f t="shared" si="16"/>
        <v>0</v>
      </c>
      <c r="AE17" s="16">
        <f t="shared" si="16"/>
        <v>0</v>
      </c>
      <c r="AF17" s="16">
        <f t="shared" si="16"/>
        <v>0</v>
      </c>
      <c r="AG17" s="16">
        <f t="shared" si="16"/>
        <v>0</v>
      </c>
      <c r="AH17" s="16">
        <f t="shared" si="16"/>
        <v>0</v>
      </c>
      <c r="AI17" s="16">
        <f t="shared" si="16"/>
        <v>0</v>
      </c>
      <c r="AJ17" s="16">
        <f t="shared" si="16"/>
        <v>0</v>
      </c>
      <c r="AK17" s="16">
        <f t="shared" si="16"/>
        <v>0</v>
      </c>
      <c r="AL17" s="16">
        <f t="shared" si="16"/>
        <v>0</v>
      </c>
      <c r="AM17" s="16">
        <f t="shared" ref="AM17:BR17" si="17">IF(AM$12=$D3,(AM16),0)</f>
        <v>9227801.42784293</v>
      </c>
      <c r="AN17" s="16">
        <f t="shared" si="17"/>
        <v>0</v>
      </c>
      <c r="AO17" s="16">
        <f t="shared" si="17"/>
        <v>0</v>
      </c>
      <c r="AP17" s="16">
        <f t="shared" si="17"/>
        <v>0</v>
      </c>
      <c r="AQ17" s="16">
        <f t="shared" si="17"/>
        <v>0</v>
      </c>
      <c r="AR17" s="16">
        <f t="shared" si="17"/>
        <v>0</v>
      </c>
      <c r="AS17" s="16">
        <f t="shared" si="17"/>
        <v>0</v>
      </c>
      <c r="AT17" s="16">
        <f t="shared" si="17"/>
        <v>0</v>
      </c>
      <c r="AU17" s="16">
        <f t="shared" si="17"/>
        <v>0</v>
      </c>
      <c r="AV17" s="16">
        <f t="shared" si="17"/>
        <v>0</v>
      </c>
      <c r="AW17" s="16">
        <f t="shared" si="17"/>
        <v>0</v>
      </c>
      <c r="AX17" s="16">
        <f t="shared" si="17"/>
        <v>0</v>
      </c>
      <c r="AY17" s="16">
        <f t="shared" si="17"/>
        <v>0</v>
      </c>
      <c r="AZ17" s="16">
        <f t="shared" si="17"/>
        <v>0</v>
      </c>
      <c r="BA17" s="16">
        <f t="shared" si="17"/>
        <v>0</v>
      </c>
      <c r="BB17" s="16">
        <f t="shared" si="17"/>
        <v>0</v>
      </c>
      <c r="BC17" s="16">
        <f t="shared" si="17"/>
        <v>0</v>
      </c>
      <c r="BD17" s="16">
        <f t="shared" si="17"/>
        <v>0</v>
      </c>
      <c r="BE17" s="16">
        <f t="shared" si="17"/>
        <v>0</v>
      </c>
      <c r="BF17" s="16">
        <f t="shared" si="17"/>
        <v>0</v>
      </c>
      <c r="BG17" s="16">
        <f t="shared" si="17"/>
        <v>0</v>
      </c>
      <c r="BH17" s="16">
        <f t="shared" si="17"/>
        <v>0</v>
      </c>
      <c r="BI17" s="16">
        <f t="shared" si="17"/>
        <v>0</v>
      </c>
      <c r="BJ17" s="16">
        <f t="shared" si="17"/>
        <v>0</v>
      </c>
      <c r="BK17" s="16">
        <f t="shared" si="17"/>
        <v>0</v>
      </c>
      <c r="BL17" s="16">
        <f t="shared" si="17"/>
        <v>0</v>
      </c>
      <c r="BM17" s="16">
        <f t="shared" si="17"/>
        <v>0</v>
      </c>
      <c r="BN17" s="16">
        <f t="shared" si="17"/>
        <v>0</v>
      </c>
      <c r="BO17" s="16">
        <f t="shared" si="17"/>
        <v>0</v>
      </c>
      <c r="BP17" s="16">
        <f t="shared" si="17"/>
        <v>0</v>
      </c>
      <c r="BQ17" s="16">
        <f t="shared" si="17"/>
        <v>0</v>
      </c>
      <c r="BR17" s="16">
        <f t="shared" si="17"/>
        <v>0</v>
      </c>
      <c r="BS17" s="16">
        <f t="shared" ref="BS17:CX17" si="18">IF(BS$12=$D3,(BS16),0)</f>
        <v>0</v>
      </c>
      <c r="BT17" s="16">
        <f t="shared" si="18"/>
        <v>0</v>
      </c>
      <c r="BU17" s="16">
        <f t="shared" si="18"/>
        <v>0</v>
      </c>
      <c r="BV17" s="16">
        <f t="shared" si="18"/>
        <v>0</v>
      </c>
      <c r="BW17" s="16">
        <f t="shared" si="18"/>
        <v>0</v>
      </c>
      <c r="BX17" s="16">
        <f t="shared" si="18"/>
        <v>0</v>
      </c>
      <c r="BY17" s="16">
        <f t="shared" si="18"/>
        <v>0</v>
      </c>
      <c r="BZ17" s="16">
        <f t="shared" si="18"/>
        <v>0</v>
      </c>
      <c r="CA17" s="16">
        <f t="shared" si="18"/>
        <v>0</v>
      </c>
      <c r="CB17" s="16">
        <f t="shared" si="18"/>
        <v>0</v>
      </c>
      <c r="CC17" s="16">
        <f t="shared" si="18"/>
        <v>0</v>
      </c>
      <c r="CD17" s="16">
        <f t="shared" si="18"/>
        <v>0</v>
      </c>
      <c r="CE17" s="16">
        <f t="shared" si="18"/>
        <v>0</v>
      </c>
      <c r="CF17" s="16">
        <f t="shared" si="18"/>
        <v>0</v>
      </c>
      <c r="CG17" s="16">
        <f t="shared" si="18"/>
        <v>0</v>
      </c>
      <c r="CH17" s="16">
        <f t="shared" si="18"/>
        <v>0</v>
      </c>
      <c r="CI17" s="16">
        <f t="shared" si="18"/>
        <v>0</v>
      </c>
      <c r="CJ17" s="16">
        <f t="shared" si="18"/>
        <v>0</v>
      </c>
      <c r="CK17" s="16">
        <f t="shared" si="18"/>
        <v>0</v>
      </c>
      <c r="CL17" s="16">
        <f t="shared" si="18"/>
        <v>0</v>
      </c>
      <c r="CM17" s="16">
        <f t="shared" si="18"/>
        <v>0</v>
      </c>
      <c r="CN17" s="16">
        <f t="shared" si="18"/>
        <v>0</v>
      </c>
      <c r="CO17" s="16">
        <f t="shared" si="18"/>
        <v>0</v>
      </c>
      <c r="CP17" s="16">
        <f t="shared" si="18"/>
        <v>0</v>
      </c>
      <c r="CQ17" s="16">
        <f t="shared" si="18"/>
        <v>0</v>
      </c>
      <c r="CR17" s="16">
        <f t="shared" si="18"/>
        <v>0</v>
      </c>
      <c r="CS17" s="16">
        <f t="shared" si="18"/>
        <v>0</v>
      </c>
      <c r="CT17" s="16">
        <f t="shared" si="18"/>
        <v>0</v>
      </c>
      <c r="CU17" s="16">
        <f t="shared" si="18"/>
        <v>0</v>
      </c>
      <c r="CV17" s="16">
        <f t="shared" si="18"/>
        <v>0</v>
      </c>
      <c r="CW17" s="16">
        <f t="shared" si="18"/>
        <v>0</v>
      </c>
      <c r="CX17" s="16">
        <f t="shared" si="18"/>
        <v>0</v>
      </c>
      <c r="CY17" s="16">
        <f t="shared" ref="CY17:DZ17" si="19">IF(CY$12=$D3,(CY16),0)</f>
        <v>0</v>
      </c>
      <c r="CZ17" s="16">
        <f t="shared" si="19"/>
        <v>0</v>
      </c>
      <c r="DA17" s="16">
        <f t="shared" si="19"/>
        <v>0</v>
      </c>
      <c r="DB17" s="16">
        <f t="shared" si="19"/>
        <v>0</v>
      </c>
      <c r="DC17" s="16">
        <f t="shared" si="19"/>
        <v>0</v>
      </c>
      <c r="DD17" s="16">
        <f t="shared" si="19"/>
        <v>0</v>
      </c>
      <c r="DE17" s="16">
        <f t="shared" si="19"/>
        <v>0</v>
      </c>
      <c r="DF17" s="16">
        <f t="shared" si="19"/>
        <v>0</v>
      </c>
      <c r="DG17" s="16">
        <f t="shared" si="19"/>
        <v>0</v>
      </c>
      <c r="DH17" s="16">
        <f t="shared" si="19"/>
        <v>0</v>
      </c>
      <c r="DI17" s="16">
        <f t="shared" si="19"/>
        <v>0</v>
      </c>
      <c r="DJ17" s="16">
        <f t="shared" si="19"/>
        <v>0</v>
      </c>
      <c r="DK17" s="16">
        <f t="shared" si="19"/>
        <v>0</v>
      </c>
      <c r="DL17" s="16">
        <f t="shared" si="19"/>
        <v>0</v>
      </c>
      <c r="DM17" s="16">
        <f t="shared" si="19"/>
        <v>0</v>
      </c>
      <c r="DN17" s="16">
        <f t="shared" si="19"/>
        <v>0</v>
      </c>
      <c r="DO17" s="16">
        <f t="shared" si="19"/>
        <v>0</v>
      </c>
      <c r="DP17" s="16">
        <f t="shared" si="19"/>
        <v>0</v>
      </c>
      <c r="DQ17" s="16">
        <f t="shared" si="19"/>
        <v>0</v>
      </c>
      <c r="DR17" s="16">
        <f t="shared" si="19"/>
        <v>0</v>
      </c>
      <c r="DS17" s="16">
        <f t="shared" si="19"/>
        <v>0</v>
      </c>
      <c r="DT17" s="16">
        <f t="shared" si="19"/>
        <v>0</v>
      </c>
      <c r="DU17" s="16">
        <f t="shared" si="19"/>
        <v>0</v>
      </c>
      <c r="DV17" s="16">
        <f t="shared" si="19"/>
        <v>0</v>
      </c>
      <c r="DW17" s="16">
        <f t="shared" si="19"/>
        <v>0</v>
      </c>
      <c r="DX17" s="16">
        <f t="shared" si="19"/>
        <v>0</v>
      </c>
      <c r="DY17" s="16">
        <f t="shared" si="19"/>
        <v>0</v>
      </c>
      <c r="DZ17" s="16">
        <f t="shared" si="19"/>
        <v>0</v>
      </c>
    </row>
    <row r="18" spans="1:16384" s="23" customFormat="1">
      <c r="C18" s="100" t="s">
        <v>216</v>
      </c>
      <c r="F18" s="22">
        <f t="shared" ref="F18:AK18" si="20">(F15)*$D5/12</f>
        <v>254166.66666666666</v>
      </c>
      <c r="G18" s="22">
        <f t="shared" si="20"/>
        <v>255225.69444444447</v>
      </c>
      <c r="H18" s="22">
        <f t="shared" si="20"/>
        <v>256289.13483796301</v>
      </c>
      <c r="I18" s="22">
        <f t="shared" si="20"/>
        <v>257357.00623312115</v>
      </c>
      <c r="J18" s="22">
        <f t="shared" si="20"/>
        <v>258429.32709242581</v>
      </c>
      <c r="K18" s="22">
        <f t="shared" si="20"/>
        <v>259506.11595531096</v>
      </c>
      <c r="L18" s="22">
        <f t="shared" si="20"/>
        <v>260587.39143845809</v>
      </c>
      <c r="M18" s="22">
        <f t="shared" si="20"/>
        <v>261673.17223611832</v>
      </c>
      <c r="N18" s="22">
        <f t="shared" si="20"/>
        <v>262763.47712043551</v>
      </c>
      <c r="O18" s="22">
        <f t="shared" si="20"/>
        <v>263858.32494177064</v>
      </c>
      <c r="P18" s="22">
        <f t="shared" si="20"/>
        <v>264957.73462902801</v>
      </c>
      <c r="Q18" s="22">
        <f t="shared" si="20"/>
        <v>266061.72518998227</v>
      </c>
      <c r="R18" s="22">
        <f t="shared" si="20"/>
        <v>267170.31571160723</v>
      </c>
      <c r="S18" s="22">
        <f t="shared" si="20"/>
        <v>268075.19202707225</v>
      </c>
      <c r="T18" s="22">
        <f t="shared" si="20"/>
        <v>269192.17199385172</v>
      </c>
      <c r="U18" s="22">
        <f t="shared" si="20"/>
        <v>270313.8060438261</v>
      </c>
      <c r="V18" s="22">
        <f t="shared" si="20"/>
        <v>271440.11356900871</v>
      </c>
      <c r="W18" s="22">
        <f t="shared" si="20"/>
        <v>272571.1140422129</v>
      </c>
      <c r="X18" s="22">
        <f t="shared" si="20"/>
        <v>273706.82701738877</v>
      </c>
      <c r="Y18" s="22">
        <f t="shared" si="20"/>
        <v>274847.27212996123</v>
      </c>
      <c r="Z18" s="22">
        <f t="shared" si="20"/>
        <v>275992.46909716941</v>
      </c>
      <c r="AA18" s="22">
        <f t="shared" si="20"/>
        <v>277142.4377184076</v>
      </c>
      <c r="AB18" s="22">
        <f t="shared" si="20"/>
        <v>275797.19787556765</v>
      </c>
      <c r="AC18" s="22">
        <f t="shared" si="20"/>
        <v>276946.35286671581</v>
      </c>
      <c r="AD18" s="22">
        <f t="shared" si="20"/>
        <v>278100.29600366048</v>
      </c>
      <c r="AE18" s="22">
        <f t="shared" si="20"/>
        <v>279259.0472370091</v>
      </c>
      <c r="AF18" s="22">
        <f t="shared" si="20"/>
        <v>280422.62660049665</v>
      </c>
      <c r="AG18" s="22">
        <f t="shared" si="20"/>
        <v>281591.05421133206</v>
      </c>
      <c r="AH18" s="22">
        <f t="shared" si="20"/>
        <v>282764.35027054587</v>
      </c>
      <c r="AI18" s="22">
        <f t="shared" si="20"/>
        <v>283942.53506333986</v>
      </c>
      <c r="AJ18" s="22">
        <f t="shared" si="20"/>
        <v>285125.62895943708</v>
      </c>
      <c r="AK18" s="22">
        <f t="shared" si="20"/>
        <v>286313.65241343476</v>
      </c>
      <c r="AL18" s="22">
        <f t="shared" ref="AL18:BQ18" si="21">(AL15)*$D5/12</f>
        <v>287506.62596515741</v>
      </c>
      <c r="AM18" s="22">
        <f t="shared" si="21"/>
        <v>288704.5702400122</v>
      </c>
      <c r="AN18" s="22">
        <f t="shared" si="21"/>
        <v>0</v>
      </c>
      <c r="AO18" s="22">
        <f t="shared" si="21"/>
        <v>0</v>
      </c>
      <c r="AP18" s="22">
        <f t="shared" si="21"/>
        <v>0</v>
      </c>
      <c r="AQ18" s="22">
        <f t="shared" si="21"/>
        <v>0</v>
      </c>
      <c r="AR18" s="22">
        <f t="shared" si="21"/>
        <v>0</v>
      </c>
      <c r="AS18" s="22">
        <f t="shared" si="21"/>
        <v>0</v>
      </c>
      <c r="AT18" s="22">
        <f t="shared" si="21"/>
        <v>0</v>
      </c>
      <c r="AU18" s="22">
        <f t="shared" si="21"/>
        <v>0</v>
      </c>
      <c r="AV18" s="22">
        <f t="shared" si="21"/>
        <v>0</v>
      </c>
      <c r="AW18" s="22">
        <f t="shared" si="21"/>
        <v>0</v>
      </c>
      <c r="AX18" s="22">
        <f t="shared" si="21"/>
        <v>0</v>
      </c>
      <c r="AY18" s="22">
        <f t="shared" si="21"/>
        <v>0</v>
      </c>
      <c r="AZ18" s="22">
        <f t="shared" si="21"/>
        <v>0</v>
      </c>
      <c r="BA18" s="22">
        <f t="shared" si="21"/>
        <v>0</v>
      </c>
      <c r="BB18" s="22">
        <f t="shared" si="21"/>
        <v>0</v>
      </c>
      <c r="BC18" s="22">
        <f t="shared" si="21"/>
        <v>0</v>
      </c>
      <c r="BD18" s="22">
        <f t="shared" si="21"/>
        <v>0</v>
      </c>
      <c r="BE18" s="22">
        <f t="shared" si="21"/>
        <v>0</v>
      </c>
      <c r="BF18" s="22">
        <f t="shared" si="21"/>
        <v>0</v>
      </c>
      <c r="BG18" s="22">
        <f t="shared" si="21"/>
        <v>0</v>
      </c>
      <c r="BH18" s="22">
        <f t="shared" si="21"/>
        <v>0</v>
      </c>
      <c r="BI18" s="22">
        <f t="shared" si="21"/>
        <v>0</v>
      </c>
      <c r="BJ18" s="22">
        <f t="shared" si="21"/>
        <v>0</v>
      </c>
      <c r="BK18" s="22">
        <f t="shared" si="21"/>
        <v>0</v>
      </c>
      <c r="BL18" s="22">
        <f t="shared" si="21"/>
        <v>0</v>
      </c>
      <c r="BM18" s="22">
        <f t="shared" si="21"/>
        <v>0</v>
      </c>
      <c r="BN18" s="22">
        <f t="shared" si="21"/>
        <v>0</v>
      </c>
      <c r="BO18" s="22">
        <f t="shared" si="21"/>
        <v>0</v>
      </c>
      <c r="BP18" s="22">
        <f t="shared" si="21"/>
        <v>0</v>
      </c>
      <c r="BQ18" s="22">
        <f t="shared" si="21"/>
        <v>0</v>
      </c>
      <c r="BR18" s="22">
        <f t="shared" ref="BR18:CW18" si="22">(BR15)*$D5/12</f>
        <v>0</v>
      </c>
      <c r="BS18" s="22">
        <f t="shared" si="22"/>
        <v>0</v>
      </c>
      <c r="BT18" s="22">
        <f t="shared" si="22"/>
        <v>0</v>
      </c>
      <c r="BU18" s="22">
        <f t="shared" si="22"/>
        <v>0</v>
      </c>
      <c r="BV18" s="22">
        <f t="shared" si="22"/>
        <v>0</v>
      </c>
      <c r="BW18" s="22">
        <f t="shared" si="22"/>
        <v>0</v>
      </c>
      <c r="BX18" s="22">
        <f t="shared" si="22"/>
        <v>0</v>
      </c>
      <c r="BY18" s="22">
        <f t="shared" si="22"/>
        <v>0</v>
      </c>
      <c r="BZ18" s="22">
        <f t="shared" si="22"/>
        <v>0</v>
      </c>
      <c r="CA18" s="22">
        <f t="shared" si="22"/>
        <v>0</v>
      </c>
      <c r="CB18" s="22">
        <f t="shared" si="22"/>
        <v>0</v>
      </c>
      <c r="CC18" s="22">
        <f t="shared" si="22"/>
        <v>0</v>
      </c>
      <c r="CD18" s="22">
        <f t="shared" si="22"/>
        <v>0</v>
      </c>
      <c r="CE18" s="22">
        <f t="shared" si="22"/>
        <v>0</v>
      </c>
      <c r="CF18" s="22">
        <f t="shared" si="22"/>
        <v>0</v>
      </c>
      <c r="CG18" s="22">
        <f t="shared" si="22"/>
        <v>0</v>
      </c>
      <c r="CH18" s="22">
        <f t="shared" si="22"/>
        <v>0</v>
      </c>
      <c r="CI18" s="22">
        <f t="shared" si="22"/>
        <v>0</v>
      </c>
      <c r="CJ18" s="22">
        <f t="shared" si="22"/>
        <v>0</v>
      </c>
      <c r="CK18" s="22">
        <f t="shared" si="22"/>
        <v>0</v>
      </c>
      <c r="CL18" s="22">
        <f t="shared" si="22"/>
        <v>0</v>
      </c>
      <c r="CM18" s="22">
        <f t="shared" si="22"/>
        <v>0</v>
      </c>
      <c r="CN18" s="22">
        <f t="shared" si="22"/>
        <v>0</v>
      </c>
      <c r="CO18" s="22">
        <f t="shared" si="22"/>
        <v>0</v>
      </c>
      <c r="CP18" s="22">
        <f t="shared" si="22"/>
        <v>0</v>
      </c>
      <c r="CQ18" s="22">
        <f t="shared" si="22"/>
        <v>0</v>
      </c>
      <c r="CR18" s="22">
        <f t="shared" si="22"/>
        <v>0</v>
      </c>
      <c r="CS18" s="22">
        <f t="shared" si="22"/>
        <v>0</v>
      </c>
      <c r="CT18" s="22">
        <f t="shared" si="22"/>
        <v>0</v>
      </c>
      <c r="CU18" s="22">
        <f t="shared" si="22"/>
        <v>0</v>
      </c>
      <c r="CV18" s="22">
        <f t="shared" si="22"/>
        <v>0</v>
      </c>
      <c r="CW18" s="22">
        <f t="shared" si="22"/>
        <v>0</v>
      </c>
      <c r="CX18" s="22">
        <f t="shared" ref="CX18:DZ18" si="23">(CX15)*$D5/12</f>
        <v>0</v>
      </c>
      <c r="CY18" s="22">
        <f t="shared" si="23"/>
        <v>0</v>
      </c>
      <c r="CZ18" s="22">
        <f t="shared" si="23"/>
        <v>0</v>
      </c>
      <c r="DA18" s="22">
        <f t="shared" si="23"/>
        <v>0</v>
      </c>
      <c r="DB18" s="22">
        <f t="shared" si="23"/>
        <v>0</v>
      </c>
      <c r="DC18" s="22">
        <f t="shared" si="23"/>
        <v>0</v>
      </c>
      <c r="DD18" s="22">
        <f t="shared" si="23"/>
        <v>0</v>
      </c>
      <c r="DE18" s="22">
        <f t="shared" si="23"/>
        <v>0</v>
      </c>
      <c r="DF18" s="22">
        <f t="shared" si="23"/>
        <v>0</v>
      </c>
      <c r="DG18" s="22">
        <f t="shared" si="23"/>
        <v>0</v>
      </c>
      <c r="DH18" s="22">
        <f t="shared" si="23"/>
        <v>0</v>
      </c>
      <c r="DI18" s="22">
        <f t="shared" si="23"/>
        <v>0</v>
      </c>
      <c r="DJ18" s="22">
        <f t="shared" si="23"/>
        <v>0</v>
      </c>
      <c r="DK18" s="22">
        <f t="shared" si="23"/>
        <v>0</v>
      </c>
      <c r="DL18" s="22">
        <f t="shared" si="23"/>
        <v>0</v>
      </c>
      <c r="DM18" s="22">
        <f t="shared" si="23"/>
        <v>0</v>
      </c>
      <c r="DN18" s="22">
        <f t="shared" si="23"/>
        <v>0</v>
      </c>
      <c r="DO18" s="22">
        <f t="shared" si="23"/>
        <v>0</v>
      </c>
      <c r="DP18" s="22">
        <f t="shared" si="23"/>
        <v>0</v>
      </c>
      <c r="DQ18" s="22">
        <f t="shared" si="23"/>
        <v>0</v>
      </c>
      <c r="DR18" s="22">
        <f t="shared" si="23"/>
        <v>0</v>
      </c>
      <c r="DS18" s="22">
        <f t="shared" si="23"/>
        <v>0</v>
      </c>
      <c r="DT18" s="22">
        <f t="shared" si="23"/>
        <v>0</v>
      </c>
      <c r="DU18" s="22">
        <f t="shared" si="23"/>
        <v>0</v>
      </c>
      <c r="DV18" s="22">
        <f t="shared" si="23"/>
        <v>0</v>
      </c>
      <c r="DW18" s="22">
        <f t="shared" si="23"/>
        <v>0</v>
      </c>
      <c r="DX18" s="22">
        <f t="shared" si="23"/>
        <v>0</v>
      </c>
      <c r="DY18" s="22">
        <f t="shared" si="23"/>
        <v>0</v>
      </c>
      <c r="DZ18" s="22">
        <f t="shared" si="23"/>
        <v>0</v>
      </c>
    </row>
    <row r="20" spans="1:16384" s="23" customFormat="1">
      <c r="B20" s="102" t="s">
        <v>91</v>
      </c>
      <c r="C20" s="101" t="s">
        <v>358</v>
      </c>
      <c r="F20" s="16">
        <f t="shared" ref="F20:AK20" si="24">F13-F14</f>
        <v>61000000</v>
      </c>
      <c r="G20" s="16">
        <f t="shared" si="24"/>
        <v>0</v>
      </c>
      <c r="H20" s="16">
        <f t="shared" si="24"/>
        <v>0</v>
      </c>
      <c r="I20" s="16">
        <f t="shared" si="24"/>
        <v>0</v>
      </c>
      <c r="J20" s="16">
        <f t="shared" si="24"/>
        <v>0</v>
      </c>
      <c r="K20" s="16">
        <f t="shared" si="24"/>
        <v>0</v>
      </c>
      <c r="L20" s="16">
        <f t="shared" si="24"/>
        <v>0</v>
      </c>
      <c r="M20" s="16">
        <f t="shared" si="24"/>
        <v>0</v>
      </c>
      <c r="N20" s="16">
        <f t="shared" si="24"/>
        <v>0</v>
      </c>
      <c r="O20" s="16">
        <f t="shared" si="24"/>
        <v>0</v>
      </c>
      <c r="P20" s="16">
        <f t="shared" si="24"/>
        <v>0</v>
      </c>
      <c r="Q20" s="16">
        <f t="shared" si="24"/>
        <v>0</v>
      </c>
      <c r="R20" s="16">
        <f t="shared" si="24"/>
        <v>-50000</v>
      </c>
      <c r="S20" s="16">
        <f t="shared" si="24"/>
        <v>0</v>
      </c>
      <c r="T20" s="16">
        <f t="shared" si="24"/>
        <v>0</v>
      </c>
      <c r="U20" s="16">
        <f t="shared" si="24"/>
        <v>0</v>
      </c>
      <c r="V20" s="16">
        <f t="shared" si="24"/>
        <v>0</v>
      </c>
      <c r="W20" s="16">
        <f t="shared" si="24"/>
        <v>0</v>
      </c>
      <c r="X20" s="16">
        <f t="shared" si="24"/>
        <v>0</v>
      </c>
      <c r="Y20" s="16">
        <f t="shared" si="24"/>
        <v>0</v>
      </c>
      <c r="Z20" s="16">
        <f t="shared" si="24"/>
        <v>0</v>
      </c>
      <c r="AA20" s="16">
        <f t="shared" si="24"/>
        <v>-600000</v>
      </c>
      <c r="AB20" s="16">
        <f t="shared" si="24"/>
        <v>0</v>
      </c>
      <c r="AC20" s="16">
        <f t="shared" si="24"/>
        <v>0</v>
      </c>
      <c r="AD20" s="16">
        <f t="shared" si="24"/>
        <v>0</v>
      </c>
      <c r="AE20" s="16">
        <f t="shared" si="24"/>
        <v>0</v>
      </c>
      <c r="AF20" s="16">
        <f t="shared" si="24"/>
        <v>0</v>
      </c>
      <c r="AG20" s="16">
        <f t="shared" si="24"/>
        <v>0</v>
      </c>
      <c r="AH20" s="16">
        <f t="shared" si="24"/>
        <v>0</v>
      </c>
      <c r="AI20" s="16">
        <f t="shared" si="24"/>
        <v>0</v>
      </c>
      <c r="AJ20" s="16">
        <f t="shared" si="24"/>
        <v>0</v>
      </c>
      <c r="AK20" s="16">
        <f t="shared" si="24"/>
        <v>0</v>
      </c>
      <c r="AL20" s="16">
        <f t="shared" ref="AL20:BQ20" si="25">AL13-AL14</f>
        <v>0</v>
      </c>
      <c r="AM20" s="16">
        <f t="shared" si="25"/>
        <v>-60350000</v>
      </c>
      <c r="AN20" s="16">
        <f t="shared" si="25"/>
        <v>0</v>
      </c>
      <c r="AO20" s="16">
        <f t="shared" si="25"/>
        <v>0</v>
      </c>
      <c r="AP20" s="16">
        <f t="shared" si="25"/>
        <v>0</v>
      </c>
      <c r="AQ20" s="16">
        <f t="shared" si="25"/>
        <v>0</v>
      </c>
      <c r="AR20" s="16">
        <f t="shared" si="25"/>
        <v>0</v>
      </c>
      <c r="AS20" s="16">
        <f t="shared" si="25"/>
        <v>0</v>
      </c>
      <c r="AT20" s="16">
        <f t="shared" si="25"/>
        <v>0</v>
      </c>
      <c r="AU20" s="16">
        <f t="shared" si="25"/>
        <v>0</v>
      </c>
      <c r="AV20" s="16">
        <f t="shared" si="25"/>
        <v>0</v>
      </c>
      <c r="AW20" s="16">
        <f t="shared" si="25"/>
        <v>0</v>
      </c>
      <c r="AX20" s="16">
        <f t="shared" si="25"/>
        <v>0</v>
      </c>
      <c r="AY20" s="16">
        <f t="shared" si="25"/>
        <v>0</v>
      </c>
      <c r="AZ20" s="16">
        <f t="shared" si="25"/>
        <v>0</v>
      </c>
      <c r="BA20" s="16">
        <f t="shared" si="25"/>
        <v>0</v>
      </c>
      <c r="BB20" s="16">
        <f t="shared" si="25"/>
        <v>0</v>
      </c>
      <c r="BC20" s="16">
        <f t="shared" si="25"/>
        <v>0</v>
      </c>
      <c r="BD20" s="16">
        <f t="shared" si="25"/>
        <v>0</v>
      </c>
      <c r="BE20" s="16">
        <f t="shared" si="25"/>
        <v>0</v>
      </c>
      <c r="BF20" s="16">
        <f t="shared" si="25"/>
        <v>0</v>
      </c>
      <c r="BG20" s="16">
        <f t="shared" si="25"/>
        <v>0</v>
      </c>
      <c r="BH20" s="16">
        <f t="shared" si="25"/>
        <v>0</v>
      </c>
      <c r="BI20" s="16">
        <f t="shared" si="25"/>
        <v>0</v>
      </c>
      <c r="BJ20" s="16">
        <f t="shared" si="25"/>
        <v>0</v>
      </c>
      <c r="BK20" s="16">
        <f t="shared" si="25"/>
        <v>0</v>
      </c>
      <c r="BL20" s="16">
        <f t="shared" si="25"/>
        <v>0</v>
      </c>
      <c r="BM20" s="16">
        <f t="shared" si="25"/>
        <v>0</v>
      </c>
      <c r="BN20" s="16">
        <f t="shared" si="25"/>
        <v>0</v>
      </c>
      <c r="BO20" s="16">
        <f t="shared" si="25"/>
        <v>0</v>
      </c>
      <c r="BP20" s="16">
        <f t="shared" si="25"/>
        <v>0</v>
      </c>
      <c r="BQ20" s="16">
        <f t="shared" si="25"/>
        <v>0</v>
      </c>
      <c r="BR20" s="16">
        <f t="shared" ref="BR20:CW20" si="26">BR13-BR14</f>
        <v>0</v>
      </c>
      <c r="BS20" s="16">
        <f t="shared" si="26"/>
        <v>0</v>
      </c>
      <c r="BT20" s="16">
        <f t="shared" si="26"/>
        <v>0</v>
      </c>
      <c r="BU20" s="16">
        <f t="shared" si="26"/>
        <v>0</v>
      </c>
      <c r="BV20" s="16">
        <f t="shared" si="26"/>
        <v>0</v>
      </c>
      <c r="BW20" s="16">
        <f t="shared" si="26"/>
        <v>0</v>
      </c>
      <c r="BX20" s="16">
        <f t="shared" si="26"/>
        <v>0</v>
      </c>
      <c r="BY20" s="16">
        <f t="shared" si="26"/>
        <v>0</v>
      </c>
      <c r="BZ20" s="16">
        <f t="shared" si="26"/>
        <v>0</v>
      </c>
      <c r="CA20" s="16">
        <f t="shared" si="26"/>
        <v>0</v>
      </c>
      <c r="CB20" s="16">
        <f t="shared" si="26"/>
        <v>0</v>
      </c>
      <c r="CC20" s="16">
        <f t="shared" si="26"/>
        <v>0</v>
      </c>
      <c r="CD20" s="16">
        <f t="shared" si="26"/>
        <v>0</v>
      </c>
      <c r="CE20" s="16">
        <f t="shared" si="26"/>
        <v>0</v>
      </c>
      <c r="CF20" s="16">
        <f t="shared" si="26"/>
        <v>0</v>
      </c>
      <c r="CG20" s="16">
        <f t="shared" si="26"/>
        <v>0</v>
      </c>
      <c r="CH20" s="16">
        <f t="shared" si="26"/>
        <v>0</v>
      </c>
      <c r="CI20" s="16">
        <f t="shared" si="26"/>
        <v>0</v>
      </c>
      <c r="CJ20" s="16">
        <f t="shared" si="26"/>
        <v>0</v>
      </c>
      <c r="CK20" s="16">
        <f t="shared" si="26"/>
        <v>0</v>
      </c>
      <c r="CL20" s="16">
        <f t="shared" si="26"/>
        <v>0</v>
      </c>
      <c r="CM20" s="16">
        <f t="shared" si="26"/>
        <v>0</v>
      </c>
      <c r="CN20" s="16">
        <f t="shared" si="26"/>
        <v>0</v>
      </c>
      <c r="CO20" s="16">
        <f t="shared" si="26"/>
        <v>0</v>
      </c>
      <c r="CP20" s="16">
        <f t="shared" si="26"/>
        <v>0</v>
      </c>
      <c r="CQ20" s="16">
        <f t="shared" si="26"/>
        <v>0</v>
      </c>
      <c r="CR20" s="16">
        <f t="shared" si="26"/>
        <v>0</v>
      </c>
      <c r="CS20" s="16">
        <f t="shared" si="26"/>
        <v>0</v>
      </c>
      <c r="CT20" s="16">
        <f t="shared" si="26"/>
        <v>0</v>
      </c>
      <c r="CU20" s="16">
        <f t="shared" si="26"/>
        <v>0</v>
      </c>
      <c r="CV20" s="16">
        <f t="shared" si="26"/>
        <v>0</v>
      </c>
      <c r="CW20" s="16">
        <f t="shared" si="26"/>
        <v>0</v>
      </c>
      <c r="CX20" s="16">
        <f t="shared" ref="CX20:DZ20" si="27">CX13-CX14</f>
        <v>0</v>
      </c>
      <c r="CY20" s="16">
        <f t="shared" si="27"/>
        <v>0</v>
      </c>
      <c r="CZ20" s="16">
        <f t="shared" si="27"/>
        <v>0</v>
      </c>
      <c r="DA20" s="16">
        <f t="shared" si="27"/>
        <v>0</v>
      </c>
      <c r="DB20" s="16">
        <f t="shared" si="27"/>
        <v>0</v>
      </c>
      <c r="DC20" s="16">
        <f t="shared" si="27"/>
        <v>0</v>
      </c>
      <c r="DD20" s="16">
        <f t="shared" si="27"/>
        <v>0</v>
      </c>
      <c r="DE20" s="16">
        <f t="shared" si="27"/>
        <v>0</v>
      </c>
      <c r="DF20" s="16">
        <f t="shared" si="27"/>
        <v>0</v>
      </c>
      <c r="DG20" s="16">
        <f t="shared" si="27"/>
        <v>0</v>
      </c>
      <c r="DH20" s="16">
        <f t="shared" si="27"/>
        <v>0</v>
      </c>
      <c r="DI20" s="16">
        <f t="shared" si="27"/>
        <v>0</v>
      </c>
      <c r="DJ20" s="16">
        <f t="shared" si="27"/>
        <v>0</v>
      </c>
      <c r="DK20" s="16">
        <f t="shared" si="27"/>
        <v>0</v>
      </c>
      <c r="DL20" s="16">
        <f t="shared" si="27"/>
        <v>0</v>
      </c>
      <c r="DM20" s="16">
        <f t="shared" si="27"/>
        <v>0</v>
      </c>
      <c r="DN20" s="16">
        <f t="shared" si="27"/>
        <v>0</v>
      </c>
      <c r="DO20" s="16">
        <f t="shared" si="27"/>
        <v>0</v>
      </c>
      <c r="DP20" s="16">
        <f t="shared" si="27"/>
        <v>0</v>
      </c>
      <c r="DQ20" s="16">
        <f t="shared" si="27"/>
        <v>0</v>
      </c>
      <c r="DR20" s="16">
        <f t="shared" si="27"/>
        <v>0</v>
      </c>
      <c r="DS20" s="16">
        <f t="shared" si="27"/>
        <v>0</v>
      </c>
      <c r="DT20" s="16">
        <f t="shared" si="27"/>
        <v>0</v>
      </c>
      <c r="DU20" s="16">
        <f t="shared" si="27"/>
        <v>0</v>
      </c>
      <c r="DV20" s="16">
        <f t="shared" si="27"/>
        <v>0</v>
      </c>
      <c r="DW20" s="16">
        <f t="shared" si="27"/>
        <v>0</v>
      </c>
      <c r="DX20" s="16">
        <f t="shared" si="27"/>
        <v>0</v>
      </c>
      <c r="DY20" s="16">
        <f t="shared" si="27"/>
        <v>0</v>
      </c>
      <c r="DZ20" s="16">
        <f t="shared" si="27"/>
        <v>0</v>
      </c>
    </row>
    <row r="21" spans="1:16384" s="23" customFormat="1">
      <c r="C21" s="101" t="s">
        <v>66</v>
      </c>
      <c r="F21" s="16">
        <f>F18</f>
        <v>254166.66666666666</v>
      </c>
      <c r="G21" s="16">
        <f t="shared" ref="G21:BR21" si="28">G18</f>
        <v>255225.69444444447</v>
      </c>
      <c r="H21" s="16">
        <f t="shared" si="28"/>
        <v>256289.13483796301</v>
      </c>
      <c r="I21" s="16">
        <f t="shared" si="28"/>
        <v>257357.00623312115</v>
      </c>
      <c r="J21" s="16">
        <f t="shared" si="28"/>
        <v>258429.32709242581</v>
      </c>
      <c r="K21" s="16">
        <f t="shared" si="28"/>
        <v>259506.11595531096</v>
      </c>
      <c r="L21" s="16">
        <f t="shared" si="28"/>
        <v>260587.39143845809</v>
      </c>
      <c r="M21" s="16">
        <f t="shared" si="28"/>
        <v>261673.17223611832</v>
      </c>
      <c r="N21" s="16">
        <f t="shared" si="28"/>
        <v>262763.47712043551</v>
      </c>
      <c r="O21" s="16">
        <f t="shared" si="28"/>
        <v>263858.32494177064</v>
      </c>
      <c r="P21" s="16">
        <f t="shared" si="28"/>
        <v>264957.73462902801</v>
      </c>
      <c r="Q21" s="16">
        <f t="shared" si="28"/>
        <v>266061.72518998227</v>
      </c>
      <c r="R21" s="16">
        <f t="shared" si="28"/>
        <v>267170.31571160723</v>
      </c>
      <c r="S21" s="16">
        <f t="shared" si="28"/>
        <v>268075.19202707225</v>
      </c>
      <c r="T21" s="16">
        <f t="shared" si="28"/>
        <v>269192.17199385172</v>
      </c>
      <c r="U21" s="16">
        <f t="shared" si="28"/>
        <v>270313.8060438261</v>
      </c>
      <c r="V21" s="16">
        <f t="shared" si="28"/>
        <v>271440.11356900871</v>
      </c>
      <c r="W21" s="16">
        <f t="shared" si="28"/>
        <v>272571.1140422129</v>
      </c>
      <c r="X21" s="16">
        <f t="shared" si="28"/>
        <v>273706.82701738877</v>
      </c>
      <c r="Y21" s="16">
        <f t="shared" si="28"/>
        <v>274847.27212996123</v>
      </c>
      <c r="Z21" s="16">
        <f t="shared" si="28"/>
        <v>275992.46909716941</v>
      </c>
      <c r="AA21" s="16">
        <f t="shared" si="28"/>
        <v>277142.4377184076</v>
      </c>
      <c r="AB21" s="16">
        <f t="shared" si="28"/>
        <v>275797.19787556765</v>
      </c>
      <c r="AC21" s="16">
        <f t="shared" si="28"/>
        <v>276946.35286671581</v>
      </c>
      <c r="AD21" s="16">
        <f t="shared" si="28"/>
        <v>278100.29600366048</v>
      </c>
      <c r="AE21" s="16">
        <f t="shared" si="28"/>
        <v>279259.0472370091</v>
      </c>
      <c r="AF21" s="16">
        <f t="shared" si="28"/>
        <v>280422.62660049665</v>
      </c>
      <c r="AG21" s="16">
        <f t="shared" si="28"/>
        <v>281591.05421133206</v>
      </c>
      <c r="AH21" s="16">
        <f t="shared" si="28"/>
        <v>282764.35027054587</v>
      </c>
      <c r="AI21" s="16">
        <f t="shared" si="28"/>
        <v>283942.53506333986</v>
      </c>
      <c r="AJ21" s="16">
        <f t="shared" si="28"/>
        <v>285125.62895943708</v>
      </c>
      <c r="AK21" s="16">
        <f t="shared" si="28"/>
        <v>286313.65241343476</v>
      </c>
      <c r="AL21" s="16">
        <f t="shared" si="28"/>
        <v>287506.62596515741</v>
      </c>
      <c r="AM21" s="16">
        <f t="shared" si="28"/>
        <v>288704.5702400122</v>
      </c>
      <c r="AN21" s="16">
        <f t="shared" si="28"/>
        <v>0</v>
      </c>
      <c r="AO21" s="16">
        <f t="shared" si="28"/>
        <v>0</v>
      </c>
      <c r="AP21" s="16">
        <f t="shared" si="28"/>
        <v>0</v>
      </c>
      <c r="AQ21" s="16">
        <f t="shared" si="28"/>
        <v>0</v>
      </c>
      <c r="AR21" s="16">
        <f t="shared" si="28"/>
        <v>0</v>
      </c>
      <c r="AS21" s="16">
        <f t="shared" si="28"/>
        <v>0</v>
      </c>
      <c r="AT21" s="16">
        <f t="shared" si="28"/>
        <v>0</v>
      </c>
      <c r="AU21" s="16">
        <f t="shared" si="28"/>
        <v>0</v>
      </c>
      <c r="AV21" s="16">
        <f t="shared" si="28"/>
        <v>0</v>
      </c>
      <c r="AW21" s="16">
        <f t="shared" si="28"/>
        <v>0</v>
      </c>
      <c r="AX21" s="16">
        <f t="shared" si="28"/>
        <v>0</v>
      </c>
      <c r="AY21" s="16">
        <f t="shared" si="28"/>
        <v>0</v>
      </c>
      <c r="AZ21" s="16">
        <f t="shared" si="28"/>
        <v>0</v>
      </c>
      <c r="BA21" s="16">
        <f t="shared" si="28"/>
        <v>0</v>
      </c>
      <c r="BB21" s="16">
        <f t="shared" si="28"/>
        <v>0</v>
      </c>
      <c r="BC21" s="16">
        <f t="shared" si="28"/>
        <v>0</v>
      </c>
      <c r="BD21" s="16">
        <f t="shared" si="28"/>
        <v>0</v>
      </c>
      <c r="BE21" s="16">
        <f t="shared" si="28"/>
        <v>0</v>
      </c>
      <c r="BF21" s="16">
        <f t="shared" si="28"/>
        <v>0</v>
      </c>
      <c r="BG21" s="16">
        <f t="shared" si="28"/>
        <v>0</v>
      </c>
      <c r="BH21" s="16">
        <f t="shared" si="28"/>
        <v>0</v>
      </c>
      <c r="BI21" s="16">
        <f t="shared" si="28"/>
        <v>0</v>
      </c>
      <c r="BJ21" s="16">
        <f t="shared" si="28"/>
        <v>0</v>
      </c>
      <c r="BK21" s="16">
        <f t="shared" si="28"/>
        <v>0</v>
      </c>
      <c r="BL21" s="16">
        <f t="shared" si="28"/>
        <v>0</v>
      </c>
      <c r="BM21" s="16">
        <f t="shared" si="28"/>
        <v>0</v>
      </c>
      <c r="BN21" s="16">
        <f t="shared" si="28"/>
        <v>0</v>
      </c>
      <c r="BO21" s="16">
        <f t="shared" si="28"/>
        <v>0</v>
      </c>
      <c r="BP21" s="16">
        <f t="shared" si="28"/>
        <v>0</v>
      </c>
      <c r="BQ21" s="16">
        <f t="shared" si="28"/>
        <v>0</v>
      </c>
      <c r="BR21" s="16">
        <f t="shared" si="28"/>
        <v>0</v>
      </c>
      <c r="BS21" s="16">
        <f t="shared" ref="BS21:DZ21" si="29">BS18</f>
        <v>0</v>
      </c>
      <c r="BT21" s="16">
        <f t="shared" si="29"/>
        <v>0</v>
      </c>
      <c r="BU21" s="16">
        <f t="shared" si="29"/>
        <v>0</v>
      </c>
      <c r="BV21" s="16">
        <f t="shared" si="29"/>
        <v>0</v>
      </c>
      <c r="BW21" s="16">
        <f t="shared" si="29"/>
        <v>0</v>
      </c>
      <c r="BX21" s="16">
        <f t="shared" si="29"/>
        <v>0</v>
      </c>
      <c r="BY21" s="16">
        <f t="shared" si="29"/>
        <v>0</v>
      </c>
      <c r="BZ21" s="16">
        <f t="shared" si="29"/>
        <v>0</v>
      </c>
      <c r="CA21" s="16">
        <f t="shared" si="29"/>
        <v>0</v>
      </c>
      <c r="CB21" s="16">
        <f t="shared" si="29"/>
        <v>0</v>
      </c>
      <c r="CC21" s="16">
        <f t="shared" si="29"/>
        <v>0</v>
      </c>
      <c r="CD21" s="16">
        <f t="shared" si="29"/>
        <v>0</v>
      </c>
      <c r="CE21" s="16">
        <f t="shared" si="29"/>
        <v>0</v>
      </c>
      <c r="CF21" s="16">
        <f t="shared" si="29"/>
        <v>0</v>
      </c>
      <c r="CG21" s="16">
        <f t="shared" si="29"/>
        <v>0</v>
      </c>
      <c r="CH21" s="16">
        <f t="shared" si="29"/>
        <v>0</v>
      </c>
      <c r="CI21" s="16">
        <f t="shared" si="29"/>
        <v>0</v>
      </c>
      <c r="CJ21" s="16">
        <f t="shared" si="29"/>
        <v>0</v>
      </c>
      <c r="CK21" s="16">
        <f t="shared" si="29"/>
        <v>0</v>
      </c>
      <c r="CL21" s="16">
        <f t="shared" si="29"/>
        <v>0</v>
      </c>
      <c r="CM21" s="16">
        <f t="shared" si="29"/>
        <v>0</v>
      </c>
      <c r="CN21" s="16">
        <f t="shared" si="29"/>
        <v>0</v>
      </c>
      <c r="CO21" s="16">
        <f t="shared" si="29"/>
        <v>0</v>
      </c>
      <c r="CP21" s="16">
        <f t="shared" si="29"/>
        <v>0</v>
      </c>
      <c r="CQ21" s="16">
        <f t="shared" si="29"/>
        <v>0</v>
      </c>
      <c r="CR21" s="16">
        <f t="shared" si="29"/>
        <v>0</v>
      </c>
      <c r="CS21" s="16">
        <f t="shared" si="29"/>
        <v>0</v>
      </c>
      <c r="CT21" s="16">
        <f t="shared" si="29"/>
        <v>0</v>
      </c>
      <c r="CU21" s="16">
        <f t="shared" si="29"/>
        <v>0</v>
      </c>
      <c r="CV21" s="16">
        <f t="shared" si="29"/>
        <v>0</v>
      </c>
      <c r="CW21" s="16">
        <f t="shared" si="29"/>
        <v>0</v>
      </c>
      <c r="CX21" s="16">
        <f t="shared" si="29"/>
        <v>0</v>
      </c>
      <c r="CY21" s="16">
        <f t="shared" si="29"/>
        <v>0</v>
      </c>
      <c r="CZ21" s="16">
        <f t="shared" si="29"/>
        <v>0</v>
      </c>
      <c r="DA21" s="16">
        <f t="shared" si="29"/>
        <v>0</v>
      </c>
      <c r="DB21" s="16">
        <f t="shared" si="29"/>
        <v>0</v>
      </c>
      <c r="DC21" s="16">
        <f t="shared" si="29"/>
        <v>0</v>
      </c>
      <c r="DD21" s="16">
        <f t="shared" si="29"/>
        <v>0</v>
      </c>
      <c r="DE21" s="16">
        <f t="shared" si="29"/>
        <v>0</v>
      </c>
      <c r="DF21" s="16">
        <f t="shared" si="29"/>
        <v>0</v>
      </c>
      <c r="DG21" s="16">
        <f t="shared" si="29"/>
        <v>0</v>
      </c>
      <c r="DH21" s="16">
        <f t="shared" si="29"/>
        <v>0</v>
      </c>
      <c r="DI21" s="16">
        <f t="shared" si="29"/>
        <v>0</v>
      </c>
      <c r="DJ21" s="16">
        <f t="shared" si="29"/>
        <v>0</v>
      </c>
      <c r="DK21" s="16">
        <f t="shared" si="29"/>
        <v>0</v>
      </c>
      <c r="DL21" s="16">
        <f t="shared" si="29"/>
        <v>0</v>
      </c>
      <c r="DM21" s="16">
        <f t="shared" si="29"/>
        <v>0</v>
      </c>
      <c r="DN21" s="16">
        <f t="shared" si="29"/>
        <v>0</v>
      </c>
      <c r="DO21" s="16">
        <f t="shared" si="29"/>
        <v>0</v>
      </c>
      <c r="DP21" s="16">
        <f t="shared" si="29"/>
        <v>0</v>
      </c>
      <c r="DQ21" s="16">
        <f t="shared" si="29"/>
        <v>0</v>
      </c>
      <c r="DR21" s="16">
        <f t="shared" si="29"/>
        <v>0</v>
      </c>
      <c r="DS21" s="16">
        <f t="shared" si="29"/>
        <v>0</v>
      </c>
      <c r="DT21" s="16">
        <f t="shared" si="29"/>
        <v>0</v>
      </c>
      <c r="DU21" s="16">
        <f t="shared" si="29"/>
        <v>0</v>
      </c>
      <c r="DV21" s="16">
        <f t="shared" si="29"/>
        <v>0</v>
      </c>
      <c r="DW21" s="16">
        <f t="shared" si="29"/>
        <v>0</v>
      </c>
      <c r="DX21" s="16">
        <f t="shared" si="29"/>
        <v>0</v>
      </c>
      <c r="DY21" s="16">
        <f t="shared" si="29"/>
        <v>0</v>
      </c>
      <c r="DZ21" s="16">
        <f t="shared" si="29"/>
        <v>0</v>
      </c>
    </row>
    <row r="22" spans="1:16384" s="23" customFormat="1">
      <c r="C22" s="101" t="s">
        <v>359</v>
      </c>
      <c r="F22" s="16">
        <f>F20-IF(F12=$D$3,SUM($F$18:F18),0)</f>
        <v>61000000</v>
      </c>
      <c r="G22" s="16">
        <f>G20-IF(G12=$D$3,SUM($F$18:G18),0)</f>
        <v>0</v>
      </c>
      <c r="H22" s="16">
        <f>H20-IF(H12=$D$3,SUM($F$18:H18),0)</f>
        <v>0</v>
      </c>
      <c r="I22" s="16">
        <f>I20-IF(I12=$D$3,SUM($F$18:I18),0)</f>
        <v>0</v>
      </c>
      <c r="J22" s="16">
        <f>J20-IF(J12=$D$3,SUM($F$18:J18),0)</f>
        <v>0</v>
      </c>
      <c r="K22" s="16">
        <f>K20-IF(K12=$D$3,SUM($F$18:K18),0)</f>
        <v>0</v>
      </c>
      <c r="L22" s="16">
        <f>L20-IF(L12=$D$3,SUM($F$18:L18),0)</f>
        <v>0</v>
      </c>
      <c r="M22" s="16">
        <f>M20-IF(M12=$D$3,SUM($F$18:M18),0)</f>
        <v>0</v>
      </c>
      <c r="N22" s="16">
        <f>N20-IF(N12=$D$3,SUM($F$18:N18),0)</f>
        <v>0</v>
      </c>
      <c r="O22" s="16">
        <f>O20-IF(O12=$D$3,SUM($F$18:O18),0)</f>
        <v>0</v>
      </c>
      <c r="P22" s="16">
        <f>P20-IF(P12=$D$3,SUM($F$18:P18),0)</f>
        <v>0</v>
      </c>
      <c r="Q22" s="16">
        <f>Q20-IF(Q12=$D$3,SUM($F$18:Q18),0)</f>
        <v>0</v>
      </c>
      <c r="R22" s="16">
        <f>R20-IF(R12=$D$3,SUM($F$18:R18),0)</f>
        <v>-50000</v>
      </c>
      <c r="S22" s="16">
        <f>S20-IF(S12=$D$3,SUM($F$18:S18),0)</f>
        <v>0</v>
      </c>
      <c r="T22" s="16">
        <f>T20-IF(T12=$D$3,SUM($F$18:T18),0)</f>
        <v>0</v>
      </c>
      <c r="U22" s="16">
        <f>U20-IF(U12=$D$3,SUM($F$18:U18),0)</f>
        <v>0</v>
      </c>
      <c r="V22" s="16">
        <f>V20-IF(V12=$D$3,SUM($F$18:V18),0)</f>
        <v>0</v>
      </c>
      <c r="W22" s="16">
        <f>W20-IF(W12=$D$3,SUM($F$18:W18),0)</f>
        <v>0</v>
      </c>
      <c r="X22" s="16">
        <f>X20-IF(X12=$D$3,SUM($F$18:X18),0)</f>
        <v>0</v>
      </c>
      <c r="Y22" s="16">
        <f>Y20-IF(Y12=$D$3,SUM($F$18:Y18),0)</f>
        <v>0</v>
      </c>
      <c r="Z22" s="16">
        <f>Z20-IF(Z12=$D$3,SUM($F$18:Z18),0)</f>
        <v>0</v>
      </c>
      <c r="AA22" s="16">
        <f>AA20-IF(AA12=$D$3,SUM($F$18:AA18),0)</f>
        <v>-600000</v>
      </c>
      <c r="AB22" s="16">
        <f>AB20-IF(AB12=$D$3,SUM($F$18:AB18),0)</f>
        <v>0</v>
      </c>
      <c r="AC22" s="16">
        <f>AC20-IF(AC12=$D$3,SUM($F$18:AC18),0)</f>
        <v>0</v>
      </c>
      <c r="AD22" s="16">
        <f>AD20-IF(AD12=$D$3,SUM($F$18:AD18),0)</f>
        <v>0</v>
      </c>
      <c r="AE22" s="16">
        <f>AE20-IF(AE12=$D$3,SUM($F$18:AE18),0)</f>
        <v>0</v>
      </c>
      <c r="AF22" s="16">
        <f>AF20-IF(AF12=$D$3,SUM($F$18:AF18),0)</f>
        <v>0</v>
      </c>
      <c r="AG22" s="16">
        <f>AG20-IF(AG12=$D$3,SUM($F$18:AG18),0)</f>
        <v>0</v>
      </c>
      <c r="AH22" s="16">
        <f>AH20-IF(AH12=$D$3,SUM($F$18:AH18),0)</f>
        <v>0</v>
      </c>
      <c r="AI22" s="16">
        <f>AI20-IF(AI12=$D$3,SUM($F$18:AI18),0)</f>
        <v>0</v>
      </c>
      <c r="AJ22" s="16">
        <f>AJ20-IF(AJ12=$D$3,SUM($F$18:AJ18),0)</f>
        <v>0</v>
      </c>
      <c r="AK22" s="16">
        <f>AK20-IF(AK12=$D$3,SUM($F$18:AK18),0)</f>
        <v>0</v>
      </c>
      <c r="AL22" s="16">
        <f>AL20-IF(AL12=$D$3,SUM($F$18:AL18),0)</f>
        <v>0</v>
      </c>
      <c r="AM22" s="16">
        <f>AM20-IF(AM12=$D$3,SUM($F$18:AM18),0)</f>
        <v>-69577801.427842945</v>
      </c>
      <c r="AN22" s="16">
        <f>AN20-IF(AN12=$D$3,SUM($F$18:AN18),0)</f>
        <v>0</v>
      </c>
      <c r="AO22" s="16">
        <f>AO20-IF(AO12=$D$3,SUM($F$18:AO18),0)</f>
        <v>0</v>
      </c>
      <c r="AP22" s="16">
        <f>AP20-IF(AP12=$D$3,SUM($F$18:AP18),0)</f>
        <v>0</v>
      </c>
      <c r="AQ22" s="16">
        <f>AQ20-IF(AQ12=$D$3,SUM($F$18:AQ18),0)</f>
        <v>0</v>
      </c>
      <c r="AR22" s="16">
        <f>AR20-IF(AR12=$D$3,SUM($F$18:AR18),0)</f>
        <v>0</v>
      </c>
      <c r="AS22" s="16">
        <f>AS20-IF(AS12=$D$3,SUM($F$18:AS18),0)</f>
        <v>0</v>
      </c>
      <c r="AT22" s="16">
        <f>AT20-IF(AT12=$D$3,SUM($F$18:AT18),0)</f>
        <v>0</v>
      </c>
      <c r="AU22" s="16">
        <f>AU20-IF(AU12=$D$3,SUM($F$18:AU18),0)</f>
        <v>0</v>
      </c>
      <c r="AV22" s="16">
        <f>AV20-IF(AV12=$D$3,SUM($F$18:AV18),0)</f>
        <v>0</v>
      </c>
      <c r="AW22" s="16">
        <f>AW20-IF(AW12=$D$3,SUM($F$18:AW18),0)</f>
        <v>0</v>
      </c>
      <c r="AX22" s="16">
        <f>AX20-IF(AX12=$D$3,SUM($F$18:AX18),0)</f>
        <v>0</v>
      </c>
      <c r="AY22" s="16">
        <f>AY20-IF(AY12=$D$3,SUM($F$18:AY18),0)</f>
        <v>0</v>
      </c>
      <c r="AZ22" s="16">
        <f>AZ20-IF(AZ12=$D$3,SUM($F$18:AZ18),0)</f>
        <v>0</v>
      </c>
      <c r="BA22" s="16">
        <f>BA20-IF(BA12=$D$3,SUM($F$18:BA18),0)</f>
        <v>0</v>
      </c>
      <c r="BB22" s="16">
        <f>BB20-IF(BB12=$D$3,SUM($F$18:BB18),0)</f>
        <v>0</v>
      </c>
      <c r="BC22" s="16">
        <f>BC20-IF(BC12=$D$3,SUM($F$18:BC18),0)</f>
        <v>0</v>
      </c>
      <c r="BD22" s="16">
        <f>BD20-IF(BD12=$D$3,SUM($F$18:BD18),0)</f>
        <v>0</v>
      </c>
      <c r="BE22" s="16">
        <f>BE20-IF(BE12=$D$3,SUM($F$18:BE18),0)</f>
        <v>0</v>
      </c>
      <c r="BF22" s="16">
        <f>BF20-IF(BF12=$D$3,SUM($F$18:BF18),0)</f>
        <v>0</v>
      </c>
      <c r="BG22" s="16">
        <f>BG20-IF(BG12=$D$3,SUM($F$18:BG18),0)</f>
        <v>0</v>
      </c>
      <c r="BH22" s="16">
        <f>BH20-IF(BH12=$D$3,SUM($F$18:BH18),0)</f>
        <v>0</v>
      </c>
      <c r="BI22" s="16">
        <f>BI20-IF(BI12=$D$3,SUM($F$18:BI18),0)</f>
        <v>0</v>
      </c>
      <c r="BJ22" s="16">
        <f>BJ20-IF(BJ12=$D$3,SUM($F$18:BJ18),0)</f>
        <v>0</v>
      </c>
      <c r="BK22" s="16">
        <f>BK20-IF(BK12=$D$3,SUM($F$18:BK18),0)</f>
        <v>0</v>
      </c>
      <c r="BL22" s="16">
        <f>BL20-IF(BL12=$D$3,SUM($F$18:BL18),0)</f>
        <v>0</v>
      </c>
      <c r="BM22" s="16">
        <f>BM20-IF(BM12=$D$3,SUM($F$18:BM18),0)</f>
        <v>0</v>
      </c>
      <c r="BN22" s="16">
        <f>BN20-IF(BN12=$D$3,SUM($F$18:BN18),0)</f>
        <v>0</v>
      </c>
      <c r="BO22" s="16">
        <f>BO20-IF(BO12=$D$3,SUM($F$18:BO18),0)</f>
        <v>0</v>
      </c>
      <c r="BP22" s="16">
        <f>BP20-IF(BP12=$D$3,SUM($F$18:BP18),0)</f>
        <v>0</v>
      </c>
      <c r="BQ22" s="16">
        <f>BQ20-IF(BQ12=$D$3,SUM($F$18:BQ18),0)</f>
        <v>0</v>
      </c>
      <c r="BR22" s="16">
        <f>BR20-IF(BR12=$D$3,SUM($F$18:BR18),0)</f>
        <v>0</v>
      </c>
      <c r="BS22" s="16">
        <f>BS20-IF(BS12=$D$3,SUM($F$18:BS18),0)</f>
        <v>0</v>
      </c>
      <c r="BT22" s="16">
        <f>BT20-IF(BT12=$D$3,SUM($F$18:BT18),0)</f>
        <v>0</v>
      </c>
      <c r="BU22" s="16">
        <f>BU20-IF(BU12=$D$3,SUM($F$18:BU18),0)</f>
        <v>0</v>
      </c>
      <c r="BV22" s="16">
        <f>BV20-IF(BV12=$D$3,SUM($F$18:BV18),0)</f>
        <v>0</v>
      </c>
      <c r="BW22" s="16">
        <f>BW20-IF(BW12=$D$3,SUM($F$18:BW18),0)</f>
        <v>0</v>
      </c>
      <c r="BX22" s="16">
        <f>BX20-IF(BX12=$D$3,SUM($F$18:BX18),0)</f>
        <v>0</v>
      </c>
      <c r="BY22" s="16">
        <f>BY20-IF(BY12=$D$3,SUM($F$18:BY18),0)</f>
        <v>0</v>
      </c>
      <c r="BZ22" s="16">
        <f>BZ20-IF(BZ12=$D$3,SUM($F$18:BZ18),0)</f>
        <v>0</v>
      </c>
      <c r="CA22" s="16">
        <f>CA20-IF(CA12=$D$3,SUM($F$18:CA18),0)</f>
        <v>0</v>
      </c>
      <c r="CB22" s="16">
        <f>CB20-IF(CB12=$D$3,SUM($F$18:CB18),0)</f>
        <v>0</v>
      </c>
      <c r="CC22" s="16">
        <f>CC20-IF(CC12=$D$3,SUM($F$18:CC18),0)</f>
        <v>0</v>
      </c>
      <c r="CD22" s="16">
        <f>CD20-IF(CD12=$D$3,SUM($F$18:CD18),0)</f>
        <v>0</v>
      </c>
      <c r="CE22" s="16">
        <f>CE20-IF(CE12=$D$3,SUM($F$18:CE18),0)</f>
        <v>0</v>
      </c>
      <c r="CF22" s="16">
        <f>CF20-IF(CF12=$D$3,SUM($F$18:CF18),0)</f>
        <v>0</v>
      </c>
      <c r="CG22" s="16">
        <f>CG20-IF(CG12=$D$3,SUM($F$18:CG18),0)</f>
        <v>0</v>
      </c>
      <c r="CH22" s="16">
        <f>CH20-IF(CH12=$D$3,SUM($F$18:CH18),0)</f>
        <v>0</v>
      </c>
      <c r="CI22" s="16">
        <f>CI20-IF(CI12=$D$3,SUM($F$18:CI18),0)</f>
        <v>0</v>
      </c>
      <c r="CJ22" s="16">
        <f>CJ20-IF(CJ12=$D$3,SUM($F$18:CJ18),0)</f>
        <v>0</v>
      </c>
      <c r="CK22" s="16">
        <f>CK20-IF(CK12=$D$3,SUM($F$18:CK18),0)</f>
        <v>0</v>
      </c>
      <c r="CL22" s="16">
        <f>CL20-IF(CL12=$D$3,SUM($F$18:CL18),0)</f>
        <v>0</v>
      </c>
      <c r="CM22" s="16">
        <f>CM20-IF(CM12=$D$3,SUM($F$18:CM18),0)</f>
        <v>0</v>
      </c>
      <c r="CN22" s="16">
        <f>CN20-IF(CN12=$D$3,SUM($F$18:CN18),0)</f>
        <v>0</v>
      </c>
      <c r="CO22" s="16">
        <f>CO20-IF(CO12=$D$3,SUM($F$18:CO18),0)</f>
        <v>0</v>
      </c>
      <c r="CP22" s="16">
        <f>CP20-IF(CP12=$D$3,SUM($F$18:CP18),0)</f>
        <v>0</v>
      </c>
      <c r="CQ22" s="16">
        <f>CQ20-IF(CQ12=$D$3,SUM($F$18:CQ18),0)</f>
        <v>0</v>
      </c>
      <c r="CR22" s="16">
        <f>CR20-IF(CR12=$D$3,SUM($F$18:CR18),0)</f>
        <v>0</v>
      </c>
      <c r="CS22" s="16">
        <f>CS20-IF(CS12=$D$3,SUM($F$18:CS18),0)</f>
        <v>0</v>
      </c>
      <c r="CT22" s="16">
        <f>CT20-IF(CT12=$D$3,SUM($F$18:CT18),0)</f>
        <v>0</v>
      </c>
      <c r="CU22" s="16">
        <f>CU20-IF(CU12=$D$3,SUM($F$18:CU18),0)</f>
        <v>0</v>
      </c>
      <c r="CV22" s="16">
        <f>CV20-IF(CV12=$D$3,SUM($F$18:CV18),0)</f>
        <v>0</v>
      </c>
      <c r="CW22" s="16">
        <f>CW20-IF(CW12=$D$3,SUM($F$18:CW18),0)</f>
        <v>0</v>
      </c>
      <c r="CX22" s="16">
        <f>CX20-IF(CX12=$D$3,SUM($F$18:CX18),0)</f>
        <v>0</v>
      </c>
      <c r="CY22" s="16">
        <f>CY20-IF(CY12=$D$3,SUM($F$18:CY18),0)</f>
        <v>0</v>
      </c>
      <c r="CZ22" s="16">
        <f>CZ20-IF(CZ12=$D$3,SUM($F$18:CZ18),0)</f>
        <v>0</v>
      </c>
      <c r="DA22" s="16">
        <f>DA20-IF(DA12=$D$3,SUM($F$18:DA18),0)</f>
        <v>0</v>
      </c>
      <c r="DB22" s="16">
        <f>DB20-IF(DB12=$D$3,SUM($F$18:DB18),0)</f>
        <v>0</v>
      </c>
      <c r="DC22" s="16">
        <f>DC20-IF(DC12=$D$3,SUM($F$18:DC18),0)</f>
        <v>0</v>
      </c>
      <c r="DD22" s="16">
        <f>DD20-IF(DD12=$D$3,SUM($F$18:DD18),0)</f>
        <v>0</v>
      </c>
      <c r="DE22" s="16">
        <f>DE20-IF(DE12=$D$3,SUM($F$18:DE18),0)</f>
        <v>0</v>
      </c>
      <c r="DF22" s="16">
        <f>DF20-IF(DF12=$D$3,SUM($F$18:DF18),0)</f>
        <v>0</v>
      </c>
      <c r="DG22" s="16">
        <f>DG20-IF(DG12=$D$3,SUM($F$18:DG18),0)</f>
        <v>0</v>
      </c>
      <c r="DH22" s="16">
        <f>DH20-IF(DH12=$D$3,SUM($F$18:DH18),0)</f>
        <v>0</v>
      </c>
      <c r="DI22" s="16">
        <f>DI20-IF(DI12=$D$3,SUM($F$18:DI18),0)</f>
        <v>0</v>
      </c>
      <c r="DJ22" s="16">
        <f>DJ20-IF(DJ12=$D$3,SUM($F$18:DJ18),0)</f>
        <v>0</v>
      </c>
      <c r="DK22" s="16">
        <f>DK20-IF(DK12=$D$3,SUM($F$18:DK18),0)</f>
        <v>0</v>
      </c>
      <c r="DL22" s="16">
        <f>DL20-IF(DL12=$D$3,SUM($F$18:DL18),0)</f>
        <v>0</v>
      </c>
      <c r="DM22" s="16">
        <f>DM20-IF(DM12=$D$3,SUM($F$18:DM18),0)</f>
        <v>0</v>
      </c>
      <c r="DN22" s="16">
        <f>DN20-IF(DN12=$D$3,SUM($F$18:DN18),0)</f>
        <v>0</v>
      </c>
      <c r="DO22" s="16">
        <f>DO20-IF(DO12=$D$3,SUM($F$18:DO18),0)</f>
        <v>0</v>
      </c>
      <c r="DP22" s="16">
        <f>DP20-IF(DP12=$D$3,SUM($F$18:DP18),0)</f>
        <v>0</v>
      </c>
      <c r="DQ22" s="16">
        <f>DQ20-IF(DQ12=$D$3,SUM($F$18:DQ18),0)</f>
        <v>0</v>
      </c>
      <c r="DR22" s="16">
        <f>DR20-IF(DR12=$D$3,SUM($F$18:DR18),0)</f>
        <v>0</v>
      </c>
      <c r="DS22" s="16">
        <f>DS20-IF(DS12=$D$3,SUM($F$18:DS18),0)</f>
        <v>0</v>
      </c>
      <c r="DT22" s="16">
        <f>DT20-IF(DT12=$D$3,SUM($F$18:DT18),0)</f>
        <v>0</v>
      </c>
      <c r="DU22" s="16">
        <f>DU20-IF(DU12=$D$3,SUM($F$18:DU18),0)</f>
        <v>0</v>
      </c>
      <c r="DV22" s="16">
        <f>DV20-IF(DV12=$D$3,SUM($F$18:DV18),0)</f>
        <v>0</v>
      </c>
      <c r="DW22" s="16">
        <f>DW20-IF(DW12=$D$3,SUM($F$18:DW18),0)</f>
        <v>0</v>
      </c>
      <c r="DX22" s="16">
        <f>DX20-IF(DX12=$D$3,SUM($F$18:DX18),0)</f>
        <v>0</v>
      </c>
      <c r="DY22" s="16">
        <f>DY20-IF(DY12=$D$3,SUM($F$18:DY18),0)</f>
        <v>0</v>
      </c>
      <c r="DZ22" s="16">
        <f>DZ20-IF(DZ12=$D$3,SUM($F$18:DZ18),0)</f>
        <v>0</v>
      </c>
    </row>
    <row r="24" spans="1:16384">
      <c r="A24" t="s">
        <v>49</v>
      </c>
      <c r="B24" s="14" t="s">
        <v>92</v>
      </c>
      <c r="C24" s="14" t="s">
        <v>211</v>
      </c>
      <c r="D24" s="92">
        <v>43466</v>
      </c>
      <c r="E24" s="14"/>
    </row>
    <row r="25" spans="1:16384">
      <c r="B25" s="14"/>
      <c r="C25" s="14" t="s">
        <v>212</v>
      </c>
      <c r="D25" s="92">
        <v>44470</v>
      </c>
      <c r="E25" s="14"/>
    </row>
    <row r="26" spans="1:16384">
      <c r="B26" s="14"/>
      <c r="C26" s="14" t="s">
        <v>213</v>
      </c>
      <c r="D26" s="90">
        <v>61000000</v>
      </c>
      <c r="E26" s="14"/>
    </row>
    <row r="27" spans="1:16384">
      <c r="B27" s="14"/>
      <c r="C27" s="14" t="s">
        <v>37</v>
      </c>
      <c r="D27" s="93">
        <v>0.05</v>
      </c>
      <c r="E27" s="14"/>
    </row>
    <row r="28" spans="1:16384">
      <c r="B28" s="14"/>
      <c r="C28" s="19" t="s">
        <v>38</v>
      </c>
      <c r="D28" s="98" t="s">
        <v>49</v>
      </c>
      <c r="E28" s="14"/>
    </row>
    <row r="29" spans="1:16384">
      <c r="B29" s="14"/>
      <c r="C29" s="19"/>
      <c r="D29" s="19" t="s">
        <v>40</v>
      </c>
      <c r="E29" s="1" t="s">
        <v>50</v>
      </c>
    </row>
    <row r="30" spans="1:16384">
      <c r="B30" s="14"/>
      <c r="C30" s="19" t="s">
        <v>29</v>
      </c>
      <c r="D30" s="96">
        <v>43831</v>
      </c>
      <c r="E30" s="103">
        <v>50000</v>
      </c>
    </row>
    <row r="31" spans="1:16384">
      <c r="B31" s="14"/>
      <c r="C31" s="19" t="s">
        <v>28</v>
      </c>
      <c r="D31" s="96">
        <v>44105</v>
      </c>
      <c r="E31" s="103">
        <v>600000</v>
      </c>
    </row>
    <row r="32" spans="1:16384" s="23" customFormat="1">
      <c r="B32" s="14"/>
      <c r="C32" s="19" t="s">
        <v>78</v>
      </c>
      <c r="D32" s="97">
        <f>D25</f>
        <v>44470</v>
      </c>
      <c r="E32" s="99">
        <f>D26-E30-E31</f>
        <v>60350000</v>
      </c>
      <c r="EA32" s="22"/>
      <c r="EB32" s="22"/>
      <c r="EC32" s="22"/>
      <c r="ED32" s="22"/>
      <c r="EE32" s="22"/>
      <c r="EF32" s="22"/>
      <c r="EG32" s="22"/>
      <c r="EH32" s="22"/>
      <c r="EI32" s="22"/>
      <c r="EJ32" s="22"/>
      <c r="EK32" s="22"/>
      <c r="EL32" s="22"/>
      <c r="EM32" s="22"/>
      <c r="EN32" s="22"/>
      <c r="EO32" s="22"/>
      <c r="EP32" s="22"/>
      <c r="EQ32" s="22"/>
      <c r="ER32" s="22"/>
      <c r="ES32" s="22"/>
      <c r="ET32" s="22"/>
      <c r="EU32" s="22"/>
      <c r="EV32" s="22"/>
      <c r="EW32" s="22"/>
      <c r="EX32" s="22"/>
      <c r="EY32" s="22"/>
      <c r="EZ32" s="22"/>
      <c r="FA32" s="22"/>
      <c r="FB32" s="22"/>
      <c r="FC32" s="22"/>
      <c r="FD32" s="22"/>
      <c r="FE32" s="22"/>
      <c r="FF32" s="22"/>
      <c r="FG32" s="22"/>
      <c r="FH32" s="22"/>
      <c r="FI32" s="22"/>
      <c r="FJ32" s="22"/>
      <c r="FK32" s="22"/>
      <c r="FL32" s="22"/>
      <c r="FM32" s="22"/>
      <c r="FN32" s="22"/>
      <c r="FO32" s="22"/>
      <c r="FP32" s="22"/>
      <c r="FQ32" s="22"/>
      <c r="FR32" s="22"/>
      <c r="FS32" s="22"/>
      <c r="FT32" s="22"/>
      <c r="FU32" s="22"/>
      <c r="FV32" s="22"/>
      <c r="FW32" s="22"/>
      <c r="FX32" s="22"/>
      <c r="FY32" s="22"/>
      <c r="FZ32" s="22"/>
      <c r="GA32" s="22"/>
      <c r="GB32" s="22"/>
      <c r="GC32" s="22"/>
      <c r="GD32" s="22"/>
      <c r="GE32" s="22"/>
      <c r="GF32" s="22"/>
      <c r="GG32" s="22"/>
      <c r="GH32" s="22"/>
      <c r="GI32" s="22"/>
      <c r="GJ32" s="22"/>
      <c r="GK32" s="22"/>
      <c r="GL32" s="22"/>
      <c r="GM32" s="22"/>
      <c r="GN32" s="22"/>
      <c r="GO32" s="22"/>
      <c r="GP32" s="22"/>
      <c r="GQ32" s="22"/>
      <c r="GR32" s="22"/>
      <c r="GS32" s="22"/>
      <c r="GT32" s="22"/>
      <c r="GU32" s="22"/>
      <c r="GV32" s="22"/>
      <c r="GW32" s="22"/>
      <c r="GX32" s="22"/>
      <c r="GY32" s="22"/>
      <c r="GZ32" s="22"/>
      <c r="HA32" s="22"/>
      <c r="HB32" s="22"/>
      <c r="HC32" s="22"/>
      <c r="HD32" s="22"/>
      <c r="HE32" s="22"/>
      <c r="HF32" s="22"/>
      <c r="HG32" s="22"/>
      <c r="HH32" s="22"/>
      <c r="HI32" s="22"/>
      <c r="HJ32" s="22"/>
      <c r="HK32" s="22"/>
      <c r="HL32" s="22"/>
      <c r="HM32" s="22"/>
      <c r="HN32" s="22"/>
      <c r="HO32" s="22"/>
      <c r="HP32" s="22"/>
      <c r="HQ32" s="22"/>
      <c r="HR32" s="22"/>
      <c r="HS32" s="22"/>
      <c r="HT32" s="22"/>
      <c r="HU32" s="22"/>
      <c r="HV32" s="22"/>
      <c r="HW32" s="22"/>
      <c r="HX32" s="22"/>
      <c r="HY32" s="22"/>
      <c r="HZ32" s="22"/>
      <c r="IA32" s="22"/>
      <c r="IB32" s="22"/>
      <c r="IC32" s="22"/>
      <c r="ID32" s="22"/>
      <c r="IE32" s="22"/>
      <c r="IF32" s="22"/>
      <c r="IG32" s="22"/>
      <c r="IH32" s="22"/>
      <c r="II32" s="22"/>
      <c r="IJ32" s="22"/>
      <c r="IK32" s="22"/>
      <c r="IL32" s="22"/>
      <c r="IM32" s="22"/>
      <c r="IN32" s="22"/>
      <c r="IO32" s="22"/>
      <c r="IP32" s="22"/>
      <c r="IQ32" s="22"/>
      <c r="IR32" s="22"/>
      <c r="IS32" s="22"/>
      <c r="IT32" s="22"/>
      <c r="IU32" s="22"/>
      <c r="IV32" s="22"/>
      <c r="IW32" s="22"/>
      <c r="IX32" s="22"/>
      <c r="IY32" s="22"/>
      <c r="IZ32" s="22"/>
      <c r="JA32" s="22"/>
      <c r="JB32" s="22"/>
      <c r="JC32" s="22"/>
      <c r="JD32" s="22"/>
      <c r="JE32" s="22"/>
      <c r="JF32" s="22"/>
      <c r="JG32" s="22"/>
      <c r="JH32" s="22"/>
      <c r="JI32" s="22"/>
      <c r="JJ32" s="22"/>
      <c r="JK32" s="22"/>
      <c r="JL32" s="22"/>
      <c r="JM32" s="22"/>
      <c r="JN32" s="22"/>
      <c r="JO32" s="22"/>
      <c r="JP32" s="22"/>
      <c r="JQ32" s="22"/>
      <c r="JR32" s="22"/>
      <c r="JS32" s="22"/>
      <c r="JT32" s="22"/>
      <c r="JU32" s="22"/>
      <c r="JV32" s="22"/>
      <c r="JW32" s="22"/>
      <c r="JX32" s="22"/>
      <c r="JY32" s="22"/>
      <c r="JZ32" s="22"/>
      <c r="KA32" s="22"/>
      <c r="KB32" s="22"/>
      <c r="KC32" s="22"/>
      <c r="KD32" s="22"/>
      <c r="KE32" s="22"/>
      <c r="KF32" s="22"/>
      <c r="KG32" s="22"/>
      <c r="KH32" s="22"/>
      <c r="KI32" s="22"/>
      <c r="KJ32" s="22"/>
      <c r="KK32" s="22"/>
      <c r="KL32" s="22"/>
      <c r="KM32" s="22"/>
      <c r="KN32" s="22"/>
      <c r="KO32" s="22"/>
      <c r="KP32" s="22"/>
      <c r="KQ32" s="22"/>
      <c r="KR32" s="22"/>
      <c r="KS32" s="22"/>
      <c r="KT32" s="22"/>
      <c r="KU32" s="22"/>
      <c r="KV32" s="22"/>
      <c r="KW32" s="22"/>
      <c r="KX32" s="22"/>
      <c r="KY32" s="22"/>
      <c r="KZ32" s="22"/>
      <c r="LA32" s="22"/>
      <c r="LB32" s="22"/>
      <c r="LC32" s="22"/>
      <c r="LD32" s="22"/>
      <c r="LE32" s="22"/>
      <c r="LF32" s="22"/>
      <c r="LG32" s="22"/>
      <c r="LH32" s="22"/>
      <c r="LI32" s="22"/>
      <c r="LJ32" s="22"/>
      <c r="LK32" s="22"/>
      <c r="LL32" s="22"/>
      <c r="LM32" s="22"/>
      <c r="LN32" s="22"/>
      <c r="LO32" s="22"/>
      <c r="LP32" s="22"/>
      <c r="LQ32" s="22"/>
      <c r="LR32" s="22"/>
      <c r="LS32" s="22"/>
      <c r="LT32" s="22"/>
      <c r="LU32" s="22"/>
      <c r="LV32" s="22"/>
      <c r="LW32" s="22"/>
      <c r="LX32" s="22"/>
      <c r="LY32" s="22"/>
      <c r="LZ32" s="22"/>
      <c r="MA32" s="22"/>
      <c r="MB32" s="22"/>
      <c r="MC32" s="22"/>
      <c r="MD32" s="22"/>
      <c r="ME32" s="22"/>
      <c r="MF32" s="22"/>
      <c r="MG32" s="22"/>
      <c r="MH32" s="22"/>
      <c r="MI32" s="22"/>
      <c r="MJ32" s="22"/>
      <c r="MK32" s="22"/>
      <c r="ML32" s="22"/>
      <c r="MM32" s="22"/>
      <c r="MN32" s="22"/>
      <c r="MO32" s="22"/>
      <c r="MP32" s="22"/>
      <c r="MQ32" s="22"/>
      <c r="MR32" s="22"/>
      <c r="MS32" s="22"/>
      <c r="MT32" s="22"/>
      <c r="MU32" s="22"/>
      <c r="MV32" s="22"/>
      <c r="MW32" s="22"/>
      <c r="MX32" s="22"/>
      <c r="MY32" s="22"/>
      <c r="MZ32" s="22"/>
      <c r="NA32" s="22"/>
      <c r="NB32" s="22"/>
      <c r="NC32" s="22"/>
      <c r="ND32" s="22"/>
      <c r="NE32" s="22"/>
      <c r="NF32" s="22"/>
      <c r="NG32" s="22"/>
      <c r="NH32" s="22"/>
      <c r="NI32" s="22"/>
      <c r="NJ32" s="22"/>
      <c r="NK32" s="22"/>
      <c r="NL32" s="22"/>
      <c r="NM32" s="22"/>
      <c r="NN32" s="22"/>
      <c r="NO32" s="22"/>
      <c r="NP32" s="22"/>
      <c r="NQ32" s="22"/>
      <c r="NR32" s="22"/>
      <c r="NS32" s="22"/>
      <c r="NT32" s="22"/>
      <c r="NU32" s="22"/>
      <c r="NV32" s="22"/>
      <c r="NW32" s="22"/>
      <c r="NX32" s="22"/>
      <c r="NY32" s="22"/>
      <c r="NZ32" s="22"/>
      <c r="OA32" s="22"/>
      <c r="OB32" s="22"/>
      <c r="OC32" s="22"/>
      <c r="OD32" s="22"/>
      <c r="OE32" s="22"/>
      <c r="OF32" s="22"/>
      <c r="OG32" s="22"/>
      <c r="OH32" s="22"/>
      <c r="OI32" s="22"/>
      <c r="OJ32" s="22"/>
      <c r="OK32" s="22"/>
      <c r="OL32" s="22"/>
      <c r="OM32" s="22"/>
      <c r="ON32" s="22"/>
      <c r="OO32" s="22"/>
      <c r="OP32" s="22"/>
      <c r="OQ32" s="22"/>
      <c r="OR32" s="22"/>
      <c r="OS32" s="22"/>
      <c r="OT32" s="22"/>
      <c r="OU32" s="22"/>
      <c r="OV32" s="22"/>
      <c r="OW32" s="22"/>
      <c r="OX32" s="22"/>
      <c r="OY32" s="22"/>
      <c r="OZ32" s="22"/>
      <c r="PA32" s="22"/>
      <c r="PB32" s="22"/>
      <c r="PC32" s="22"/>
      <c r="PD32" s="22"/>
      <c r="PE32" s="22"/>
      <c r="PF32" s="22"/>
      <c r="PG32" s="22"/>
      <c r="PH32" s="22"/>
      <c r="PI32" s="22"/>
      <c r="PJ32" s="22"/>
      <c r="PK32" s="22"/>
      <c r="PL32" s="22"/>
      <c r="PM32" s="22"/>
      <c r="PN32" s="22"/>
      <c r="PO32" s="22"/>
      <c r="PP32" s="22"/>
      <c r="PQ32" s="22"/>
      <c r="PR32" s="22"/>
      <c r="PS32" s="22"/>
      <c r="PT32" s="22"/>
      <c r="PU32" s="22"/>
      <c r="PV32" s="22"/>
      <c r="PW32" s="22"/>
      <c r="PX32" s="22"/>
      <c r="PY32" s="22"/>
      <c r="PZ32" s="22"/>
      <c r="QA32" s="22"/>
      <c r="QB32" s="22"/>
      <c r="QC32" s="22"/>
      <c r="QD32" s="22"/>
      <c r="QE32" s="22"/>
      <c r="QF32" s="22"/>
      <c r="QG32" s="22"/>
      <c r="QH32" s="22"/>
      <c r="QI32" s="22"/>
      <c r="QJ32" s="22"/>
      <c r="QK32" s="22"/>
      <c r="QL32" s="22"/>
      <c r="QM32" s="22"/>
      <c r="QN32" s="22"/>
      <c r="QO32" s="22"/>
      <c r="QP32" s="22"/>
      <c r="QQ32" s="22"/>
      <c r="QR32" s="22"/>
      <c r="QS32" s="22"/>
      <c r="QT32" s="22"/>
      <c r="QU32" s="22"/>
      <c r="QV32" s="22"/>
      <c r="QW32" s="22"/>
      <c r="QX32" s="22"/>
      <c r="QY32" s="22"/>
      <c r="QZ32" s="22"/>
      <c r="RA32" s="22"/>
      <c r="RB32" s="22"/>
      <c r="RC32" s="22"/>
      <c r="RD32" s="22"/>
      <c r="RE32" s="22"/>
      <c r="RF32" s="22"/>
      <c r="RG32" s="22"/>
      <c r="RH32" s="22"/>
      <c r="RI32" s="22"/>
      <c r="RJ32" s="22"/>
      <c r="RK32" s="22"/>
      <c r="RL32" s="22"/>
      <c r="RM32" s="22"/>
      <c r="RN32" s="22"/>
      <c r="RO32" s="22"/>
      <c r="RP32" s="22"/>
      <c r="RQ32" s="22"/>
      <c r="RR32" s="22"/>
      <c r="RS32" s="22"/>
      <c r="RT32" s="22"/>
      <c r="RU32" s="22"/>
      <c r="RV32" s="22"/>
      <c r="RW32" s="22"/>
      <c r="RX32" s="22"/>
      <c r="RY32" s="22"/>
      <c r="RZ32" s="22"/>
      <c r="SA32" s="22"/>
      <c r="SB32" s="22"/>
      <c r="SC32" s="22"/>
      <c r="SD32" s="22"/>
      <c r="SE32" s="22"/>
      <c r="SF32" s="22"/>
      <c r="SG32" s="22"/>
      <c r="SH32" s="22"/>
      <c r="SI32" s="22"/>
      <c r="SJ32" s="22"/>
      <c r="SK32" s="22"/>
      <c r="SL32" s="22"/>
      <c r="SM32" s="22"/>
      <c r="SN32" s="22"/>
      <c r="SO32" s="22"/>
      <c r="SP32" s="22"/>
      <c r="SQ32" s="22"/>
      <c r="SR32" s="22"/>
      <c r="SS32" s="22"/>
      <c r="ST32" s="22"/>
      <c r="SU32" s="22"/>
      <c r="SV32" s="22"/>
      <c r="SW32" s="22"/>
      <c r="SX32" s="22"/>
      <c r="SY32" s="22"/>
      <c r="SZ32" s="22"/>
      <c r="TA32" s="22"/>
      <c r="TB32" s="22"/>
      <c r="TC32" s="22"/>
      <c r="TD32" s="22"/>
      <c r="TE32" s="22"/>
      <c r="TF32" s="22"/>
      <c r="TG32" s="22"/>
      <c r="TH32" s="22"/>
      <c r="TI32" s="22"/>
      <c r="TJ32" s="22"/>
      <c r="TK32" s="22"/>
      <c r="TL32" s="22"/>
      <c r="TM32" s="22"/>
      <c r="TN32" s="22"/>
      <c r="TO32" s="22"/>
      <c r="TP32" s="22"/>
      <c r="TQ32" s="22"/>
      <c r="TR32" s="22"/>
      <c r="TS32" s="22"/>
      <c r="TT32" s="22"/>
      <c r="TU32" s="22"/>
      <c r="TV32" s="22"/>
      <c r="TW32" s="22"/>
      <c r="TX32" s="22"/>
      <c r="TY32" s="22"/>
      <c r="TZ32" s="22"/>
      <c r="UA32" s="22"/>
      <c r="UB32" s="22"/>
      <c r="UC32" s="22"/>
      <c r="UD32" s="22"/>
      <c r="UE32" s="22"/>
      <c r="UF32" s="22"/>
      <c r="UG32" s="22"/>
      <c r="UH32" s="22"/>
      <c r="UI32" s="22"/>
      <c r="UJ32" s="22"/>
      <c r="UK32" s="22"/>
      <c r="UL32" s="22"/>
      <c r="UM32" s="22"/>
      <c r="UN32" s="22"/>
      <c r="UO32" s="22"/>
      <c r="UP32" s="22"/>
      <c r="UQ32" s="22"/>
      <c r="UR32" s="22"/>
      <c r="US32" s="22"/>
      <c r="UT32" s="22"/>
      <c r="UU32" s="22"/>
      <c r="UV32" s="22"/>
      <c r="UW32" s="22"/>
      <c r="UX32" s="22"/>
      <c r="UY32" s="22"/>
      <c r="UZ32" s="22"/>
      <c r="VA32" s="22"/>
      <c r="VB32" s="22"/>
      <c r="VC32" s="22"/>
      <c r="VD32" s="22"/>
      <c r="VE32" s="22"/>
      <c r="VF32" s="22"/>
      <c r="VG32" s="22"/>
      <c r="VH32" s="22"/>
      <c r="VI32" s="22"/>
      <c r="VJ32" s="22"/>
      <c r="VK32" s="22"/>
      <c r="VL32" s="22"/>
      <c r="VM32" s="22"/>
      <c r="VN32" s="22"/>
      <c r="VO32" s="22"/>
      <c r="VP32" s="22"/>
      <c r="VQ32" s="22"/>
      <c r="VR32" s="22"/>
      <c r="VS32" s="22"/>
      <c r="VT32" s="22"/>
      <c r="VU32" s="22"/>
      <c r="VV32" s="22"/>
      <c r="VW32" s="22"/>
      <c r="VX32" s="22"/>
      <c r="VY32" s="22"/>
      <c r="VZ32" s="22"/>
      <c r="WA32" s="22"/>
      <c r="WB32" s="22"/>
      <c r="WC32" s="22"/>
      <c r="WD32" s="22"/>
      <c r="WE32" s="22"/>
      <c r="WF32" s="22"/>
      <c r="WG32" s="22"/>
      <c r="WH32" s="22"/>
      <c r="WI32" s="22"/>
      <c r="WJ32" s="22"/>
      <c r="WK32" s="22"/>
      <c r="WL32" s="22"/>
      <c r="WM32" s="22"/>
      <c r="WN32" s="22"/>
      <c r="WO32" s="22"/>
      <c r="WP32" s="22"/>
      <c r="WQ32" s="22"/>
      <c r="WR32" s="22"/>
      <c r="WS32" s="22"/>
      <c r="WT32" s="22"/>
      <c r="WU32" s="22"/>
      <c r="WV32" s="22"/>
      <c r="WW32" s="22"/>
      <c r="WX32" s="22"/>
      <c r="WY32" s="22"/>
      <c r="WZ32" s="22"/>
      <c r="XA32" s="22"/>
      <c r="XB32" s="22"/>
      <c r="XC32" s="22"/>
      <c r="XD32" s="22"/>
      <c r="XE32" s="22"/>
      <c r="XF32" s="22"/>
      <c r="XG32" s="22"/>
      <c r="XH32" s="22"/>
      <c r="XI32" s="22"/>
      <c r="XJ32" s="22"/>
      <c r="XK32" s="22"/>
      <c r="XL32" s="22"/>
      <c r="XM32" s="22"/>
      <c r="XN32" s="22"/>
      <c r="XO32" s="22"/>
      <c r="XP32" s="22"/>
      <c r="XQ32" s="22"/>
      <c r="XR32" s="22"/>
      <c r="XS32" s="22"/>
      <c r="XT32" s="22"/>
      <c r="XU32" s="22"/>
      <c r="XV32" s="22"/>
      <c r="XW32" s="22"/>
      <c r="XX32" s="22"/>
      <c r="XY32" s="22"/>
      <c r="XZ32" s="22"/>
      <c r="YA32" s="22"/>
      <c r="YB32" s="22"/>
      <c r="YC32" s="22"/>
      <c r="YD32" s="22"/>
      <c r="YE32" s="22"/>
      <c r="YF32" s="22"/>
      <c r="YG32" s="22"/>
      <c r="YH32" s="22"/>
      <c r="YI32" s="22"/>
      <c r="YJ32" s="22"/>
      <c r="YK32" s="22"/>
      <c r="YL32" s="22"/>
      <c r="YM32" s="22"/>
      <c r="YN32" s="22"/>
      <c r="YO32" s="22"/>
      <c r="YP32" s="22"/>
      <c r="YQ32" s="22"/>
      <c r="YR32" s="22"/>
      <c r="YS32" s="22"/>
      <c r="YT32" s="22"/>
      <c r="YU32" s="22"/>
      <c r="YV32" s="22"/>
      <c r="YW32" s="22"/>
      <c r="YX32" s="22"/>
      <c r="YY32" s="22"/>
      <c r="YZ32" s="22"/>
      <c r="ZA32" s="22"/>
      <c r="ZB32" s="22"/>
      <c r="ZC32" s="22"/>
      <c r="ZD32" s="22"/>
      <c r="ZE32" s="22"/>
      <c r="ZF32" s="22"/>
      <c r="ZG32" s="22"/>
      <c r="ZH32" s="22"/>
      <c r="ZI32" s="22"/>
      <c r="ZJ32" s="22"/>
      <c r="ZK32" s="22"/>
      <c r="ZL32" s="22"/>
      <c r="ZM32" s="22"/>
      <c r="ZN32" s="22"/>
      <c r="ZO32" s="22"/>
      <c r="ZP32" s="22"/>
      <c r="ZQ32" s="22"/>
      <c r="ZR32" s="22"/>
      <c r="ZS32" s="22"/>
      <c r="ZT32" s="22"/>
      <c r="ZU32" s="22"/>
      <c r="ZV32" s="22"/>
      <c r="ZW32" s="22"/>
      <c r="ZX32" s="22"/>
      <c r="ZY32" s="22"/>
      <c r="ZZ32" s="22"/>
      <c r="AAA32" s="22"/>
      <c r="AAB32" s="22"/>
      <c r="AAC32" s="22"/>
      <c r="AAD32" s="22"/>
      <c r="AAE32" s="22"/>
      <c r="AAF32" s="22"/>
      <c r="AAG32" s="22"/>
      <c r="AAH32" s="22"/>
      <c r="AAI32" s="22"/>
      <c r="AAJ32" s="22"/>
      <c r="AAK32" s="22"/>
      <c r="AAL32" s="22"/>
      <c r="AAM32" s="22"/>
      <c r="AAN32" s="22"/>
      <c r="AAO32" s="22"/>
      <c r="AAP32" s="22"/>
      <c r="AAQ32" s="22"/>
      <c r="AAR32" s="22"/>
      <c r="AAS32" s="22"/>
      <c r="AAT32" s="22"/>
      <c r="AAU32" s="22"/>
      <c r="AAV32" s="22"/>
      <c r="AAW32" s="22"/>
      <c r="AAX32" s="22"/>
      <c r="AAY32" s="22"/>
      <c r="AAZ32" s="22"/>
      <c r="ABA32" s="22"/>
      <c r="ABB32" s="22"/>
      <c r="ABC32" s="22"/>
      <c r="ABD32" s="22"/>
      <c r="ABE32" s="22"/>
      <c r="ABF32" s="22"/>
      <c r="ABG32" s="22"/>
      <c r="ABH32" s="22"/>
      <c r="ABI32" s="22"/>
      <c r="ABJ32" s="22"/>
      <c r="ABK32" s="22"/>
      <c r="ABL32" s="22"/>
      <c r="ABM32" s="22"/>
      <c r="ABN32" s="22"/>
      <c r="ABO32" s="22"/>
      <c r="ABP32" s="22"/>
      <c r="ABQ32" s="22"/>
      <c r="ABR32" s="22"/>
      <c r="ABS32" s="22"/>
      <c r="ABT32" s="22"/>
      <c r="ABU32" s="22"/>
      <c r="ABV32" s="22"/>
      <c r="ABW32" s="22"/>
      <c r="ABX32" s="22"/>
      <c r="ABY32" s="22"/>
      <c r="ABZ32" s="22"/>
      <c r="ACA32" s="22"/>
      <c r="ACB32" s="22"/>
      <c r="ACC32" s="22"/>
      <c r="ACD32" s="22"/>
      <c r="ACE32" s="22"/>
      <c r="ACF32" s="22"/>
      <c r="ACG32" s="22"/>
      <c r="ACH32" s="22"/>
      <c r="ACI32" s="22"/>
      <c r="ACJ32" s="22"/>
      <c r="ACK32" s="22"/>
      <c r="ACL32" s="22"/>
      <c r="ACM32" s="22"/>
      <c r="ACN32" s="22"/>
      <c r="ACO32" s="22"/>
      <c r="ACP32" s="22"/>
      <c r="ACQ32" s="22"/>
      <c r="ACR32" s="22"/>
      <c r="ACS32" s="22"/>
      <c r="ACT32" s="22"/>
      <c r="ACU32" s="22"/>
      <c r="ACV32" s="22"/>
      <c r="ACW32" s="22"/>
      <c r="ACX32" s="22"/>
      <c r="ACY32" s="22"/>
      <c r="ACZ32" s="22"/>
      <c r="ADA32" s="22"/>
      <c r="ADB32" s="22"/>
      <c r="ADC32" s="22"/>
      <c r="ADD32" s="22"/>
      <c r="ADE32" s="22"/>
      <c r="ADF32" s="22"/>
      <c r="ADG32" s="22"/>
      <c r="ADH32" s="22"/>
      <c r="ADI32" s="22"/>
      <c r="ADJ32" s="22"/>
      <c r="ADK32" s="22"/>
      <c r="ADL32" s="22"/>
      <c r="ADM32" s="22"/>
      <c r="ADN32" s="22"/>
      <c r="ADO32" s="22"/>
      <c r="ADP32" s="22"/>
      <c r="ADQ32" s="22"/>
      <c r="ADR32" s="22"/>
      <c r="ADS32" s="22"/>
      <c r="ADT32" s="22"/>
      <c r="ADU32" s="22"/>
      <c r="ADV32" s="22"/>
      <c r="ADW32" s="22"/>
      <c r="ADX32" s="22"/>
      <c r="ADY32" s="22"/>
      <c r="ADZ32" s="22"/>
      <c r="AEA32" s="22"/>
      <c r="AEB32" s="22"/>
      <c r="AEC32" s="22"/>
      <c r="AED32" s="22"/>
      <c r="AEE32" s="22"/>
      <c r="AEF32" s="22"/>
      <c r="AEG32" s="22"/>
      <c r="AEH32" s="22"/>
      <c r="AEI32" s="22"/>
      <c r="AEJ32" s="22"/>
      <c r="AEK32" s="22"/>
      <c r="AEL32" s="22"/>
      <c r="AEM32" s="22"/>
      <c r="AEN32" s="22"/>
      <c r="AEO32" s="22"/>
      <c r="AEP32" s="22"/>
      <c r="AEQ32" s="22"/>
      <c r="AER32" s="22"/>
      <c r="AES32" s="22"/>
      <c r="AET32" s="22"/>
      <c r="AEU32" s="22"/>
      <c r="AEV32" s="22"/>
      <c r="AEW32" s="22"/>
      <c r="AEX32" s="22"/>
      <c r="AEY32" s="22"/>
      <c r="AEZ32" s="22"/>
      <c r="AFA32" s="22"/>
      <c r="AFB32" s="22"/>
      <c r="AFC32" s="22"/>
      <c r="AFD32" s="22"/>
      <c r="AFE32" s="22"/>
      <c r="AFF32" s="22"/>
      <c r="AFG32" s="22"/>
      <c r="AFH32" s="22"/>
      <c r="AFI32" s="22"/>
      <c r="AFJ32" s="22"/>
      <c r="AFK32" s="22"/>
      <c r="AFL32" s="22"/>
      <c r="AFM32" s="22"/>
      <c r="AFN32" s="22"/>
      <c r="AFO32" s="22"/>
      <c r="AFP32" s="22"/>
      <c r="AFQ32" s="22"/>
      <c r="AFR32" s="22"/>
      <c r="AFS32" s="22"/>
      <c r="AFT32" s="22"/>
      <c r="AFU32" s="22"/>
      <c r="AFV32" s="22"/>
      <c r="AFW32" s="22"/>
      <c r="AFX32" s="22"/>
      <c r="AFY32" s="22"/>
      <c r="AFZ32" s="22"/>
      <c r="AGA32" s="22"/>
      <c r="AGB32" s="22"/>
      <c r="AGC32" s="22"/>
      <c r="AGD32" s="22"/>
      <c r="AGE32" s="22"/>
      <c r="AGF32" s="22"/>
      <c r="AGG32" s="22"/>
      <c r="AGH32" s="22"/>
      <c r="AGI32" s="22"/>
      <c r="AGJ32" s="22"/>
      <c r="AGK32" s="22"/>
      <c r="AGL32" s="22"/>
      <c r="AGM32" s="22"/>
      <c r="AGN32" s="22"/>
      <c r="AGO32" s="22"/>
      <c r="AGP32" s="22"/>
      <c r="AGQ32" s="22"/>
      <c r="AGR32" s="22"/>
      <c r="AGS32" s="22"/>
      <c r="AGT32" s="22"/>
      <c r="AGU32" s="22"/>
      <c r="AGV32" s="22"/>
      <c r="AGW32" s="22"/>
      <c r="AGX32" s="22"/>
      <c r="AGY32" s="22"/>
      <c r="AGZ32" s="22"/>
      <c r="AHA32" s="22"/>
      <c r="AHB32" s="22"/>
      <c r="AHC32" s="22"/>
      <c r="AHD32" s="22"/>
      <c r="AHE32" s="22"/>
      <c r="AHF32" s="22"/>
      <c r="AHG32" s="22"/>
      <c r="AHH32" s="22"/>
      <c r="AHI32" s="22"/>
      <c r="AHJ32" s="22"/>
      <c r="AHK32" s="22"/>
      <c r="AHL32" s="22"/>
      <c r="AHM32" s="22"/>
      <c r="AHN32" s="22"/>
      <c r="AHO32" s="22"/>
      <c r="AHP32" s="22"/>
      <c r="AHQ32" s="22"/>
      <c r="AHR32" s="22"/>
      <c r="AHS32" s="22"/>
      <c r="AHT32" s="22"/>
      <c r="AHU32" s="22"/>
      <c r="AHV32" s="22"/>
      <c r="AHW32" s="22"/>
      <c r="AHX32" s="22"/>
      <c r="AHY32" s="22"/>
      <c r="AHZ32" s="22"/>
      <c r="AIA32" s="22"/>
      <c r="AIB32" s="22"/>
      <c r="AIC32" s="22"/>
      <c r="AID32" s="22"/>
      <c r="AIE32" s="22"/>
      <c r="AIF32" s="22"/>
      <c r="AIG32" s="22"/>
      <c r="AIH32" s="22"/>
      <c r="AII32" s="22"/>
      <c r="AIJ32" s="22"/>
      <c r="AIK32" s="22"/>
      <c r="AIL32" s="22"/>
      <c r="AIM32" s="22"/>
      <c r="AIN32" s="22"/>
      <c r="AIO32" s="22"/>
      <c r="AIP32" s="22"/>
      <c r="AIQ32" s="22"/>
      <c r="AIR32" s="22"/>
      <c r="AIS32" s="22"/>
      <c r="AIT32" s="22"/>
      <c r="AIU32" s="22"/>
      <c r="AIV32" s="22"/>
      <c r="AIW32" s="22"/>
      <c r="AIX32" s="22"/>
      <c r="AIY32" s="22"/>
      <c r="AIZ32" s="22"/>
      <c r="AJA32" s="22"/>
      <c r="AJB32" s="22"/>
      <c r="AJC32" s="22"/>
      <c r="AJD32" s="22"/>
      <c r="AJE32" s="22"/>
      <c r="AJF32" s="22"/>
      <c r="AJG32" s="22"/>
      <c r="AJH32" s="22"/>
      <c r="AJI32" s="22"/>
      <c r="AJJ32" s="22"/>
      <c r="AJK32" s="22"/>
      <c r="AJL32" s="22"/>
      <c r="AJM32" s="22"/>
      <c r="AJN32" s="22"/>
      <c r="AJO32" s="22"/>
      <c r="AJP32" s="22"/>
      <c r="AJQ32" s="22"/>
      <c r="AJR32" s="22"/>
      <c r="AJS32" s="22"/>
      <c r="AJT32" s="22"/>
      <c r="AJU32" s="22"/>
      <c r="AJV32" s="22"/>
      <c r="AJW32" s="22"/>
      <c r="AJX32" s="22"/>
      <c r="AJY32" s="22"/>
      <c r="AJZ32" s="22"/>
      <c r="AKA32" s="22"/>
      <c r="AKB32" s="22"/>
      <c r="AKC32" s="22"/>
      <c r="AKD32" s="22"/>
      <c r="AKE32" s="22"/>
      <c r="AKF32" s="22"/>
      <c r="AKG32" s="22"/>
      <c r="AKH32" s="22"/>
      <c r="AKI32" s="22"/>
      <c r="AKJ32" s="22"/>
      <c r="AKK32" s="22"/>
      <c r="AKL32" s="22"/>
      <c r="AKM32" s="22"/>
      <c r="AKN32" s="22"/>
      <c r="AKO32" s="22"/>
      <c r="AKP32" s="22"/>
      <c r="AKQ32" s="22"/>
      <c r="AKR32" s="22"/>
      <c r="AKS32" s="22"/>
      <c r="AKT32" s="22"/>
      <c r="AKU32" s="22"/>
      <c r="AKV32" s="22"/>
      <c r="AKW32" s="22"/>
      <c r="AKX32" s="22"/>
      <c r="AKY32" s="22"/>
      <c r="AKZ32" s="22"/>
      <c r="ALA32" s="22"/>
      <c r="ALB32" s="22"/>
      <c r="ALC32" s="22"/>
      <c r="ALD32" s="22"/>
      <c r="ALE32" s="22"/>
      <c r="ALF32" s="22"/>
      <c r="ALG32" s="22"/>
      <c r="ALH32" s="22"/>
      <c r="ALI32" s="22"/>
      <c r="ALJ32" s="22"/>
      <c r="ALK32" s="22"/>
      <c r="ALL32" s="22"/>
      <c r="ALM32" s="22"/>
      <c r="ALN32" s="22"/>
      <c r="ALO32" s="22"/>
      <c r="ALP32" s="22"/>
      <c r="ALQ32" s="22"/>
      <c r="ALR32" s="22"/>
      <c r="ALS32" s="22"/>
      <c r="ALT32" s="22"/>
      <c r="ALU32" s="22"/>
      <c r="ALV32" s="22"/>
      <c r="ALW32" s="22"/>
      <c r="ALX32" s="22"/>
      <c r="ALY32" s="22"/>
      <c r="ALZ32" s="22"/>
      <c r="AMA32" s="22"/>
      <c r="AMB32" s="22"/>
      <c r="AMC32" s="22"/>
      <c r="AMD32" s="22"/>
      <c r="AME32" s="22"/>
      <c r="AMF32" s="22"/>
      <c r="AMG32" s="22"/>
      <c r="AMH32" s="22"/>
      <c r="AMI32" s="22"/>
      <c r="AMJ32" s="22"/>
      <c r="AMK32" s="22"/>
      <c r="AML32" s="22"/>
      <c r="AMM32" s="22"/>
      <c r="AMN32" s="22"/>
      <c r="AMO32" s="22"/>
      <c r="AMP32" s="22"/>
      <c r="AMQ32" s="22"/>
      <c r="AMR32" s="22"/>
      <c r="AMS32" s="22"/>
      <c r="AMT32" s="22"/>
      <c r="AMU32" s="22"/>
      <c r="AMV32" s="22"/>
      <c r="AMW32" s="22"/>
      <c r="AMX32" s="22"/>
      <c r="AMY32" s="22"/>
      <c r="AMZ32" s="22"/>
      <c r="ANA32" s="22"/>
      <c r="ANB32" s="22"/>
      <c r="ANC32" s="22"/>
      <c r="AND32" s="22"/>
      <c r="ANE32" s="22"/>
      <c r="ANF32" s="22"/>
      <c r="ANG32" s="22"/>
      <c r="ANH32" s="22"/>
      <c r="ANI32" s="22"/>
      <c r="ANJ32" s="22"/>
      <c r="ANK32" s="22"/>
      <c r="ANL32" s="22"/>
      <c r="ANM32" s="22"/>
      <c r="ANN32" s="22"/>
      <c r="ANO32" s="22"/>
      <c r="ANP32" s="22"/>
      <c r="ANQ32" s="22"/>
      <c r="ANR32" s="22"/>
      <c r="ANS32" s="22"/>
      <c r="ANT32" s="22"/>
      <c r="ANU32" s="22"/>
      <c r="ANV32" s="22"/>
      <c r="ANW32" s="22"/>
      <c r="ANX32" s="22"/>
      <c r="ANY32" s="22"/>
      <c r="ANZ32" s="22"/>
      <c r="AOA32" s="22"/>
      <c r="AOB32" s="22"/>
      <c r="AOC32" s="22"/>
      <c r="AOD32" s="22"/>
      <c r="AOE32" s="22"/>
      <c r="AOF32" s="22"/>
      <c r="AOG32" s="22"/>
      <c r="AOH32" s="22"/>
      <c r="AOI32" s="22"/>
      <c r="AOJ32" s="22"/>
      <c r="AOK32" s="22"/>
      <c r="AOL32" s="22"/>
      <c r="AOM32" s="22"/>
      <c r="AON32" s="22"/>
      <c r="AOO32" s="22"/>
      <c r="AOP32" s="22"/>
      <c r="AOQ32" s="22"/>
      <c r="AOR32" s="22"/>
      <c r="AOS32" s="22"/>
      <c r="AOT32" s="22"/>
      <c r="AOU32" s="22"/>
      <c r="AOV32" s="22"/>
      <c r="AOW32" s="22"/>
      <c r="AOX32" s="22"/>
      <c r="AOY32" s="22"/>
      <c r="AOZ32" s="22"/>
      <c r="APA32" s="22"/>
      <c r="APB32" s="22"/>
      <c r="APC32" s="22"/>
      <c r="APD32" s="22"/>
      <c r="APE32" s="22"/>
      <c r="APF32" s="22"/>
      <c r="APG32" s="22"/>
      <c r="APH32" s="22"/>
      <c r="API32" s="22"/>
      <c r="APJ32" s="22"/>
      <c r="APK32" s="22"/>
      <c r="APL32" s="22"/>
      <c r="APM32" s="22"/>
      <c r="APN32" s="22"/>
      <c r="APO32" s="22"/>
      <c r="APP32" s="22"/>
      <c r="APQ32" s="22"/>
      <c r="APR32" s="22"/>
      <c r="APS32" s="22"/>
      <c r="APT32" s="22"/>
      <c r="APU32" s="22"/>
      <c r="APV32" s="22"/>
      <c r="APW32" s="22"/>
      <c r="APX32" s="22"/>
      <c r="APY32" s="22"/>
      <c r="APZ32" s="22"/>
      <c r="AQA32" s="22"/>
      <c r="AQB32" s="22"/>
      <c r="AQC32" s="22"/>
      <c r="AQD32" s="22"/>
      <c r="AQE32" s="22"/>
      <c r="AQF32" s="22"/>
      <c r="AQG32" s="22"/>
      <c r="AQH32" s="22"/>
      <c r="AQI32" s="22"/>
      <c r="AQJ32" s="22"/>
      <c r="AQK32" s="22"/>
      <c r="AQL32" s="22"/>
      <c r="AQM32" s="22"/>
      <c r="AQN32" s="22"/>
      <c r="AQO32" s="22"/>
      <c r="AQP32" s="22"/>
      <c r="AQQ32" s="22"/>
      <c r="AQR32" s="22"/>
      <c r="AQS32" s="22"/>
      <c r="AQT32" s="22"/>
      <c r="AQU32" s="22"/>
      <c r="AQV32" s="22"/>
      <c r="AQW32" s="22"/>
      <c r="AQX32" s="22"/>
      <c r="AQY32" s="22"/>
      <c r="AQZ32" s="22"/>
      <c r="ARA32" s="22"/>
      <c r="ARB32" s="22"/>
      <c r="ARC32" s="22"/>
      <c r="ARD32" s="22"/>
      <c r="ARE32" s="22"/>
      <c r="ARF32" s="22"/>
      <c r="ARG32" s="22"/>
      <c r="ARH32" s="22"/>
      <c r="ARI32" s="22"/>
      <c r="ARJ32" s="22"/>
      <c r="ARK32" s="22"/>
      <c r="ARL32" s="22"/>
      <c r="ARM32" s="22"/>
      <c r="ARN32" s="22"/>
      <c r="ARO32" s="22"/>
      <c r="ARP32" s="22"/>
      <c r="ARQ32" s="22"/>
      <c r="ARR32" s="22"/>
      <c r="ARS32" s="22"/>
      <c r="ART32" s="22"/>
      <c r="ARU32" s="22"/>
      <c r="ARV32" s="22"/>
      <c r="ARW32" s="22"/>
      <c r="ARX32" s="22"/>
      <c r="ARY32" s="22"/>
      <c r="ARZ32" s="22"/>
      <c r="ASA32" s="22"/>
      <c r="ASB32" s="22"/>
      <c r="ASC32" s="22"/>
      <c r="ASD32" s="22"/>
      <c r="ASE32" s="22"/>
      <c r="ASF32" s="22"/>
      <c r="ASG32" s="22"/>
      <c r="ASH32" s="22"/>
      <c r="ASI32" s="22"/>
      <c r="ASJ32" s="22"/>
      <c r="ASK32" s="22"/>
      <c r="ASL32" s="22"/>
      <c r="ASM32" s="22"/>
      <c r="ASN32" s="22"/>
      <c r="ASO32" s="22"/>
      <c r="ASP32" s="22"/>
      <c r="ASQ32" s="22"/>
      <c r="ASR32" s="22"/>
      <c r="ASS32" s="22"/>
      <c r="AST32" s="22"/>
      <c r="ASU32" s="22"/>
      <c r="ASV32" s="22"/>
      <c r="ASW32" s="22"/>
      <c r="ASX32" s="22"/>
      <c r="ASY32" s="22"/>
      <c r="ASZ32" s="22"/>
      <c r="ATA32" s="22"/>
      <c r="ATB32" s="22"/>
      <c r="ATC32" s="22"/>
      <c r="ATD32" s="22"/>
      <c r="ATE32" s="22"/>
      <c r="ATF32" s="22"/>
      <c r="ATG32" s="22"/>
      <c r="ATH32" s="22"/>
      <c r="ATI32" s="22"/>
      <c r="ATJ32" s="22"/>
      <c r="ATK32" s="22"/>
      <c r="ATL32" s="22"/>
      <c r="ATM32" s="22"/>
      <c r="ATN32" s="22"/>
      <c r="ATO32" s="22"/>
      <c r="ATP32" s="22"/>
      <c r="ATQ32" s="22"/>
      <c r="ATR32" s="22"/>
      <c r="ATS32" s="22"/>
      <c r="ATT32" s="22"/>
      <c r="ATU32" s="22"/>
      <c r="ATV32" s="22"/>
      <c r="ATW32" s="22"/>
      <c r="ATX32" s="22"/>
      <c r="ATY32" s="22"/>
      <c r="ATZ32" s="22"/>
      <c r="AUA32" s="22"/>
      <c r="AUB32" s="22"/>
      <c r="AUC32" s="22"/>
      <c r="AUD32" s="22"/>
      <c r="AUE32" s="22"/>
      <c r="AUF32" s="22"/>
      <c r="AUG32" s="22"/>
      <c r="AUH32" s="22"/>
      <c r="AUI32" s="22"/>
      <c r="AUJ32" s="22"/>
      <c r="AUK32" s="22"/>
      <c r="AUL32" s="22"/>
      <c r="AUM32" s="22"/>
      <c r="AUN32" s="22"/>
      <c r="AUO32" s="22"/>
      <c r="AUP32" s="22"/>
      <c r="AUQ32" s="22"/>
      <c r="AUR32" s="22"/>
      <c r="AUS32" s="22"/>
      <c r="AUT32" s="22"/>
      <c r="AUU32" s="22"/>
      <c r="AUV32" s="22"/>
      <c r="AUW32" s="22"/>
      <c r="AUX32" s="22"/>
      <c r="AUY32" s="22"/>
      <c r="AUZ32" s="22"/>
      <c r="AVA32" s="22"/>
      <c r="AVB32" s="22"/>
      <c r="AVC32" s="22"/>
      <c r="AVD32" s="22"/>
      <c r="AVE32" s="22"/>
      <c r="AVF32" s="22"/>
      <c r="AVG32" s="22"/>
      <c r="AVH32" s="22"/>
      <c r="AVI32" s="22"/>
      <c r="AVJ32" s="22"/>
      <c r="AVK32" s="22"/>
      <c r="AVL32" s="22"/>
      <c r="AVM32" s="22"/>
      <c r="AVN32" s="22"/>
      <c r="AVO32" s="22"/>
      <c r="AVP32" s="22"/>
      <c r="AVQ32" s="22"/>
      <c r="AVR32" s="22"/>
      <c r="AVS32" s="22"/>
      <c r="AVT32" s="22"/>
      <c r="AVU32" s="22"/>
      <c r="AVV32" s="22"/>
      <c r="AVW32" s="22"/>
      <c r="AVX32" s="22"/>
      <c r="AVY32" s="22"/>
      <c r="AVZ32" s="22"/>
      <c r="AWA32" s="22"/>
      <c r="AWB32" s="22"/>
      <c r="AWC32" s="22"/>
      <c r="AWD32" s="22"/>
      <c r="AWE32" s="22"/>
      <c r="AWF32" s="22"/>
      <c r="AWG32" s="22"/>
      <c r="AWH32" s="22"/>
      <c r="AWI32" s="22"/>
      <c r="AWJ32" s="22"/>
      <c r="AWK32" s="22"/>
      <c r="AWL32" s="22"/>
      <c r="AWM32" s="22"/>
      <c r="AWN32" s="22"/>
      <c r="AWO32" s="22"/>
      <c r="AWP32" s="22"/>
      <c r="AWQ32" s="22"/>
      <c r="AWR32" s="22"/>
      <c r="AWS32" s="22"/>
      <c r="AWT32" s="22"/>
      <c r="AWU32" s="22"/>
      <c r="AWV32" s="22"/>
      <c r="AWW32" s="22"/>
      <c r="AWX32" s="22"/>
      <c r="AWY32" s="22"/>
      <c r="AWZ32" s="22"/>
      <c r="AXA32" s="22"/>
      <c r="AXB32" s="22"/>
      <c r="AXC32" s="22"/>
      <c r="AXD32" s="22"/>
      <c r="AXE32" s="22"/>
      <c r="AXF32" s="22"/>
      <c r="AXG32" s="22"/>
      <c r="AXH32" s="22"/>
      <c r="AXI32" s="22"/>
      <c r="AXJ32" s="22"/>
      <c r="AXK32" s="22"/>
      <c r="AXL32" s="22"/>
      <c r="AXM32" s="22"/>
      <c r="AXN32" s="22"/>
      <c r="AXO32" s="22"/>
      <c r="AXP32" s="22"/>
      <c r="AXQ32" s="22"/>
      <c r="AXR32" s="22"/>
      <c r="AXS32" s="22"/>
      <c r="AXT32" s="22"/>
      <c r="AXU32" s="22"/>
      <c r="AXV32" s="22"/>
      <c r="AXW32" s="22"/>
      <c r="AXX32" s="22"/>
      <c r="AXY32" s="22"/>
      <c r="AXZ32" s="22"/>
      <c r="AYA32" s="22"/>
      <c r="AYB32" s="22"/>
      <c r="AYC32" s="22"/>
      <c r="AYD32" s="22"/>
      <c r="AYE32" s="22"/>
      <c r="AYF32" s="22"/>
      <c r="AYG32" s="22"/>
      <c r="AYH32" s="22"/>
      <c r="AYI32" s="22"/>
      <c r="AYJ32" s="22"/>
      <c r="AYK32" s="22"/>
      <c r="AYL32" s="22"/>
      <c r="AYM32" s="22"/>
      <c r="AYN32" s="22"/>
      <c r="AYO32" s="22"/>
      <c r="AYP32" s="22"/>
      <c r="AYQ32" s="22"/>
      <c r="AYR32" s="22"/>
      <c r="AYS32" s="22"/>
      <c r="AYT32" s="22"/>
      <c r="AYU32" s="22"/>
      <c r="AYV32" s="22"/>
      <c r="AYW32" s="22"/>
      <c r="AYX32" s="22"/>
      <c r="AYY32" s="22"/>
      <c r="AYZ32" s="22"/>
      <c r="AZA32" s="22"/>
      <c r="AZB32" s="22"/>
      <c r="AZC32" s="22"/>
      <c r="AZD32" s="22"/>
      <c r="AZE32" s="22"/>
      <c r="AZF32" s="22"/>
      <c r="AZG32" s="22"/>
      <c r="AZH32" s="22"/>
      <c r="AZI32" s="22"/>
      <c r="AZJ32" s="22"/>
      <c r="AZK32" s="22"/>
      <c r="AZL32" s="22"/>
      <c r="AZM32" s="22"/>
      <c r="AZN32" s="22"/>
      <c r="AZO32" s="22"/>
      <c r="AZP32" s="22"/>
      <c r="AZQ32" s="22"/>
      <c r="AZR32" s="22"/>
      <c r="AZS32" s="22"/>
      <c r="AZT32" s="22"/>
      <c r="AZU32" s="22"/>
      <c r="AZV32" s="22"/>
      <c r="AZW32" s="22"/>
      <c r="AZX32" s="22"/>
      <c r="AZY32" s="22"/>
      <c r="AZZ32" s="22"/>
      <c r="BAA32" s="22"/>
      <c r="BAB32" s="22"/>
      <c r="BAC32" s="22"/>
      <c r="BAD32" s="22"/>
      <c r="BAE32" s="22"/>
      <c r="BAF32" s="22"/>
      <c r="BAG32" s="22"/>
      <c r="BAH32" s="22"/>
      <c r="BAI32" s="22"/>
      <c r="BAJ32" s="22"/>
      <c r="BAK32" s="22"/>
      <c r="BAL32" s="22"/>
      <c r="BAM32" s="22"/>
      <c r="BAN32" s="22"/>
      <c r="BAO32" s="22"/>
      <c r="BAP32" s="22"/>
      <c r="BAQ32" s="22"/>
      <c r="BAR32" s="22"/>
      <c r="BAS32" s="22"/>
      <c r="BAT32" s="22"/>
      <c r="BAU32" s="22"/>
      <c r="BAV32" s="22"/>
      <c r="BAW32" s="22"/>
      <c r="BAX32" s="22"/>
      <c r="BAY32" s="22"/>
      <c r="BAZ32" s="22"/>
      <c r="BBA32" s="22"/>
      <c r="BBB32" s="22"/>
      <c r="BBC32" s="22"/>
      <c r="BBD32" s="22"/>
      <c r="BBE32" s="22"/>
      <c r="BBF32" s="22"/>
      <c r="BBG32" s="22"/>
      <c r="BBH32" s="22"/>
      <c r="BBI32" s="22"/>
      <c r="BBJ32" s="22"/>
      <c r="BBK32" s="22"/>
      <c r="BBL32" s="22"/>
      <c r="BBM32" s="22"/>
      <c r="BBN32" s="22"/>
      <c r="BBO32" s="22"/>
      <c r="BBP32" s="22"/>
      <c r="BBQ32" s="22"/>
      <c r="BBR32" s="22"/>
      <c r="BBS32" s="22"/>
      <c r="BBT32" s="22"/>
      <c r="BBU32" s="22"/>
      <c r="BBV32" s="22"/>
      <c r="BBW32" s="22"/>
      <c r="BBX32" s="22"/>
      <c r="BBY32" s="22"/>
      <c r="BBZ32" s="22"/>
      <c r="BCA32" s="22"/>
      <c r="BCB32" s="22"/>
      <c r="BCC32" s="22"/>
      <c r="BCD32" s="22"/>
      <c r="BCE32" s="22"/>
      <c r="BCF32" s="22"/>
      <c r="BCG32" s="22"/>
      <c r="BCH32" s="22"/>
      <c r="BCI32" s="22"/>
      <c r="BCJ32" s="22"/>
      <c r="BCK32" s="22"/>
      <c r="BCL32" s="22"/>
      <c r="BCM32" s="22"/>
      <c r="BCN32" s="22"/>
      <c r="BCO32" s="22"/>
      <c r="BCP32" s="22"/>
      <c r="BCQ32" s="22"/>
      <c r="BCR32" s="22"/>
      <c r="BCS32" s="22"/>
      <c r="BCT32" s="22"/>
      <c r="BCU32" s="22"/>
      <c r="BCV32" s="22"/>
      <c r="BCW32" s="22"/>
      <c r="BCX32" s="22"/>
      <c r="BCY32" s="22"/>
      <c r="BCZ32" s="22"/>
      <c r="BDA32" s="22"/>
      <c r="BDB32" s="22"/>
      <c r="BDC32" s="22"/>
      <c r="BDD32" s="22"/>
      <c r="BDE32" s="22"/>
      <c r="BDF32" s="22"/>
      <c r="BDG32" s="22"/>
      <c r="BDH32" s="22"/>
      <c r="BDI32" s="22"/>
      <c r="BDJ32" s="22"/>
      <c r="BDK32" s="22"/>
      <c r="BDL32" s="22"/>
      <c r="BDM32" s="22"/>
      <c r="BDN32" s="22"/>
      <c r="BDO32" s="22"/>
      <c r="BDP32" s="22"/>
      <c r="BDQ32" s="22"/>
      <c r="BDR32" s="22"/>
      <c r="BDS32" s="22"/>
      <c r="BDT32" s="22"/>
      <c r="BDU32" s="22"/>
      <c r="BDV32" s="22"/>
      <c r="BDW32" s="22"/>
      <c r="BDX32" s="22"/>
      <c r="BDY32" s="22"/>
      <c r="BDZ32" s="22"/>
      <c r="BEA32" s="22"/>
      <c r="BEB32" s="22"/>
      <c r="BEC32" s="22"/>
      <c r="BED32" s="22"/>
      <c r="BEE32" s="22"/>
      <c r="BEF32" s="22"/>
      <c r="BEG32" s="22"/>
      <c r="BEH32" s="22"/>
      <c r="BEI32" s="22"/>
      <c r="BEJ32" s="22"/>
      <c r="BEK32" s="22"/>
      <c r="BEL32" s="22"/>
      <c r="BEM32" s="22"/>
      <c r="BEN32" s="22"/>
      <c r="BEO32" s="22"/>
      <c r="BEP32" s="22"/>
      <c r="BEQ32" s="22"/>
      <c r="BER32" s="22"/>
      <c r="BES32" s="22"/>
      <c r="BET32" s="22"/>
      <c r="BEU32" s="22"/>
      <c r="BEV32" s="22"/>
      <c r="BEW32" s="22"/>
      <c r="BEX32" s="22"/>
      <c r="BEY32" s="22"/>
      <c r="BEZ32" s="22"/>
      <c r="BFA32" s="22"/>
      <c r="BFB32" s="22"/>
      <c r="BFC32" s="22"/>
      <c r="BFD32" s="22"/>
      <c r="BFE32" s="22"/>
      <c r="BFF32" s="22"/>
      <c r="BFG32" s="22"/>
      <c r="BFH32" s="22"/>
      <c r="BFI32" s="22"/>
      <c r="BFJ32" s="22"/>
      <c r="BFK32" s="22"/>
      <c r="BFL32" s="22"/>
      <c r="BFM32" s="22"/>
      <c r="BFN32" s="22"/>
      <c r="BFO32" s="22"/>
      <c r="BFP32" s="22"/>
      <c r="BFQ32" s="22"/>
      <c r="BFR32" s="22"/>
      <c r="BFS32" s="22"/>
      <c r="BFT32" s="22"/>
      <c r="BFU32" s="22"/>
      <c r="BFV32" s="22"/>
      <c r="BFW32" s="22"/>
      <c r="BFX32" s="22"/>
      <c r="BFY32" s="22"/>
      <c r="BFZ32" s="22"/>
      <c r="BGA32" s="22"/>
      <c r="BGB32" s="22"/>
      <c r="BGC32" s="22"/>
      <c r="BGD32" s="22"/>
      <c r="BGE32" s="22"/>
      <c r="BGF32" s="22"/>
      <c r="BGG32" s="22"/>
      <c r="BGH32" s="22"/>
      <c r="BGI32" s="22"/>
      <c r="BGJ32" s="22"/>
      <c r="BGK32" s="22"/>
      <c r="BGL32" s="22"/>
      <c r="BGM32" s="22"/>
      <c r="BGN32" s="22"/>
      <c r="BGO32" s="22"/>
      <c r="BGP32" s="22"/>
      <c r="BGQ32" s="22"/>
      <c r="BGR32" s="22"/>
      <c r="BGS32" s="22"/>
      <c r="BGT32" s="22"/>
      <c r="BGU32" s="22"/>
      <c r="BGV32" s="22"/>
      <c r="BGW32" s="22"/>
      <c r="BGX32" s="22"/>
      <c r="BGY32" s="22"/>
      <c r="BGZ32" s="22"/>
      <c r="BHA32" s="22"/>
      <c r="BHB32" s="22"/>
      <c r="BHC32" s="22"/>
      <c r="BHD32" s="22"/>
      <c r="BHE32" s="22"/>
      <c r="BHF32" s="22"/>
      <c r="BHG32" s="22"/>
      <c r="BHH32" s="22"/>
      <c r="BHI32" s="22"/>
      <c r="BHJ32" s="22"/>
      <c r="BHK32" s="22"/>
      <c r="BHL32" s="22"/>
      <c r="BHM32" s="22"/>
      <c r="BHN32" s="22"/>
      <c r="BHO32" s="22"/>
      <c r="BHP32" s="22"/>
      <c r="BHQ32" s="22"/>
      <c r="BHR32" s="22"/>
      <c r="BHS32" s="22"/>
      <c r="BHT32" s="22"/>
      <c r="BHU32" s="22"/>
      <c r="BHV32" s="22"/>
      <c r="BHW32" s="22"/>
      <c r="BHX32" s="22"/>
      <c r="BHY32" s="22"/>
      <c r="BHZ32" s="22"/>
      <c r="BIA32" s="22"/>
      <c r="BIB32" s="22"/>
      <c r="BIC32" s="22"/>
      <c r="BID32" s="22"/>
      <c r="BIE32" s="22"/>
      <c r="BIF32" s="22"/>
      <c r="BIG32" s="22"/>
      <c r="BIH32" s="22"/>
      <c r="BII32" s="22"/>
      <c r="BIJ32" s="22"/>
      <c r="BIK32" s="22"/>
      <c r="BIL32" s="22"/>
      <c r="BIM32" s="22"/>
      <c r="BIN32" s="22"/>
      <c r="BIO32" s="22"/>
      <c r="BIP32" s="22"/>
      <c r="BIQ32" s="22"/>
      <c r="BIR32" s="22"/>
      <c r="BIS32" s="22"/>
      <c r="BIT32" s="22"/>
      <c r="BIU32" s="22"/>
      <c r="BIV32" s="22"/>
      <c r="BIW32" s="22"/>
      <c r="BIX32" s="22"/>
      <c r="BIY32" s="22"/>
      <c r="BIZ32" s="22"/>
      <c r="BJA32" s="22"/>
      <c r="BJB32" s="22"/>
      <c r="BJC32" s="22"/>
      <c r="BJD32" s="22"/>
      <c r="BJE32" s="22"/>
      <c r="BJF32" s="22"/>
      <c r="BJG32" s="22"/>
      <c r="BJH32" s="22"/>
      <c r="BJI32" s="22"/>
      <c r="BJJ32" s="22"/>
      <c r="BJK32" s="22"/>
      <c r="BJL32" s="22"/>
      <c r="BJM32" s="22"/>
      <c r="BJN32" s="22"/>
      <c r="BJO32" s="22"/>
      <c r="BJP32" s="22"/>
      <c r="BJQ32" s="22"/>
      <c r="BJR32" s="22"/>
      <c r="BJS32" s="22"/>
      <c r="BJT32" s="22"/>
      <c r="BJU32" s="22"/>
      <c r="BJV32" s="22"/>
      <c r="BJW32" s="22"/>
      <c r="BJX32" s="22"/>
      <c r="BJY32" s="22"/>
      <c r="BJZ32" s="22"/>
      <c r="BKA32" s="22"/>
      <c r="BKB32" s="22"/>
      <c r="BKC32" s="22"/>
      <c r="BKD32" s="22"/>
      <c r="BKE32" s="22"/>
      <c r="BKF32" s="22"/>
      <c r="BKG32" s="22"/>
      <c r="BKH32" s="22"/>
      <c r="BKI32" s="22"/>
      <c r="BKJ32" s="22"/>
      <c r="BKK32" s="22"/>
      <c r="BKL32" s="22"/>
      <c r="BKM32" s="22"/>
      <c r="BKN32" s="22"/>
      <c r="BKO32" s="22"/>
      <c r="BKP32" s="22"/>
      <c r="BKQ32" s="22"/>
      <c r="BKR32" s="22"/>
      <c r="BKS32" s="22"/>
      <c r="BKT32" s="22"/>
      <c r="BKU32" s="22"/>
      <c r="BKV32" s="22"/>
      <c r="BKW32" s="22"/>
      <c r="BKX32" s="22"/>
      <c r="BKY32" s="22"/>
      <c r="BKZ32" s="22"/>
      <c r="BLA32" s="22"/>
      <c r="BLB32" s="22"/>
      <c r="BLC32" s="22"/>
      <c r="BLD32" s="22"/>
      <c r="BLE32" s="22"/>
      <c r="BLF32" s="22"/>
      <c r="BLG32" s="22"/>
      <c r="BLH32" s="22"/>
      <c r="BLI32" s="22"/>
      <c r="BLJ32" s="22"/>
      <c r="BLK32" s="22"/>
      <c r="BLL32" s="22"/>
      <c r="BLM32" s="22"/>
      <c r="BLN32" s="22"/>
      <c r="BLO32" s="22"/>
      <c r="BLP32" s="22"/>
      <c r="BLQ32" s="22"/>
      <c r="BLR32" s="22"/>
      <c r="BLS32" s="22"/>
      <c r="BLT32" s="22"/>
      <c r="BLU32" s="22"/>
      <c r="BLV32" s="22"/>
      <c r="BLW32" s="22"/>
      <c r="BLX32" s="22"/>
      <c r="BLY32" s="22"/>
      <c r="BLZ32" s="22"/>
      <c r="BMA32" s="22"/>
      <c r="BMB32" s="22"/>
      <c r="BMC32" s="22"/>
      <c r="BMD32" s="22"/>
      <c r="BME32" s="22"/>
      <c r="BMF32" s="22"/>
      <c r="BMG32" s="22"/>
      <c r="BMH32" s="22"/>
      <c r="BMI32" s="22"/>
      <c r="BMJ32" s="22"/>
      <c r="BMK32" s="22"/>
      <c r="BML32" s="22"/>
      <c r="BMM32" s="22"/>
      <c r="BMN32" s="22"/>
      <c r="BMO32" s="22"/>
      <c r="BMP32" s="22"/>
      <c r="BMQ32" s="22"/>
      <c r="BMR32" s="22"/>
      <c r="BMS32" s="22"/>
      <c r="BMT32" s="22"/>
      <c r="BMU32" s="22"/>
      <c r="BMV32" s="22"/>
      <c r="BMW32" s="22"/>
      <c r="BMX32" s="22"/>
      <c r="BMY32" s="22"/>
      <c r="BMZ32" s="22"/>
      <c r="BNA32" s="22"/>
      <c r="BNB32" s="22"/>
      <c r="BNC32" s="22"/>
      <c r="BND32" s="22"/>
      <c r="BNE32" s="22"/>
      <c r="BNF32" s="22"/>
      <c r="BNG32" s="22"/>
      <c r="BNH32" s="22"/>
      <c r="BNI32" s="22"/>
      <c r="BNJ32" s="22"/>
      <c r="BNK32" s="22"/>
      <c r="BNL32" s="22"/>
      <c r="BNM32" s="22"/>
      <c r="BNN32" s="22"/>
      <c r="BNO32" s="22"/>
      <c r="BNP32" s="22"/>
      <c r="BNQ32" s="22"/>
      <c r="BNR32" s="22"/>
      <c r="BNS32" s="22"/>
      <c r="BNT32" s="22"/>
      <c r="BNU32" s="22"/>
      <c r="BNV32" s="22"/>
      <c r="BNW32" s="22"/>
      <c r="BNX32" s="22"/>
      <c r="BNY32" s="22"/>
      <c r="BNZ32" s="22"/>
      <c r="BOA32" s="22"/>
      <c r="BOB32" s="22"/>
      <c r="BOC32" s="22"/>
      <c r="BOD32" s="22"/>
      <c r="BOE32" s="22"/>
      <c r="BOF32" s="22"/>
      <c r="BOG32" s="22"/>
      <c r="BOH32" s="22"/>
      <c r="BOI32" s="22"/>
      <c r="BOJ32" s="22"/>
      <c r="BOK32" s="22"/>
      <c r="BOL32" s="22"/>
      <c r="BOM32" s="22"/>
      <c r="BON32" s="22"/>
      <c r="BOO32" s="22"/>
      <c r="BOP32" s="22"/>
      <c r="BOQ32" s="22"/>
      <c r="BOR32" s="22"/>
      <c r="BOS32" s="22"/>
      <c r="BOT32" s="22"/>
      <c r="BOU32" s="22"/>
      <c r="BOV32" s="22"/>
      <c r="BOW32" s="22"/>
      <c r="BOX32" s="22"/>
      <c r="BOY32" s="22"/>
      <c r="BOZ32" s="22"/>
      <c r="BPA32" s="22"/>
      <c r="BPB32" s="22"/>
      <c r="BPC32" s="22"/>
      <c r="BPD32" s="22"/>
      <c r="BPE32" s="22"/>
      <c r="BPF32" s="22"/>
      <c r="BPG32" s="22"/>
      <c r="BPH32" s="22"/>
      <c r="BPI32" s="22"/>
      <c r="BPJ32" s="22"/>
      <c r="BPK32" s="22"/>
      <c r="BPL32" s="22"/>
      <c r="BPM32" s="22"/>
      <c r="BPN32" s="22"/>
      <c r="BPO32" s="22"/>
      <c r="BPP32" s="22"/>
      <c r="BPQ32" s="22"/>
      <c r="BPR32" s="22"/>
      <c r="BPS32" s="22"/>
      <c r="BPT32" s="22"/>
      <c r="BPU32" s="22"/>
      <c r="BPV32" s="22"/>
      <c r="BPW32" s="22"/>
      <c r="BPX32" s="22"/>
      <c r="BPY32" s="22"/>
      <c r="BPZ32" s="22"/>
      <c r="BQA32" s="22"/>
      <c r="BQB32" s="22"/>
      <c r="BQC32" s="22"/>
      <c r="BQD32" s="22"/>
      <c r="BQE32" s="22"/>
      <c r="BQF32" s="22"/>
      <c r="BQG32" s="22"/>
      <c r="BQH32" s="22"/>
      <c r="BQI32" s="22"/>
      <c r="BQJ32" s="22"/>
      <c r="BQK32" s="22"/>
      <c r="BQL32" s="22"/>
      <c r="BQM32" s="22"/>
      <c r="BQN32" s="22"/>
      <c r="BQO32" s="22"/>
      <c r="BQP32" s="22"/>
      <c r="BQQ32" s="22"/>
      <c r="BQR32" s="22"/>
      <c r="BQS32" s="22"/>
      <c r="BQT32" s="22"/>
      <c r="BQU32" s="22"/>
      <c r="BQV32" s="22"/>
      <c r="BQW32" s="22"/>
      <c r="BQX32" s="22"/>
      <c r="BQY32" s="22"/>
      <c r="BQZ32" s="22"/>
      <c r="BRA32" s="22"/>
      <c r="BRB32" s="22"/>
      <c r="BRC32" s="22"/>
      <c r="BRD32" s="22"/>
      <c r="BRE32" s="22"/>
      <c r="BRF32" s="22"/>
      <c r="BRG32" s="22"/>
      <c r="BRH32" s="22"/>
      <c r="BRI32" s="22"/>
      <c r="BRJ32" s="22"/>
      <c r="BRK32" s="22"/>
      <c r="BRL32" s="22"/>
      <c r="BRM32" s="22"/>
      <c r="BRN32" s="22"/>
      <c r="BRO32" s="22"/>
      <c r="BRP32" s="22"/>
      <c r="BRQ32" s="22"/>
      <c r="BRR32" s="22"/>
      <c r="BRS32" s="22"/>
      <c r="BRT32" s="22"/>
      <c r="BRU32" s="22"/>
      <c r="BRV32" s="22"/>
      <c r="BRW32" s="22"/>
      <c r="BRX32" s="22"/>
      <c r="BRY32" s="22"/>
      <c r="BRZ32" s="22"/>
      <c r="BSA32" s="22"/>
      <c r="BSB32" s="22"/>
      <c r="BSC32" s="22"/>
      <c r="BSD32" s="22"/>
      <c r="BSE32" s="22"/>
      <c r="BSF32" s="22"/>
      <c r="BSG32" s="22"/>
      <c r="BSH32" s="22"/>
      <c r="BSI32" s="22"/>
      <c r="BSJ32" s="22"/>
      <c r="BSK32" s="22"/>
      <c r="BSL32" s="22"/>
      <c r="BSM32" s="22"/>
      <c r="BSN32" s="22"/>
      <c r="BSO32" s="22"/>
      <c r="BSP32" s="22"/>
      <c r="BSQ32" s="22"/>
      <c r="BSR32" s="22"/>
      <c r="BSS32" s="22"/>
      <c r="BST32" s="22"/>
      <c r="BSU32" s="22"/>
      <c r="BSV32" s="22"/>
      <c r="BSW32" s="22"/>
      <c r="BSX32" s="22"/>
      <c r="BSY32" s="22"/>
      <c r="BSZ32" s="22"/>
      <c r="BTA32" s="22"/>
      <c r="BTB32" s="22"/>
      <c r="BTC32" s="22"/>
      <c r="BTD32" s="22"/>
      <c r="BTE32" s="22"/>
      <c r="BTF32" s="22"/>
      <c r="BTG32" s="22"/>
      <c r="BTH32" s="22"/>
      <c r="BTI32" s="22"/>
      <c r="BTJ32" s="22"/>
      <c r="BTK32" s="22"/>
      <c r="BTL32" s="22"/>
      <c r="BTM32" s="22"/>
      <c r="BTN32" s="22"/>
      <c r="BTO32" s="22"/>
      <c r="BTP32" s="22"/>
      <c r="BTQ32" s="22"/>
      <c r="BTR32" s="22"/>
      <c r="BTS32" s="22"/>
      <c r="BTT32" s="22"/>
      <c r="BTU32" s="22"/>
      <c r="BTV32" s="22"/>
      <c r="BTW32" s="22"/>
      <c r="BTX32" s="22"/>
      <c r="BTY32" s="22"/>
      <c r="BTZ32" s="22"/>
      <c r="BUA32" s="22"/>
      <c r="BUB32" s="22"/>
      <c r="BUC32" s="22"/>
      <c r="BUD32" s="22"/>
      <c r="BUE32" s="22"/>
      <c r="BUF32" s="22"/>
      <c r="BUG32" s="22"/>
      <c r="BUH32" s="22"/>
      <c r="BUI32" s="22"/>
      <c r="BUJ32" s="22"/>
      <c r="BUK32" s="22"/>
      <c r="BUL32" s="22"/>
      <c r="BUM32" s="22"/>
      <c r="BUN32" s="22"/>
      <c r="BUO32" s="22"/>
      <c r="BUP32" s="22"/>
      <c r="BUQ32" s="22"/>
      <c r="BUR32" s="22"/>
      <c r="BUS32" s="22"/>
      <c r="BUT32" s="22"/>
      <c r="BUU32" s="22"/>
      <c r="BUV32" s="22"/>
      <c r="BUW32" s="22"/>
      <c r="BUX32" s="22"/>
      <c r="BUY32" s="22"/>
      <c r="BUZ32" s="22"/>
      <c r="BVA32" s="22"/>
      <c r="BVB32" s="22"/>
      <c r="BVC32" s="22"/>
      <c r="BVD32" s="22"/>
      <c r="BVE32" s="22"/>
      <c r="BVF32" s="22"/>
      <c r="BVG32" s="22"/>
      <c r="BVH32" s="22"/>
      <c r="BVI32" s="22"/>
      <c r="BVJ32" s="22"/>
      <c r="BVK32" s="22"/>
      <c r="BVL32" s="22"/>
      <c r="BVM32" s="22"/>
      <c r="BVN32" s="22"/>
      <c r="BVO32" s="22"/>
      <c r="BVP32" s="22"/>
      <c r="BVQ32" s="22"/>
      <c r="BVR32" s="22"/>
      <c r="BVS32" s="22"/>
      <c r="BVT32" s="22"/>
      <c r="BVU32" s="22"/>
      <c r="BVV32" s="22"/>
      <c r="BVW32" s="22"/>
      <c r="BVX32" s="22"/>
      <c r="BVY32" s="22"/>
      <c r="BVZ32" s="22"/>
      <c r="BWA32" s="22"/>
      <c r="BWB32" s="22"/>
      <c r="BWC32" s="22"/>
      <c r="BWD32" s="22"/>
      <c r="BWE32" s="22"/>
      <c r="BWF32" s="22"/>
      <c r="BWG32" s="22"/>
      <c r="BWH32" s="22"/>
      <c r="BWI32" s="22"/>
      <c r="BWJ32" s="22"/>
      <c r="BWK32" s="22"/>
      <c r="BWL32" s="22"/>
      <c r="BWM32" s="22"/>
      <c r="BWN32" s="22"/>
      <c r="BWO32" s="22"/>
      <c r="BWP32" s="22"/>
      <c r="BWQ32" s="22"/>
      <c r="BWR32" s="22"/>
      <c r="BWS32" s="22"/>
      <c r="BWT32" s="22"/>
      <c r="BWU32" s="22"/>
      <c r="BWV32" s="22"/>
      <c r="BWW32" s="22"/>
      <c r="BWX32" s="22"/>
      <c r="BWY32" s="22"/>
      <c r="BWZ32" s="22"/>
      <c r="BXA32" s="22"/>
      <c r="BXB32" s="22"/>
      <c r="BXC32" s="22"/>
      <c r="BXD32" s="22"/>
      <c r="BXE32" s="22"/>
      <c r="BXF32" s="22"/>
      <c r="BXG32" s="22"/>
      <c r="BXH32" s="22"/>
      <c r="BXI32" s="22"/>
      <c r="BXJ32" s="22"/>
      <c r="BXK32" s="22"/>
      <c r="BXL32" s="22"/>
      <c r="BXM32" s="22"/>
      <c r="BXN32" s="22"/>
      <c r="BXO32" s="22"/>
      <c r="BXP32" s="22"/>
      <c r="BXQ32" s="22"/>
      <c r="BXR32" s="22"/>
      <c r="BXS32" s="22"/>
      <c r="BXT32" s="22"/>
      <c r="BXU32" s="22"/>
      <c r="BXV32" s="22"/>
      <c r="BXW32" s="22"/>
      <c r="BXX32" s="22"/>
      <c r="BXY32" s="22"/>
      <c r="BXZ32" s="22"/>
      <c r="BYA32" s="22"/>
      <c r="BYB32" s="22"/>
      <c r="BYC32" s="22"/>
      <c r="BYD32" s="22"/>
      <c r="BYE32" s="22"/>
      <c r="BYF32" s="22"/>
      <c r="BYG32" s="22"/>
      <c r="BYH32" s="22"/>
      <c r="BYI32" s="22"/>
      <c r="BYJ32" s="22"/>
      <c r="BYK32" s="22"/>
      <c r="BYL32" s="22"/>
      <c r="BYM32" s="22"/>
      <c r="BYN32" s="22"/>
      <c r="BYO32" s="22"/>
      <c r="BYP32" s="22"/>
      <c r="BYQ32" s="22"/>
      <c r="BYR32" s="22"/>
      <c r="BYS32" s="22"/>
      <c r="BYT32" s="22"/>
      <c r="BYU32" s="22"/>
      <c r="BYV32" s="22"/>
      <c r="BYW32" s="22"/>
      <c r="BYX32" s="22"/>
      <c r="BYY32" s="22"/>
      <c r="BYZ32" s="22"/>
      <c r="BZA32" s="22"/>
      <c r="BZB32" s="22"/>
      <c r="BZC32" s="22"/>
      <c r="BZD32" s="22"/>
      <c r="BZE32" s="22"/>
      <c r="BZF32" s="22"/>
      <c r="BZG32" s="22"/>
      <c r="BZH32" s="22"/>
      <c r="BZI32" s="22"/>
      <c r="BZJ32" s="22"/>
      <c r="BZK32" s="22"/>
      <c r="BZL32" s="22"/>
      <c r="BZM32" s="22"/>
      <c r="BZN32" s="22"/>
      <c r="BZO32" s="22"/>
      <c r="BZP32" s="22"/>
      <c r="BZQ32" s="22"/>
      <c r="BZR32" s="22"/>
      <c r="BZS32" s="22"/>
      <c r="BZT32" s="22"/>
      <c r="BZU32" s="22"/>
      <c r="BZV32" s="22"/>
      <c r="BZW32" s="22"/>
      <c r="BZX32" s="22"/>
      <c r="BZY32" s="22"/>
      <c r="BZZ32" s="22"/>
      <c r="CAA32" s="22"/>
      <c r="CAB32" s="22"/>
      <c r="CAC32" s="22"/>
      <c r="CAD32" s="22"/>
      <c r="CAE32" s="22"/>
      <c r="CAF32" s="22"/>
      <c r="CAG32" s="22"/>
      <c r="CAH32" s="22"/>
      <c r="CAI32" s="22"/>
      <c r="CAJ32" s="22"/>
      <c r="CAK32" s="22"/>
      <c r="CAL32" s="22"/>
      <c r="CAM32" s="22"/>
      <c r="CAN32" s="22"/>
      <c r="CAO32" s="22"/>
      <c r="CAP32" s="22"/>
      <c r="CAQ32" s="22"/>
      <c r="CAR32" s="22"/>
      <c r="CAS32" s="22"/>
      <c r="CAT32" s="22"/>
      <c r="CAU32" s="22"/>
      <c r="CAV32" s="22"/>
      <c r="CAW32" s="22"/>
      <c r="CAX32" s="22"/>
      <c r="CAY32" s="22"/>
      <c r="CAZ32" s="22"/>
      <c r="CBA32" s="22"/>
      <c r="CBB32" s="22"/>
      <c r="CBC32" s="22"/>
      <c r="CBD32" s="22"/>
      <c r="CBE32" s="22"/>
      <c r="CBF32" s="22"/>
      <c r="CBG32" s="22"/>
      <c r="CBH32" s="22"/>
      <c r="CBI32" s="22"/>
      <c r="CBJ32" s="22"/>
      <c r="CBK32" s="22"/>
      <c r="CBL32" s="22"/>
      <c r="CBM32" s="22"/>
      <c r="CBN32" s="22"/>
      <c r="CBO32" s="22"/>
      <c r="CBP32" s="22"/>
      <c r="CBQ32" s="22"/>
      <c r="CBR32" s="22"/>
      <c r="CBS32" s="22"/>
      <c r="CBT32" s="22"/>
      <c r="CBU32" s="22"/>
      <c r="CBV32" s="22"/>
      <c r="CBW32" s="22"/>
      <c r="CBX32" s="22"/>
      <c r="CBY32" s="22"/>
      <c r="CBZ32" s="22"/>
      <c r="CCA32" s="22"/>
      <c r="CCB32" s="22"/>
      <c r="CCC32" s="22"/>
      <c r="CCD32" s="22"/>
      <c r="CCE32" s="22"/>
      <c r="CCF32" s="22"/>
      <c r="CCG32" s="22"/>
      <c r="CCH32" s="22"/>
      <c r="CCI32" s="22"/>
      <c r="CCJ32" s="22"/>
      <c r="CCK32" s="22"/>
      <c r="CCL32" s="22"/>
      <c r="CCM32" s="22"/>
      <c r="CCN32" s="22"/>
      <c r="CCO32" s="22"/>
      <c r="CCP32" s="22"/>
      <c r="CCQ32" s="22"/>
      <c r="CCR32" s="22"/>
      <c r="CCS32" s="22"/>
      <c r="CCT32" s="22"/>
      <c r="CCU32" s="22"/>
      <c r="CCV32" s="22"/>
      <c r="CCW32" s="22"/>
      <c r="CCX32" s="22"/>
      <c r="CCY32" s="22"/>
      <c r="CCZ32" s="22"/>
      <c r="CDA32" s="22"/>
      <c r="CDB32" s="22"/>
      <c r="CDC32" s="22"/>
      <c r="CDD32" s="22"/>
      <c r="CDE32" s="22"/>
      <c r="CDF32" s="22"/>
      <c r="CDG32" s="22"/>
      <c r="CDH32" s="22"/>
      <c r="CDI32" s="22"/>
      <c r="CDJ32" s="22"/>
      <c r="CDK32" s="22"/>
      <c r="CDL32" s="22"/>
      <c r="CDM32" s="22"/>
      <c r="CDN32" s="22"/>
      <c r="CDO32" s="22"/>
      <c r="CDP32" s="22"/>
      <c r="CDQ32" s="22"/>
      <c r="CDR32" s="22"/>
      <c r="CDS32" s="22"/>
      <c r="CDT32" s="22"/>
      <c r="CDU32" s="22"/>
      <c r="CDV32" s="22"/>
      <c r="CDW32" s="22"/>
      <c r="CDX32" s="22"/>
      <c r="CDY32" s="22"/>
      <c r="CDZ32" s="22"/>
      <c r="CEA32" s="22"/>
      <c r="CEB32" s="22"/>
      <c r="CEC32" s="22"/>
      <c r="CED32" s="22"/>
      <c r="CEE32" s="22"/>
      <c r="CEF32" s="22"/>
      <c r="CEG32" s="22"/>
      <c r="CEH32" s="22"/>
      <c r="CEI32" s="22"/>
      <c r="CEJ32" s="22"/>
      <c r="CEK32" s="22"/>
      <c r="CEL32" s="22"/>
      <c r="CEM32" s="22"/>
      <c r="CEN32" s="22"/>
      <c r="CEO32" s="22"/>
      <c r="CEP32" s="22"/>
      <c r="CEQ32" s="22"/>
      <c r="CER32" s="22"/>
      <c r="CES32" s="22"/>
      <c r="CET32" s="22"/>
      <c r="CEU32" s="22"/>
      <c r="CEV32" s="22"/>
      <c r="CEW32" s="22"/>
      <c r="CEX32" s="22"/>
      <c r="CEY32" s="22"/>
      <c r="CEZ32" s="22"/>
      <c r="CFA32" s="22"/>
      <c r="CFB32" s="22"/>
      <c r="CFC32" s="22"/>
      <c r="CFD32" s="22"/>
      <c r="CFE32" s="22"/>
      <c r="CFF32" s="22"/>
      <c r="CFG32" s="22"/>
      <c r="CFH32" s="22"/>
      <c r="CFI32" s="22"/>
      <c r="CFJ32" s="22"/>
      <c r="CFK32" s="22"/>
      <c r="CFL32" s="22"/>
      <c r="CFM32" s="22"/>
      <c r="CFN32" s="22"/>
      <c r="CFO32" s="22"/>
      <c r="CFP32" s="22"/>
      <c r="CFQ32" s="22"/>
      <c r="CFR32" s="22"/>
      <c r="CFS32" s="22"/>
      <c r="CFT32" s="22"/>
      <c r="CFU32" s="22"/>
      <c r="CFV32" s="22"/>
      <c r="CFW32" s="22"/>
      <c r="CFX32" s="22"/>
      <c r="CFY32" s="22"/>
      <c r="CFZ32" s="22"/>
      <c r="CGA32" s="22"/>
      <c r="CGB32" s="22"/>
      <c r="CGC32" s="22"/>
      <c r="CGD32" s="22"/>
      <c r="CGE32" s="22"/>
      <c r="CGF32" s="22"/>
      <c r="CGG32" s="22"/>
      <c r="CGH32" s="22"/>
      <c r="CGI32" s="22"/>
      <c r="CGJ32" s="22"/>
      <c r="CGK32" s="22"/>
      <c r="CGL32" s="22"/>
      <c r="CGM32" s="22"/>
      <c r="CGN32" s="22"/>
      <c r="CGO32" s="22"/>
      <c r="CGP32" s="22"/>
      <c r="CGQ32" s="22"/>
      <c r="CGR32" s="22"/>
      <c r="CGS32" s="22"/>
      <c r="CGT32" s="22"/>
      <c r="CGU32" s="22"/>
      <c r="CGV32" s="22"/>
      <c r="CGW32" s="22"/>
      <c r="CGX32" s="22"/>
      <c r="CGY32" s="22"/>
      <c r="CGZ32" s="22"/>
      <c r="CHA32" s="22"/>
      <c r="CHB32" s="22"/>
      <c r="CHC32" s="22"/>
      <c r="CHD32" s="22"/>
      <c r="CHE32" s="22"/>
      <c r="CHF32" s="22"/>
      <c r="CHG32" s="22"/>
      <c r="CHH32" s="22"/>
      <c r="CHI32" s="22"/>
      <c r="CHJ32" s="22"/>
      <c r="CHK32" s="22"/>
      <c r="CHL32" s="22"/>
      <c r="CHM32" s="22"/>
      <c r="CHN32" s="22"/>
      <c r="CHO32" s="22"/>
      <c r="CHP32" s="22"/>
      <c r="CHQ32" s="22"/>
      <c r="CHR32" s="22"/>
      <c r="CHS32" s="22"/>
      <c r="CHT32" s="22"/>
      <c r="CHU32" s="22"/>
      <c r="CHV32" s="22"/>
      <c r="CHW32" s="22"/>
      <c r="CHX32" s="22"/>
      <c r="CHY32" s="22"/>
      <c r="CHZ32" s="22"/>
      <c r="CIA32" s="22"/>
      <c r="CIB32" s="22"/>
      <c r="CIC32" s="22"/>
      <c r="CID32" s="22"/>
      <c r="CIE32" s="22"/>
      <c r="CIF32" s="22"/>
      <c r="CIG32" s="22"/>
      <c r="CIH32" s="22"/>
      <c r="CII32" s="22"/>
      <c r="CIJ32" s="22"/>
      <c r="CIK32" s="22"/>
      <c r="CIL32" s="22"/>
      <c r="CIM32" s="22"/>
      <c r="CIN32" s="22"/>
      <c r="CIO32" s="22"/>
      <c r="CIP32" s="22"/>
      <c r="CIQ32" s="22"/>
      <c r="CIR32" s="22"/>
      <c r="CIS32" s="22"/>
      <c r="CIT32" s="22"/>
      <c r="CIU32" s="22"/>
      <c r="CIV32" s="22"/>
      <c r="CIW32" s="22"/>
      <c r="CIX32" s="22"/>
      <c r="CIY32" s="22"/>
      <c r="CIZ32" s="22"/>
      <c r="CJA32" s="22"/>
      <c r="CJB32" s="22"/>
      <c r="CJC32" s="22"/>
      <c r="CJD32" s="22"/>
      <c r="CJE32" s="22"/>
      <c r="CJF32" s="22"/>
      <c r="CJG32" s="22"/>
      <c r="CJH32" s="22"/>
      <c r="CJI32" s="22"/>
      <c r="CJJ32" s="22"/>
      <c r="CJK32" s="22"/>
      <c r="CJL32" s="22"/>
      <c r="CJM32" s="22"/>
      <c r="CJN32" s="22"/>
      <c r="CJO32" s="22"/>
      <c r="CJP32" s="22"/>
      <c r="CJQ32" s="22"/>
      <c r="CJR32" s="22"/>
      <c r="CJS32" s="22"/>
      <c r="CJT32" s="22"/>
      <c r="CJU32" s="22"/>
      <c r="CJV32" s="22"/>
      <c r="CJW32" s="22"/>
      <c r="CJX32" s="22"/>
      <c r="CJY32" s="22"/>
      <c r="CJZ32" s="22"/>
      <c r="CKA32" s="22"/>
      <c r="CKB32" s="22"/>
      <c r="CKC32" s="22"/>
      <c r="CKD32" s="22"/>
      <c r="CKE32" s="22"/>
      <c r="CKF32" s="22"/>
      <c r="CKG32" s="22"/>
      <c r="CKH32" s="22"/>
      <c r="CKI32" s="22"/>
      <c r="CKJ32" s="22"/>
      <c r="CKK32" s="22"/>
      <c r="CKL32" s="22"/>
      <c r="CKM32" s="22"/>
      <c r="CKN32" s="22"/>
      <c r="CKO32" s="22"/>
      <c r="CKP32" s="22"/>
      <c r="CKQ32" s="22"/>
      <c r="CKR32" s="22"/>
      <c r="CKS32" s="22"/>
      <c r="CKT32" s="22"/>
      <c r="CKU32" s="22"/>
      <c r="CKV32" s="22"/>
      <c r="CKW32" s="22"/>
      <c r="CKX32" s="22"/>
      <c r="CKY32" s="22"/>
      <c r="CKZ32" s="22"/>
      <c r="CLA32" s="22"/>
      <c r="CLB32" s="22"/>
      <c r="CLC32" s="22"/>
      <c r="CLD32" s="22"/>
      <c r="CLE32" s="22"/>
      <c r="CLF32" s="22"/>
      <c r="CLG32" s="22"/>
      <c r="CLH32" s="22"/>
      <c r="CLI32" s="22"/>
      <c r="CLJ32" s="22"/>
      <c r="CLK32" s="22"/>
      <c r="CLL32" s="22"/>
      <c r="CLM32" s="22"/>
      <c r="CLN32" s="22"/>
      <c r="CLO32" s="22"/>
      <c r="CLP32" s="22"/>
      <c r="CLQ32" s="22"/>
      <c r="CLR32" s="22"/>
      <c r="CLS32" s="22"/>
      <c r="CLT32" s="22"/>
      <c r="CLU32" s="22"/>
      <c r="CLV32" s="22"/>
      <c r="CLW32" s="22"/>
      <c r="CLX32" s="22"/>
      <c r="CLY32" s="22"/>
      <c r="CLZ32" s="22"/>
      <c r="CMA32" s="22"/>
      <c r="CMB32" s="22"/>
      <c r="CMC32" s="22"/>
      <c r="CMD32" s="22"/>
      <c r="CME32" s="22"/>
      <c r="CMF32" s="22"/>
      <c r="CMG32" s="22"/>
      <c r="CMH32" s="22"/>
      <c r="CMI32" s="22"/>
      <c r="CMJ32" s="22"/>
      <c r="CMK32" s="22"/>
      <c r="CML32" s="22"/>
      <c r="CMM32" s="22"/>
      <c r="CMN32" s="22"/>
      <c r="CMO32" s="22"/>
      <c r="CMP32" s="22"/>
      <c r="CMQ32" s="22"/>
      <c r="CMR32" s="22"/>
      <c r="CMS32" s="22"/>
      <c r="CMT32" s="22"/>
      <c r="CMU32" s="22"/>
      <c r="CMV32" s="22"/>
      <c r="CMW32" s="22"/>
      <c r="CMX32" s="22"/>
      <c r="CMY32" s="22"/>
      <c r="CMZ32" s="22"/>
      <c r="CNA32" s="22"/>
      <c r="CNB32" s="22"/>
      <c r="CNC32" s="22"/>
      <c r="CND32" s="22"/>
      <c r="CNE32" s="22"/>
      <c r="CNF32" s="22"/>
      <c r="CNG32" s="22"/>
      <c r="CNH32" s="22"/>
      <c r="CNI32" s="22"/>
      <c r="CNJ32" s="22"/>
      <c r="CNK32" s="22"/>
      <c r="CNL32" s="22"/>
      <c r="CNM32" s="22"/>
      <c r="CNN32" s="22"/>
      <c r="CNO32" s="22"/>
      <c r="CNP32" s="22"/>
      <c r="CNQ32" s="22"/>
      <c r="CNR32" s="22"/>
      <c r="CNS32" s="22"/>
      <c r="CNT32" s="22"/>
      <c r="CNU32" s="22"/>
      <c r="CNV32" s="22"/>
      <c r="CNW32" s="22"/>
      <c r="CNX32" s="22"/>
      <c r="CNY32" s="22"/>
      <c r="CNZ32" s="22"/>
      <c r="COA32" s="22"/>
      <c r="COB32" s="22"/>
      <c r="COC32" s="22"/>
      <c r="COD32" s="22"/>
      <c r="COE32" s="22"/>
      <c r="COF32" s="22"/>
      <c r="COG32" s="22"/>
      <c r="COH32" s="22"/>
      <c r="COI32" s="22"/>
      <c r="COJ32" s="22"/>
      <c r="COK32" s="22"/>
      <c r="COL32" s="22"/>
      <c r="COM32" s="22"/>
      <c r="CON32" s="22"/>
      <c r="COO32" s="22"/>
      <c r="COP32" s="22"/>
      <c r="COQ32" s="22"/>
      <c r="COR32" s="22"/>
      <c r="COS32" s="22"/>
      <c r="COT32" s="22"/>
      <c r="COU32" s="22"/>
      <c r="COV32" s="22"/>
      <c r="COW32" s="22"/>
      <c r="COX32" s="22"/>
      <c r="COY32" s="22"/>
      <c r="COZ32" s="22"/>
      <c r="CPA32" s="22"/>
      <c r="CPB32" s="22"/>
      <c r="CPC32" s="22"/>
      <c r="CPD32" s="22"/>
      <c r="CPE32" s="22"/>
      <c r="CPF32" s="22"/>
      <c r="CPG32" s="22"/>
      <c r="CPH32" s="22"/>
      <c r="CPI32" s="22"/>
      <c r="CPJ32" s="22"/>
      <c r="CPK32" s="22"/>
      <c r="CPL32" s="22"/>
      <c r="CPM32" s="22"/>
      <c r="CPN32" s="22"/>
      <c r="CPO32" s="22"/>
      <c r="CPP32" s="22"/>
      <c r="CPQ32" s="22"/>
      <c r="CPR32" s="22"/>
      <c r="CPS32" s="22"/>
      <c r="CPT32" s="22"/>
      <c r="CPU32" s="22"/>
      <c r="CPV32" s="22"/>
      <c r="CPW32" s="22"/>
      <c r="CPX32" s="22"/>
      <c r="CPY32" s="22"/>
      <c r="CPZ32" s="22"/>
      <c r="CQA32" s="22"/>
      <c r="CQB32" s="22"/>
      <c r="CQC32" s="22"/>
      <c r="CQD32" s="22"/>
      <c r="CQE32" s="22"/>
      <c r="CQF32" s="22"/>
      <c r="CQG32" s="22"/>
      <c r="CQH32" s="22"/>
      <c r="CQI32" s="22"/>
      <c r="CQJ32" s="22"/>
      <c r="CQK32" s="22"/>
      <c r="CQL32" s="22"/>
      <c r="CQM32" s="22"/>
      <c r="CQN32" s="22"/>
      <c r="CQO32" s="22"/>
      <c r="CQP32" s="22"/>
      <c r="CQQ32" s="22"/>
      <c r="CQR32" s="22"/>
      <c r="CQS32" s="22"/>
      <c r="CQT32" s="22"/>
      <c r="CQU32" s="22"/>
      <c r="CQV32" s="22"/>
      <c r="CQW32" s="22"/>
      <c r="CQX32" s="22"/>
      <c r="CQY32" s="22"/>
      <c r="CQZ32" s="22"/>
      <c r="CRA32" s="22"/>
      <c r="CRB32" s="22"/>
      <c r="CRC32" s="22"/>
      <c r="CRD32" s="22"/>
      <c r="CRE32" s="22"/>
      <c r="CRF32" s="22"/>
      <c r="CRG32" s="22"/>
      <c r="CRH32" s="22"/>
      <c r="CRI32" s="22"/>
      <c r="CRJ32" s="22"/>
      <c r="CRK32" s="22"/>
      <c r="CRL32" s="22"/>
      <c r="CRM32" s="22"/>
      <c r="CRN32" s="22"/>
      <c r="CRO32" s="22"/>
      <c r="CRP32" s="22"/>
      <c r="CRQ32" s="22"/>
      <c r="CRR32" s="22"/>
      <c r="CRS32" s="22"/>
      <c r="CRT32" s="22"/>
      <c r="CRU32" s="22"/>
      <c r="CRV32" s="22"/>
      <c r="CRW32" s="22"/>
      <c r="CRX32" s="22"/>
      <c r="CRY32" s="22"/>
      <c r="CRZ32" s="22"/>
      <c r="CSA32" s="22"/>
      <c r="CSB32" s="22"/>
      <c r="CSC32" s="22"/>
      <c r="CSD32" s="22"/>
      <c r="CSE32" s="22"/>
      <c r="CSF32" s="22"/>
      <c r="CSG32" s="22"/>
      <c r="CSH32" s="22"/>
      <c r="CSI32" s="22"/>
      <c r="CSJ32" s="22"/>
      <c r="CSK32" s="22"/>
      <c r="CSL32" s="22"/>
      <c r="CSM32" s="22"/>
      <c r="CSN32" s="22"/>
      <c r="CSO32" s="22"/>
      <c r="CSP32" s="22"/>
      <c r="CSQ32" s="22"/>
      <c r="CSR32" s="22"/>
      <c r="CSS32" s="22"/>
      <c r="CST32" s="22"/>
      <c r="CSU32" s="22"/>
      <c r="CSV32" s="22"/>
      <c r="CSW32" s="22"/>
      <c r="CSX32" s="22"/>
      <c r="CSY32" s="22"/>
      <c r="CSZ32" s="22"/>
      <c r="CTA32" s="22"/>
      <c r="CTB32" s="22"/>
      <c r="CTC32" s="22"/>
      <c r="CTD32" s="22"/>
      <c r="CTE32" s="22"/>
      <c r="CTF32" s="22"/>
      <c r="CTG32" s="22"/>
      <c r="CTH32" s="22"/>
      <c r="CTI32" s="22"/>
      <c r="CTJ32" s="22"/>
      <c r="CTK32" s="22"/>
      <c r="CTL32" s="22"/>
      <c r="CTM32" s="22"/>
      <c r="CTN32" s="22"/>
      <c r="CTO32" s="22"/>
      <c r="CTP32" s="22"/>
      <c r="CTQ32" s="22"/>
      <c r="CTR32" s="22"/>
      <c r="CTS32" s="22"/>
      <c r="CTT32" s="22"/>
      <c r="CTU32" s="22"/>
      <c r="CTV32" s="22"/>
      <c r="CTW32" s="22"/>
      <c r="CTX32" s="22"/>
      <c r="CTY32" s="22"/>
      <c r="CTZ32" s="22"/>
      <c r="CUA32" s="22"/>
      <c r="CUB32" s="22"/>
      <c r="CUC32" s="22"/>
      <c r="CUD32" s="22"/>
      <c r="CUE32" s="22"/>
      <c r="CUF32" s="22"/>
      <c r="CUG32" s="22"/>
      <c r="CUH32" s="22"/>
      <c r="CUI32" s="22"/>
      <c r="CUJ32" s="22"/>
      <c r="CUK32" s="22"/>
      <c r="CUL32" s="22"/>
      <c r="CUM32" s="22"/>
      <c r="CUN32" s="22"/>
      <c r="CUO32" s="22"/>
      <c r="CUP32" s="22"/>
      <c r="CUQ32" s="22"/>
      <c r="CUR32" s="22"/>
      <c r="CUS32" s="22"/>
      <c r="CUT32" s="22"/>
      <c r="CUU32" s="22"/>
      <c r="CUV32" s="22"/>
      <c r="CUW32" s="22"/>
      <c r="CUX32" s="22"/>
      <c r="CUY32" s="22"/>
      <c r="CUZ32" s="22"/>
      <c r="CVA32" s="22"/>
      <c r="CVB32" s="22"/>
      <c r="CVC32" s="22"/>
      <c r="CVD32" s="22"/>
      <c r="CVE32" s="22"/>
      <c r="CVF32" s="22"/>
      <c r="CVG32" s="22"/>
      <c r="CVH32" s="22"/>
      <c r="CVI32" s="22"/>
      <c r="CVJ32" s="22"/>
      <c r="CVK32" s="22"/>
      <c r="CVL32" s="22"/>
      <c r="CVM32" s="22"/>
      <c r="CVN32" s="22"/>
      <c r="CVO32" s="22"/>
      <c r="CVP32" s="22"/>
      <c r="CVQ32" s="22"/>
      <c r="CVR32" s="22"/>
      <c r="CVS32" s="22"/>
      <c r="CVT32" s="22"/>
      <c r="CVU32" s="22"/>
      <c r="CVV32" s="22"/>
      <c r="CVW32" s="22"/>
      <c r="CVX32" s="22"/>
      <c r="CVY32" s="22"/>
      <c r="CVZ32" s="22"/>
      <c r="CWA32" s="22"/>
      <c r="CWB32" s="22"/>
      <c r="CWC32" s="22"/>
      <c r="CWD32" s="22"/>
      <c r="CWE32" s="22"/>
      <c r="CWF32" s="22"/>
      <c r="CWG32" s="22"/>
      <c r="CWH32" s="22"/>
      <c r="CWI32" s="22"/>
      <c r="CWJ32" s="22"/>
      <c r="CWK32" s="22"/>
      <c r="CWL32" s="22"/>
      <c r="CWM32" s="22"/>
      <c r="CWN32" s="22"/>
      <c r="CWO32" s="22"/>
      <c r="CWP32" s="22"/>
      <c r="CWQ32" s="22"/>
      <c r="CWR32" s="22"/>
      <c r="CWS32" s="22"/>
      <c r="CWT32" s="22"/>
      <c r="CWU32" s="22"/>
      <c r="CWV32" s="22"/>
      <c r="CWW32" s="22"/>
      <c r="CWX32" s="22"/>
      <c r="CWY32" s="22"/>
      <c r="CWZ32" s="22"/>
      <c r="CXA32" s="22"/>
      <c r="CXB32" s="22"/>
      <c r="CXC32" s="22"/>
      <c r="CXD32" s="22"/>
      <c r="CXE32" s="22"/>
      <c r="CXF32" s="22"/>
      <c r="CXG32" s="22"/>
      <c r="CXH32" s="22"/>
      <c r="CXI32" s="22"/>
      <c r="CXJ32" s="22"/>
      <c r="CXK32" s="22"/>
      <c r="CXL32" s="22"/>
      <c r="CXM32" s="22"/>
      <c r="CXN32" s="22"/>
      <c r="CXO32" s="22"/>
      <c r="CXP32" s="22"/>
      <c r="CXQ32" s="22"/>
      <c r="CXR32" s="22"/>
      <c r="CXS32" s="22"/>
      <c r="CXT32" s="22"/>
      <c r="CXU32" s="22"/>
      <c r="CXV32" s="22"/>
      <c r="CXW32" s="22"/>
      <c r="CXX32" s="22"/>
      <c r="CXY32" s="22"/>
      <c r="CXZ32" s="22"/>
      <c r="CYA32" s="22"/>
      <c r="CYB32" s="22"/>
      <c r="CYC32" s="22"/>
      <c r="CYD32" s="22"/>
      <c r="CYE32" s="22"/>
      <c r="CYF32" s="22"/>
      <c r="CYG32" s="22"/>
      <c r="CYH32" s="22"/>
      <c r="CYI32" s="22"/>
      <c r="CYJ32" s="22"/>
      <c r="CYK32" s="22"/>
      <c r="CYL32" s="22"/>
      <c r="CYM32" s="22"/>
      <c r="CYN32" s="22"/>
      <c r="CYO32" s="22"/>
      <c r="CYP32" s="22"/>
      <c r="CYQ32" s="22"/>
      <c r="CYR32" s="22"/>
      <c r="CYS32" s="22"/>
      <c r="CYT32" s="22"/>
      <c r="CYU32" s="22"/>
      <c r="CYV32" s="22"/>
      <c r="CYW32" s="22"/>
      <c r="CYX32" s="22"/>
      <c r="CYY32" s="22"/>
      <c r="CYZ32" s="22"/>
      <c r="CZA32" s="22"/>
      <c r="CZB32" s="22"/>
      <c r="CZC32" s="22"/>
      <c r="CZD32" s="22"/>
      <c r="CZE32" s="22"/>
      <c r="CZF32" s="22"/>
      <c r="CZG32" s="22"/>
      <c r="CZH32" s="22"/>
      <c r="CZI32" s="22"/>
      <c r="CZJ32" s="22"/>
      <c r="CZK32" s="22"/>
      <c r="CZL32" s="22"/>
      <c r="CZM32" s="22"/>
      <c r="CZN32" s="22"/>
      <c r="CZO32" s="22"/>
      <c r="CZP32" s="22"/>
      <c r="CZQ32" s="22"/>
      <c r="CZR32" s="22"/>
      <c r="CZS32" s="22"/>
      <c r="CZT32" s="22"/>
      <c r="CZU32" s="22"/>
      <c r="CZV32" s="22"/>
      <c r="CZW32" s="22"/>
      <c r="CZX32" s="22"/>
      <c r="CZY32" s="22"/>
      <c r="CZZ32" s="22"/>
      <c r="DAA32" s="22"/>
      <c r="DAB32" s="22"/>
      <c r="DAC32" s="22"/>
      <c r="DAD32" s="22"/>
      <c r="DAE32" s="22"/>
      <c r="DAF32" s="22"/>
      <c r="DAG32" s="22"/>
      <c r="DAH32" s="22"/>
      <c r="DAI32" s="22"/>
      <c r="DAJ32" s="22"/>
      <c r="DAK32" s="22"/>
      <c r="DAL32" s="22"/>
      <c r="DAM32" s="22"/>
      <c r="DAN32" s="22"/>
      <c r="DAO32" s="22"/>
      <c r="DAP32" s="22"/>
      <c r="DAQ32" s="22"/>
      <c r="DAR32" s="22"/>
      <c r="DAS32" s="22"/>
      <c r="DAT32" s="22"/>
      <c r="DAU32" s="22"/>
      <c r="DAV32" s="22"/>
      <c r="DAW32" s="22"/>
      <c r="DAX32" s="22"/>
      <c r="DAY32" s="22"/>
      <c r="DAZ32" s="22"/>
      <c r="DBA32" s="22"/>
      <c r="DBB32" s="22"/>
      <c r="DBC32" s="22"/>
      <c r="DBD32" s="22"/>
      <c r="DBE32" s="22"/>
      <c r="DBF32" s="22"/>
      <c r="DBG32" s="22"/>
      <c r="DBH32" s="22"/>
      <c r="DBI32" s="22"/>
      <c r="DBJ32" s="22"/>
      <c r="DBK32" s="22"/>
      <c r="DBL32" s="22"/>
      <c r="DBM32" s="22"/>
      <c r="DBN32" s="22"/>
      <c r="DBO32" s="22"/>
      <c r="DBP32" s="22"/>
      <c r="DBQ32" s="22"/>
      <c r="DBR32" s="22"/>
      <c r="DBS32" s="22"/>
      <c r="DBT32" s="22"/>
      <c r="DBU32" s="22"/>
      <c r="DBV32" s="22"/>
      <c r="DBW32" s="22"/>
      <c r="DBX32" s="22"/>
      <c r="DBY32" s="22"/>
      <c r="DBZ32" s="22"/>
      <c r="DCA32" s="22"/>
      <c r="DCB32" s="22"/>
      <c r="DCC32" s="22"/>
      <c r="DCD32" s="22"/>
      <c r="DCE32" s="22"/>
      <c r="DCF32" s="22"/>
      <c r="DCG32" s="22"/>
      <c r="DCH32" s="22"/>
      <c r="DCI32" s="22"/>
      <c r="DCJ32" s="22"/>
      <c r="DCK32" s="22"/>
      <c r="DCL32" s="22"/>
      <c r="DCM32" s="22"/>
      <c r="DCN32" s="22"/>
      <c r="DCO32" s="22"/>
      <c r="DCP32" s="22"/>
      <c r="DCQ32" s="22"/>
      <c r="DCR32" s="22"/>
      <c r="DCS32" s="22"/>
      <c r="DCT32" s="22"/>
      <c r="DCU32" s="22"/>
      <c r="DCV32" s="22"/>
      <c r="DCW32" s="22"/>
      <c r="DCX32" s="22"/>
      <c r="DCY32" s="22"/>
      <c r="DCZ32" s="22"/>
      <c r="DDA32" s="22"/>
      <c r="DDB32" s="22"/>
      <c r="DDC32" s="22"/>
      <c r="DDD32" s="22"/>
      <c r="DDE32" s="22"/>
      <c r="DDF32" s="22"/>
      <c r="DDG32" s="22"/>
      <c r="DDH32" s="22"/>
      <c r="DDI32" s="22"/>
      <c r="DDJ32" s="22"/>
      <c r="DDK32" s="22"/>
      <c r="DDL32" s="22"/>
      <c r="DDM32" s="22"/>
      <c r="DDN32" s="22"/>
      <c r="DDO32" s="22"/>
      <c r="DDP32" s="22"/>
      <c r="DDQ32" s="22"/>
      <c r="DDR32" s="22"/>
      <c r="DDS32" s="22"/>
      <c r="DDT32" s="22"/>
      <c r="DDU32" s="22"/>
      <c r="DDV32" s="22"/>
      <c r="DDW32" s="22"/>
      <c r="DDX32" s="22"/>
      <c r="DDY32" s="22"/>
      <c r="DDZ32" s="22"/>
      <c r="DEA32" s="22"/>
      <c r="DEB32" s="22"/>
      <c r="DEC32" s="22"/>
      <c r="DED32" s="22"/>
      <c r="DEE32" s="22"/>
      <c r="DEF32" s="22"/>
      <c r="DEG32" s="22"/>
      <c r="DEH32" s="22"/>
      <c r="DEI32" s="22"/>
      <c r="DEJ32" s="22"/>
      <c r="DEK32" s="22"/>
      <c r="DEL32" s="22"/>
      <c r="DEM32" s="22"/>
      <c r="DEN32" s="22"/>
      <c r="DEO32" s="22"/>
      <c r="DEP32" s="22"/>
      <c r="DEQ32" s="22"/>
      <c r="DER32" s="22"/>
      <c r="DES32" s="22"/>
      <c r="DET32" s="22"/>
      <c r="DEU32" s="22"/>
      <c r="DEV32" s="22"/>
      <c r="DEW32" s="22"/>
      <c r="DEX32" s="22"/>
      <c r="DEY32" s="22"/>
      <c r="DEZ32" s="22"/>
      <c r="DFA32" s="22"/>
      <c r="DFB32" s="22"/>
      <c r="DFC32" s="22"/>
      <c r="DFD32" s="22"/>
      <c r="DFE32" s="22"/>
      <c r="DFF32" s="22"/>
      <c r="DFG32" s="22"/>
      <c r="DFH32" s="22"/>
      <c r="DFI32" s="22"/>
      <c r="DFJ32" s="22"/>
      <c r="DFK32" s="22"/>
      <c r="DFL32" s="22"/>
      <c r="DFM32" s="22"/>
      <c r="DFN32" s="22"/>
      <c r="DFO32" s="22"/>
      <c r="DFP32" s="22"/>
      <c r="DFQ32" s="22"/>
      <c r="DFR32" s="22"/>
      <c r="DFS32" s="22"/>
      <c r="DFT32" s="22"/>
      <c r="DFU32" s="22"/>
      <c r="DFV32" s="22"/>
      <c r="DFW32" s="22"/>
      <c r="DFX32" s="22"/>
      <c r="DFY32" s="22"/>
      <c r="DFZ32" s="22"/>
      <c r="DGA32" s="22"/>
      <c r="DGB32" s="22"/>
      <c r="DGC32" s="22"/>
      <c r="DGD32" s="22"/>
      <c r="DGE32" s="22"/>
      <c r="DGF32" s="22"/>
      <c r="DGG32" s="22"/>
      <c r="DGH32" s="22"/>
      <c r="DGI32" s="22"/>
      <c r="DGJ32" s="22"/>
      <c r="DGK32" s="22"/>
      <c r="DGL32" s="22"/>
      <c r="DGM32" s="22"/>
      <c r="DGN32" s="22"/>
      <c r="DGO32" s="22"/>
      <c r="DGP32" s="22"/>
      <c r="DGQ32" s="22"/>
      <c r="DGR32" s="22"/>
      <c r="DGS32" s="22"/>
      <c r="DGT32" s="22"/>
      <c r="DGU32" s="22"/>
      <c r="DGV32" s="22"/>
      <c r="DGW32" s="22"/>
      <c r="DGX32" s="22"/>
      <c r="DGY32" s="22"/>
      <c r="DGZ32" s="22"/>
      <c r="DHA32" s="22"/>
      <c r="DHB32" s="22"/>
      <c r="DHC32" s="22"/>
      <c r="DHD32" s="22"/>
      <c r="DHE32" s="22"/>
      <c r="DHF32" s="22"/>
      <c r="DHG32" s="22"/>
      <c r="DHH32" s="22"/>
      <c r="DHI32" s="22"/>
      <c r="DHJ32" s="22"/>
      <c r="DHK32" s="22"/>
      <c r="DHL32" s="22"/>
      <c r="DHM32" s="22"/>
      <c r="DHN32" s="22"/>
      <c r="DHO32" s="22"/>
      <c r="DHP32" s="22"/>
      <c r="DHQ32" s="22"/>
      <c r="DHR32" s="22"/>
      <c r="DHS32" s="22"/>
      <c r="DHT32" s="22"/>
      <c r="DHU32" s="22"/>
      <c r="DHV32" s="22"/>
      <c r="DHW32" s="22"/>
      <c r="DHX32" s="22"/>
      <c r="DHY32" s="22"/>
      <c r="DHZ32" s="22"/>
      <c r="DIA32" s="22"/>
      <c r="DIB32" s="22"/>
      <c r="DIC32" s="22"/>
      <c r="DID32" s="22"/>
      <c r="DIE32" s="22"/>
      <c r="DIF32" s="22"/>
      <c r="DIG32" s="22"/>
      <c r="DIH32" s="22"/>
      <c r="DII32" s="22"/>
      <c r="DIJ32" s="22"/>
      <c r="DIK32" s="22"/>
      <c r="DIL32" s="22"/>
      <c r="DIM32" s="22"/>
      <c r="DIN32" s="22"/>
      <c r="DIO32" s="22"/>
      <c r="DIP32" s="22"/>
      <c r="DIQ32" s="22"/>
      <c r="DIR32" s="22"/>
      <c r="DIS32" s="22"/>
      <c r="DIT32" s="22"/>
      <c r="DIU32" s="22"/>
      <c r="DIV32" s="22"/>
      <c r="DIW32" s="22"/>
      <c r="DIX32" s="22"/>
      <c r="DIY32" s="22"/>
      <c r="DIZ32" s="22"/>
      <c r="DJA32" s="22"/>
      <c r="DJB32" s="22"/>
      <c r="DJC32" s="22"/>
      <c r="DJD32" s="22"/>
      <c r="DJE32" s="22"/>
      <c r="DJF32" s="22"/>
      <c r="DJG32" s="22"/>
      <c r="DJH32" s="22"/>
      <c r="DJI32" s="22"/>
      <c r="DJJ32" s="22"/>
      <c r="DJK32" s="22"/>
      <c r="DJL32" s="22"/>
      <c r="DJM32" s="22"/>
      <c r="DJN32" s="22"/>
      <c r="DJO32" s="22"/>
      <c r="DJP32" s="22"/>
      <c r="DJQ32" s="22"/>
      <c r="DJR32" s="22"/>
      <c r="DJS32" s="22"/>
      <c r="DJT32" s="22"/>
      <c r="DJU32" s="22"/>
      <c r="DJV32" s="22"/>
      <c r="DJW32" s="22"/>
      <c r="DJX32" s="22"/>
      <c r="DJY32" s="22"/>
      <c r="DJZ32" s="22"/>
      <c r="DKA32" s="22"/>
      <c r="DKB32" s="22"/>
      <c r="DKC32" s="22"/>
      <c r="DKD32" s="22"/>
      <c r="DKE32" s="22"/>
      <c r="DKF32" s="22"/>
      <c r="DKG32" s="22"/>
      <c r="DKH32" s="22"/>
      <c r="DKI32" s="22"/>
      <c r="DKJ32" s="22"/>
      <c r="DKK32" s="22"/>
      <c r="DKL32" s="22"/>
      <c r="DKM32" s="22"/>
      <c r="DKN32" s="22"/>
      <c r="DKO32" s="22"/>
      <c r="DKP32" s="22"/>
      <c r="DKQ32" s="22"/>
      <c r="DKR32" s="22"/>
      <c r="DKS32" s="22"/>
      <c r="DKT32" s="22"/>
      <c r="DKU32" s="22"/>
      <c r="DKV32" s="22"/>
      <c r="DKW32" s="22"/>
      <c r="DKX32" s="22"/>
      <c r="DKY32" s="22"/>
      <c r="DKZ32" s="22"/>
      <c r="DLA32" s="22"/>
      <c r="DLB32" s="22"/>
      <c r="DLC32" s="22"/>
      <c r="DLD32" s="22"/>
      <c r="DLE32" s="22"/>
      <c r="DLF32" s="22"/>
      <c r="DLG32" s="22"/>
      <c r="DLH32" s="22"/>
      <c r="DLI32" s="22"/>
      <c r="DLJ32" s="22"/>
      <c r="DLK32" s="22"/>
      <c r="DLL32" s="22"/>
      <c r="DLM32" s="22"/>
      <c r="DLN32" s="22"/>
      <c r="DLO32" s="22"/>
      <c r="DLP32" s="22"/>
      <c r="DLQ32" s="22"/>
      <c r="DLR32" s="22"/>
      <c r="DLS32" s="22"/>
      <c r="DLT32" s="22"/>
      <c r="DLU32" s="22"/>
      <c r="DLV32" s="22"/>
      <c r="DLW32" s="22"/>
      <c r="DLX32" s="22"/>
      <c r="DLY32" s="22"/>
      <c r="DLZ32" s="22"/>
      <c r="DMA32" s="22"/>
      <c r="DMB32" s="22"/>
      <c r="DMC32" s="22"/>
      <c r="DMD32" s="22"/>
      <c r="DME32" s="22"/>
      <c r="DMF32" s="22"/>
      <c r="DMG32" s="22"/>
      <c r="DMH32" s="22"/>
      <c r="DMI32" s="22"/>
      <c r="DMJ32" s="22"/>
      <c r="DMK32" s="22"/>
      <c r="DML32" s="22"/>
      <c r="DMM32" s="22"/>
      <c r="DMN32" s="22"/>
      <c r="DMO32" s="22"/>
      <c r="DMP32" s="22"/>
      <c r="DMQ32" s="22"/>
      <c r="DMR32" s="22"/>
      <c r="DMS32" s="22"/>
      <c r="DMT32" s="22"/>
      <c r="DMU32" s="22"/>
      <c r="DMV32" s="22"/>
      <c r="DMW32" s="22"/>
      <c r="DMX32" s="22"/>
      <c r="DMY32" s="22"/>
      <c r="DMZ32" s="22"/>
      <c r="DNA32" s="22"/>
      <c r="DNB32" s="22"/>
      <c r="DNC32" s="22"/>
      <c r="DND32" s="22"/>
      <c r="DNE32" s="22"/>
      <c r="DNF32" s="22"/>
      <c r="DNG32" s="22"/>
      <c r="DNH32" s="22"/>
      <c r="DNI32" s="22"/>
      <c r="DNJ32" s="22"/>
      <c r="DNK32" s="22"/>
      <c r="DNL32" s="22"/>
      <c r="DNM32" s="22"/>
      <c r="DNN32" s="22"/>
      <c r="DNO32" s="22"/>
      <c r="DNP32" s="22"/>
      <c r="DNQ32" s="22"/>
      <c r="DNR32" s="22"/>
      <c r="DNS32" s="22"/>
      <c r="DNT32" s="22"/>
      <c r="DNU32" s="22"/>
      <c r="DNV32" s="22"/>
      <c r="DNW32" s="22"/>
      <c r="DNX32" s="22"/>
      <c r="DNY32" s="22"/>
      <c r="DNZ32" s="22"/>
      <c r="DOA32" s="22"/>
      <c r="DOB32" s="22"/>
      <c r="DOC32" s="22"/>
      <c r="DOD32" s="22"/>
      <c r="DOE32" s="22"/>
      <c r="DOF32" s="22"/>
      <c r="DOG32" s="22"/>
      <c r="DOH32" s="22"/>
      <c r="DOI32" s="22"/>
      <c r="DOJ32" s="22"/>
      <c r="DOK32" s="22"/>
      <c r="DOL32" s="22"/>
      <c r="DOM32" s="22"/>
      <c r="DON32" s="22"/>
      <c r="DOO32" s="22"/>
      <c r="DOP32" s="22"/>
      <c r="DOQ32" s="22"/>
      <c r="DOR32" s="22"/>
      <c r="DOS32" s="22"/>
      <c r="DOT32" s="22"/>
      <c r="DOU32" s="22"/>
      <c r="DOV32" s="22"/>
      <c r="DOW32" s="22"/>
      <c r="DOX32" s="22"/>
      <c r="DOY32" s="22"/>
      <c r="DOZ32" s="22"/>
      <c r="DPA32" s="22"/>
      <c r="DPB32" s="22"/>
      <c r="DPC32" s="22"/>
      <c r="DPD32" s="22"/>
      <c r="DPE32" s="22"/>
      <c r="DPF32" s="22"/>
      <c r="DPG32" s="22"/>
      <c r="DPH32" s="22"/>
      <c r="DPI32" s="22"/>
      <c r="DPJ32" s="22"/>
      <c r="DPK32" s="22"/>
      <c r="DPL32" s="22"/>
      <c r="DPM32" s="22"/>
      <c r="DPN32" s="22"/>
      <c r="DPO32" s="22"/>
      <c r="DPP32" s="22"/>
      <c r="DPQ32" s="22"/>
      <c r="DPR32" s="22"/>
      <c r="DPS32" s="22"/>
      <c r="DPT32" s="22"/>
      <c r="DPU32" s="22"/>
      <c r="DPV32" s="22"/>
      <c r="DPW32" s="22"/>
      <c r="DPX32" s="22"/>
      <c r="DPY32" s="22"/>
      <c r="DPZ32" s="22"/>
      <c r="DQA32" s="22"/>
      <c r="DQB32" s="22"/>
      <c r="DQC32" s="22"/>
      <c r="DQD32" s="22"/>
      <c r="DQE32" s="22"/>
      <c r="DQF32" s="22"/>
      <c r="DQG32" s="22"/>
      <c r="DQH32" s="22"/>
      <c r="DQI32" s="22"/>
      <c r="DQJ32" s="22"/>
      <c r="DQK32" s="22"/>
      <c r="DQL32" s="22"/>
      <c r="DQM32" s="22"/>
      <c r="DQN32" s="22"/>
      <c r="DQO32" s="22"/>
      <c r="DQP32" s="22"/>
      <c r="DQQ32" s="22"/>
      <c r="DQR32" s="22"/>
      <c r="DQS32" s="22"/>
      <c r="DQT32" s="22"/>
      <c r="DQU32" s="22"/>
      <c r="DQV32" s="22"/>
      <c r="DQW32" s="22"/>
      <c r="DQX32" s="22"/>
      <c r="DQY32" s="22"/>
      <c r="DQZ32" s="22"/>
      <c r="DRA32" s="22"/>
      <c r="DRB32" s="22"/>
      <c r="DRC32" s="22"/>
      <c r="DRD32" s="22"/>
      <c r="DRE32" s="22"/>
      <c r="DRF32" s="22"/>
      <c r="DRG32" s="22"/>
      <c r="DRH32" s="22"/>
      <c r="DRI32" s="22"/>
      <c r="DRJ32" s="22"/>
      <c r="DRK32" s="22"/>
      <c r="DRL32" s="22"/>
      <c r="DRM32" s="22"/>
      <c r="DRN32" s="22"/>
      <c r="DRO32" s="22"/>
      <c r="DRP32" s="22"/>
      <c r="DRQ32" s="22"/>
      <c r="DRR32" s="22"/>
      <c r="DRS32" s="22"/>
      <c r="DRT32" s="22"/>
      <c r="DRU32" s="22"/>
      <c r="DRV32" s="22"/>
      <c r="DRW32" s="22"/>
      <c r="DRX32" s="22"/>
      <c r="DRY32" s="22"/>
      <c r="DRZ32" s="22"/>
      <c r="DSA32" s="22"/>
      <c r="DSB32" s="22"/>
      <c r="DSC32" s="22"/>
      <c r="DSD32" s="22"/>
      <c r="DSE32" s="22"/>
      <c r="DSF32" s="22"/>
      <c r="DSG32" s="22"/>
      <c r="DSH32" s="22"/>
      <c r="DSI32" s="22"/>
      <c r="DSJ32" s="22"/>
      <c r="DSK32" s="22"/>
      <c r="DSL32" s="22"/>
      <c r="DSM32" s="22"/>
      <c r="DSN32" s="22"/>
      <c r="DSO32" s="22"/>
      <c r="DSP32" s="22"/>
      <c r="DSQ32" s="22"/>
      <c r="DSR32" s="22"/>
      <c r="DSS32" s="22"/>
      <c r="DST32" s="22"/>
      <c r="DSU32" s="22"/>
      <c r="DSV32" s="22"/>
      <c r="DSW32" s="22"/>
      <c r="DSX32" s="22"/>
      <c r="DSY32" s="22"/>
      <c r="DSZ32" s="22"/>
      <c r="DTA32" s="22"/>
      <c r="DTB32" s="22"/>
      <c r="DTC32" s="22"/>
      <c r="DTD32" s="22"/>
      <c r="DTE32" s="22"/>
      <c r="DTF32" s="22"/>
      <c r="DTG32" s="22"/>
      <c r="DTH32" s="22"/>
      <c r="DTI32" s="22"/>
      <c r="DTJ32" s="22"/>
      <c r="DTK32" s="22"/>
      <c r="DTL32" s="22"/>
      <c r="DTM32" s="22"/>
      <c r="DTN32" s="22"/>
      <c r="DTO32" s="22"/>
      <c r="DTP32" s="22"/>
      <c r="DTQ32" s="22"/>
      <c r="DTR32" s="22"/>
      <c r="DTS32" s="22"/>
      <c r="DTT32" s="22"/>
      <c r="DTU32" s="22"/>
      <c r="DTV32" s="22"/>
      <c r="DTW32" s="22"/>
      <c r="DTX32" s="22"/>
      <c r="DTY32" s="22"/>
      <c r="DTZ32" s="22"/>
      <c r="DUA32" s="22"/>
      <c r="DUB32" s="22"/>
      <c r="DUC32" s="22"/>
      <c r="DUD32" s="22"/>
      <c r="DUE32" s="22"/>
      <c r="DUF32" s="22"/>
      <c r="DUG32" s="22"/>
      <c r="DUH32" s="22"/>
      <c r="DUI32" s="22"/>
      <c r="DUJ32" s="22"/>
      <c r="DUK32" s="22"/>
      <c r="DUL32" s="22"/>
      <c r="DUM32" s="22"/>
      <c r="DUN32" s="22"/>
      <c r="DUO32" s="22"/>
      <c r="DUP32" s="22"/>
      <c r="DUQ32" s="22"/>
      <c r="DUR32" s="22"/>
      <c r="DUS32" s="22"/>
      <c r="DUT32" s="22"/>
      <c r="DUU32" s="22"/>
      <c r="DUV32" s="22"/>
      <c r="DUW32" s="22"/>
      <c r="DUX32" s="22"/>
      <c r="DUY32" s="22"/>
      <c r="DUZ32" s="22"/>
      <c r="DVA32" s="22"/>
      <c r="DVB32" s="22"/>
      <c r="DVC32" s="22"/>
      <c r="DVD32" s="22"/>
      <c r="DVE32" s="22"/>
      <c r="DVF32" s="22"/>
      <c r="DVG32" s="22"/>
      <c r="DVH32" s="22"/>
      <c r="DVI32" s="22"/>
      <c r="DVJ32" s="22"/>
      <c r="DVK32" s="22"/>
      <c r="DVL32" s="22"/>
      <c r="DVM32" s="22"/>
      <c r="DVN32" s="22"/>
      <c r="DVO32" s="22"/>
      <c r="DVP32" s="22"/>
      <c r="DVQ32" s="22"/>
      <c r="DVR32" s="22"/>
      <c r="DVS32" s="22"/>
      <c r="DVT32" s="22"/>
      <c r="DVU32" s="22"/>
      <c r="DVV32" s="22"/>
      <c r="DVW32" s="22"/>
      <c r="DVX32" s="22"/>
      <c r="DVY32" s="22"/>
      <c r="DVZ32" s="22"/>
      <c r="DWA32" s="22"/>
      <c r="DWB32" s="22"/>
      <c r="DWC32" s="22"/>
      <c r="DWD32" s="22"/>
      <c r="DWE32" s="22"/>
      <c r="DWF32" s="22"/>
      <c r="DWG32" s="22"/>
      <c r="DWH32" s="22"/>
      <c r="DWI32" s="22"/>
      <c r="DWJ32" s="22"/>
      <c r="DWK32" s="22"/>
      <c r="DWL32" s="22"/>
      <c r="DWM32" s="22"/>
      <c r="DWN32" s="22"/>
      <c r="DWO32" s="22"/>
      <c r="DWP32" s="22"/>
      <c r="DWQ32" s="22"/>
      <c r="DWR32" s="22"/>
      <c r="DWS32" s="22"/>
      <c r="DWT32" s="22"/>
      <c r="DWU32" s="22"/>
      <c r="DWV32" s="22"/>
      <c r="DWW32" s="22"/>
      <c r="DWX32" s="22"/>
      <c r="DWY32" s="22"/>
      <c r="DWZ32" s="22"/>
      <c r="DXA32" s="22"/>
      <c r="DXB32" s="22"/>
      <c r="DXC32" s="22"/>
      <c r="DXD32" s="22"/>
      <c r="DXE32" s="22"/>
      <c r="DXF32" s="22"/>
      <c r="DXG32" s="22"/>
      <c r="DXH32" s="22"/>
      <c r="DXI32" s="22"/>
      <c r="DXJ32" s="22"/>
      <c r="DXK32" s="22"/>
      <c r="DXL32" s="22"/>
      <c r="DXM32" s="22"/>
      <c r="DXN32" s="22"/>
      <c r="DXO32" s="22"/>
      <c r="DXP32" s="22"/>
      <c r="DXQ32" s="22"/>
      <c r="DXR32" s="22"/>
      <c r="DXS32" s="22"/>
      <c r="DXT32" s="22"/>
      <c r="DXU32" s="22"/>
      <c r="DXV32" s="22"/>
      <c r="DXW32" s="22"/>
      <c r="DXX32" s="22"/>
      <c r="DXY32" s="22"/>
      <c r="DXZ32" s="22"/>
      <c r="DYA32" s="22"/>
      <c r="DYB32" s="22"/>
      <c r="DYC32" s="22"/>
      <c r="DYD32" s="22"/>
      <c r="DYE32" s="22"/>
      <c r="DYF32" s="22"/>
      <c r="DYG32" s="22"/>
      <c r="DYH32" s="22"/>
      <c r="DYI32" s="22"/>
      <c r="DYJ32" s="22"/>
      <c r="DYK32" s="22"/>
      <c r="DYL32" s="22"/>
      <c r="DYM32" s="22"/>
      <c r="DYN32" s="22"/>
      <c r="DYO32" s="22"/>
      <c r="DYP32" s="22"/>
      <c r="DYQ32" s="22"/>
      <c r="DYR32" s="22"/>
      <c r="DYS32" s="22"/>
      <c r="DYT32" s="22"/>
      <c r="DYU32" s="22"/>
      <c r="DYV32" s="22"/>
      <c r="DYW32" s="22"/>
      <c r="DYX32" s="22"/>
      <c r="DYY32" s="22"/>
      <c r="DYZ32" s="22"/>
      <c r="DZA32" s="22"/>
      <c r="DZB32" s="22"/>
      <c r="DZC32" s="22"/>
      <c r="DZD32" s="22"/>
      <c r="DZE32" s="22"/>
      <c r="DZF32" s="22"/>
      <c r="DZG32" s="22"/>
      <c r="DZH32" s="22"/>
      <c r="DZI32" s="22"/>
      <c r="DZJ32" s="22"/>
      <c r="DZK32" s="22"/>
      <c r="DZL32" s="22"/>
      <c r="DZM32" s="22"/>
      <c r="DZN32" s="22"/>
      <c r="DZO32" s="22"/>
      <c r="DZP32" s="22"/>
      <c r="DZQ32" s="22"/>
      <c r="DZR32" s="22"/>
      <c r="DZS32" s="22"/>
      <c r="DZT32" s="22"/>
      <c r="DZU32" s="22"/>
      <c r="DZV32" s="22"/>
      <c r="DZW32" s="22"/>
      <c r="DZX32" s="22"/>
      <c r="DZY32" s="22"/>
      <c r="DZZ32" s="22"/>
      <c r="EAA32" s="22"/>
      <c r="EAB32" s="22"/>
      <c r="EAC32" s="22"/>
      <c r="EAD32" s="22"/>
      <c r="EAE32" s="22"/>
      <c r="EAF32" s="22"/>
      <c r="EAG32" s="22"/>
      <c r="EAH32" s="22"/>
      <c r="EAI32" s="22"/>
      <c r="EAJ32" s="22"/>
      <c r="EAK32" s="22"/>
      <c r="EAL32" s="22"/>
      <c r="EAM32" s="22"/>
      <c r="EAN32" s="22"/>
      <c r="EAO32" s="22"/>
      <c r="EAP32" s="22"/>
      <c r="EAQ32" s="22"/>
      <c r="EAR32" s="22"/>
      <c r="EAS32" s="22"/>
      <c r="EAT32" s="22"/>
      <c r="EAU32" s="22"/>
      <c r="EAV32" s="22"/>
      <c r="EAW32" s="22"/>
      <c r="EAX32" s="22"/>
      <c r="EAY32" s="22"/>
      <c r="EAZ32" s="22"/>
      <c r="EBA32" s="22"/>
      <c r="EBB32" s="22"/>
      <c r="EBC32" s="22"/>
      <c r="EBD32" s="22"/>
      <c r="EBE32" s="22"/>
      <c r="EBF32" s="22"/>
      <c r="EBG32" s="22"/>
      <c r="EBH32" s="22"/>
      <c r="EBI32" s="22"/>
      <c r="EBJ32" s="22"/>
      <c r="EBK32" s="22"/>
      <c r="EBL32" s="22"/>
      <c r="EBM32" s="22"/>
      <c r="EBN32" s="22"/>
      <c r="EBO32" s="22"/>
      <c r="EBP32" s="22"/>
      <c r="EBQ32" s="22"/>
      <c r="EBR32" s="22"/>
      <c r="EBS32" s="22"/>
      <c r="EBT32" s="22"/>
      <c r="EBU32" s="22"/>
      <c r="EBV32" s="22"/>
      <c r="EBW32" s="22"/>
      <c r="EBX32" s="22"/>
      <c r="EBY32" s="22"/>
      <c r="EBZ32" s="22"/>
      <c r="ECA32" s="22"/>
      <c r="ECB32" s="22"/>
      <c r="ECC32" s="22"/>
      <c r="ECD32" s="22"/>
      <c r="ECE32" s="22"/>
      <c r="ECF32" s="22"/>
      <c r="ECG32" s="22"/>
      <c r="ECH32" s="22"/>
      <c r="ECI32" s="22"/>
      <c r="ECJ32" s="22"/>
      <c r="ECK32" s="22"/>
      <c r="ECL32" s="22"/>
      <c r="ECM32" s="22"/>
      <c r="ECN32" s="22"/>
      <c r="ECO32" s="22"/>
      <c r="ECP32" s="22"/>
      <c r="ECQ32" s="22"/>
      <c r="ECR32" s="22"/>
      <c r="ECS32" s="22"/>
      <c r="ECT32" s="22"/>
      <c r="ECU32" s="22"/>
      <c r="ECV32" s="22"/>
      <c r="ECW32" s="22"/>
      <c r="ECX32" s="22"/>
      <c r="ECY32" s="22"/>
      <c r="ECZ32" s="22"/>
      <c r="EDA32" s="22"/>
      <c r="EDB32" s="22"/>
      <c r="EDC32" s="22"/>
      <c r="EDD32" s="22"/>
      <c r="EDE32" s="22"/>
      <c r="EDF32" s="22"/>
      <c r="EDG32" s="22"/>
      <c r="EDH32" s="22"/>
      <c r="EDI32" s="22"/>
      <c r="EDJ32" s="22"/>
      <c r="EDK32" s="22"/>
      <c r="EDL32" s="22"/>
      <c r="EDM32" s="22"/>
      <c r="EDN32" s="22"/>
      <c r="EDO32" s="22"/>
      <c r="EDP32" s="22"/>
      <c r="EDQ32" s="22"/>
      <c r="EDR32" s="22"/>
      <c r="EDS32" s="22"/>
      <c r="EDT32" s="22"/>
      <c r="EDU32" s="22"/>
      <c r="EDV32" s="22"/>
      <c r="EDW32" s="22"/>
      <c r="EDX32" s="22"/>
      <c r="EDY32" s="22"/>
      <c r="EDZ32" s="22"/>
      <c r="EEA32" s="22"/>
      <c r="EEB32" s="22"/>
      <c r="EEC32" s="22"/>
      <c r="EED32" s="22"/>
      <c r="EEE32" s="22"/>
      <c r="EEF32" s="22"/>
      <c r="EEG32" s="22"/>
      <c r="EEH32" s="22"/>
      <c r="EEI32" s="22"/>
      <c r="EEJ32" s="22"/>
      <c r="EEK32" s="22"/>
      <c r="EEL32" s="22"/>
      <c r="EEM32" s="22"/>
      <c r="EEN32" s="22"/>
      <c r="EEO32" s="22"/>
      <c r="EEP32" s="22"/>
      <c r="EEQ32" s="22"/>
      <c r="EER32" s="22"/>
      <c r="EES32" s="22"/>
      <c r="EET32" s="22"/>
      <c r="EEU32" s="22"/>
      <c r="EEV32" s="22"/>
      <c r="EEW32" s="22"/>
      <c r="EEX32" s="22"/>
      <c r="EEY32" s="22"/>
      <c r="EEZ32" s="22"/>
      <c r="EFA32" s="22"/>
      <c r="EFB32" s="22"/>
      <c r="EFC32" s="22"/>
      <c r="EFD32" s="22"/>
      <c r="EFE32" s="22"/>
      <c r="EFF32" s="22"/>
      <c r="EFG32" s="22"/>
      <c r="EFH32" s="22"/>
      <c r="EFI32" s="22"/>
      <c r="EFJ32" s="22"/>
      <c r="EFK32" s="22"/>
      <c r="EFL32" s="22"/>
      <c r="EFM32" s="22"/>
      <c r="EFN32" s="22"/>
      <c r="EFO32" s="22"/>
      <c r="EFP32" s="22"/>
      <c r="EFQ32" s="22"/>
      <c r="EFR32" s="22"/>
      <c r="EFS32" s="22"/>
      <c r="EFT32" s="22"/>
      <c r="EFU32" s="22"/>
      <c r="EFV32" s="22"/>
      <c r="EFW32" s="22"/>
      <c r="EFX32" s="22"/>
      <c r="EFY32" s="22"/>
      <c r="EFZ32" s="22"/>
      <c r="EGA32" s="22"/>
      <c r="EGB32" s="22"/>
      <c r="EGC32" s="22"/>
      <c r="EGD32" s="22"/>
      <c r="EGE32" s="22"/>
      <c r="EGF32" s="22"/>
      <c r="EGG32" s="22"/>
      <c r="EGH32" s="22"/>
      <c r="EGI32" s="22"/>
      <c r="EGJ32" s="22"/>
      <c r="EGK32" s="22"/>
      <c r="EGL32" s="22"/>
      <c r="EGM32" s="22"/>
      <c r="EGN32" s="22"/>
      <c r="EGO32" s="22"/>
      <c r="EGP32" s="22"/>
      <c r="EGQ32" s="22"/>
      <c r="EGR32" s="22"/>
      <c r="EGS32" s="22"/>
      <c r="EGT32" s="22"/>
      <c r="EGU32" s="22"/>
      <c r="EGV32" s="22"/>
      <c r="EGW32" s="22"/>
      <c r="EGX32" s="22"/>
      <c r="EGY32" s="22"/>
      <c r="EGZ32" s="22"/>
      <c r="EHA32" s="22"/>
      <c r="EHB32" s="22"/>
      <c r="EHC32" s="22"/>
      <c r="EHD32" s="22"/>
      <c r="EHE32" s="22"/>
      <c r="EHF32" s="22"/>
      <c r="EHG32" s="22"/>
      <c r="EHH32" s="22"/>
      <c r="EHI32" s="22"/>
      <c r="EHJ32" s="22"/>
      <c r="EHK32" s="22"/>
      <c r="EHL32" s="22"/>
      <c r="EHM32" s="22"/>
      <c r="EHN32" s="22"/>
      <c r="EHO32" s="22"/>
      <c r="EHP32" s="22"/>
      <c r="EHQ32" s="22"/>
      <c r="EHR32" s="22"/>
      <c r="EHS32" s="22"/>
      <c r="EHT32" s="22"/>
      <c r="EHU32" s="22"/>
      <c r="EHV32" s="22"/>
      <c r="EHW32" s="22"/>
      <c r="EHX32" s="22"/>
      <c r="EHY32" s="22"/>
      <c r="EHZ32" s="22"/>
      <c r="EIA32" s="22"/>
      <c r="EIB32" s="22"/>
      <c r="EIC32" s="22"/>
      <c r="EID32" s="22"/>
      <c r="EIE32" s="22"/>
      <c r="EIF32" s="22"/>
      <c r="EIG32" s="22"/>
      <c r="EIH32" s="22"/>
      <c r="EII32" s="22"/>
      <c r="EIJ32" s="22"/>
      <c r="EIK32" s="22"/>
      <c r="EIL32" s="22"/>
      <c r="EIM32" s="22"/>
      <c r="EIN32" s="22"/>
      <c r="EIO32" s="22"/>
      <c r="EIP32" s="22"/>
      <c r="EIQ32" s="22"/>
      <c r="EIR32" s="22"/>
      <c r="EIS32" s="22"/>
      <c r="EIT32" s="22"/>
      <c r="EIU32" s="22"/>
      <c r="EIV32" s="22"/>
      <c r="EIW32" s="22"/>
      <c r="EIX32" s="22"/>
      <c r="EIY32" s="22"/>
      <c r="EIZ32" s="22"/>
      <c r="EJA32" s="22"/>
      <c r="EJB32" s="22"/>
      <c r="EJC32" s="22"/>
      <c r="EJD32" s="22"/>
      <c r="EJE32" s="22"/>
      <c r="EJF32" s="22"/>
      <c r="EJG32" s="22"/>
      <c r="EJH32" s="22"/>
      <c r="EJI32" s="22"/>
      <c r="EJJ32" s="22"/>
      <c r="EJK32" s="22"/>
      <c r="EJL32" s="22"/>
      <c r="EJM32" s="22"/>
      <c r="EJN32" s="22"/>
      <c r="EJO32" s="22"/>
      <c r="EJP32" s="22"/>
      <c r="EJQ32" s="22"/>
      <c r="EJR32" s="22"/>
      <c r="EJS32" s="22"/>
      <c r="EJT32" s="22"/>
      <c r="EJU32" s="22"/>
      <c r="EJV32" s="22"/>
      <c r="EJW32" s="22"/>
      <c r="EJX32" s="22"/>
      <c r="EJY32" s="22"/>
      <c r="EJZ32" s="22"/>
      <c r="EKA32" s="22"/>
      <c r="EKB32" s="22"/>
      <c r="EKC32" s="22"/>
      <c r="EKD32" s="22"/>
      <c r="EKE32" s="22"/>
      <c r="EKF32" s="22"/>
      <c r="EKG32" s="22"/>
      <c r="EKH32" s="22"/>
      <c r="EKI32" s="22"/>
      <c r="EKJ32" s="22"/>
      <c r="EKK32" s="22"/>
      <c r="EKL32" s="22"/>
      <c r="EKM32" s="22"/>
      <c r="EKN32" s="22"/>
      <c r="EKO32" s="22"/>
      <c r="EKP32" s="22"/>
      <c r="EKQ32" s="22"/>
      <c r="EKR32" s="22"/>
      <c r="EKS32" s="22"/>
      <c r="EKT32" s="22"/>
      <c r="EKU32" s="22"/>
      <c r="EKV32" s="22"/>
      <c r="EKW32" s="22"/>
      <c r="EKX32" s="22"/>
      <c r="EKY32" s="22"/>
      <c r="EKZ32" s="22"/>
      <c r="ELA32" s="22"/>
      <c r="ELB32" s="22"/>
      <c r="ELC32" s="22"/>
      <c r="ELD32" s="22"/>
      <c r="ELE32" s="22"/>
      <c r="ELF32" s="22"/>
      <c r="ELG32" s="22"/>
      <c r="ELH32" s="22"/>
      <c r="ELI32" s="22"/>
      <c r="ELJ32" s="22"/>
      <c r="ELK32" s="22"/>
      <c r="ELL32" s="22"/>
      <c r="ELM32" s="22"/>
      <c r="ELN32" s="22"/>
      <c r="ELO32" s="22"/>
      <c r="ELP32" s="22"/>
      <c r="ELQ32" s="22"/>
      <c r="ELR32" s="22"/>
      <c r="ELS32" s="22"/>
      <c r="ELT32" s="22"/>
      <c r="ELU32" s="22"/>
      <c r="ELV32" s="22"/>
      <c r="ELW32" s="22"/>
      <c r="ELX32" s="22"/>
      <c r="ELY32" s="22"/>
      <c r="ELZ32" s="22"/>
      <c r="EMA32" s="22"/>
      <c r="EMB32" s="22"/>
      <c r="EMC32" s="22"/>
      <c r="EMD32" s="22"/>
      <c r="EME32" s="22"/>
      <c r="EMF32" s="22"/>
      <c r="EMG32" s="22"/>
      <c r="EMH32" s="22"/>
      <c r="EMI32" s="22"/>
      <c r="EMJ32" s="22"/>
      <c r="EMK32" s="22"/>
      <c r="EML32" s="22"/>
      <c r="EMM32" s="22"/>
      <c r="EMN32" s="22"/>
      <c r="EMO32" s="22"/>
      <c r="EMP32" s="22"/>
      <c r="EMQ32" s="22"/>
      <c r="EMR32" s="22"/>
      <c r="EMS32" s="22"/>
      <c r="EMT32" s="22"/>
      <c r="EMU32" s="22"/>
      <c r="EMV32" s="22"/>
      <c r="EMW32" s="22"/>
      <c r="EMX32" s="22"/>
      <c r="EMY32" s="22"/>
      <c r="EMZ32" s="22"/>
      <c r="ENA32" s="22"/>
      <c r="ENB32" s="22"/>
      <c r="ENC32" s="22"/>
      <c r="END32" s="22"/>
      <c r="ENE32" s="22"/>
      <c r="ENF32" s="22"/>
      <c r="ENG32" s="22"/>
      <c r="ENH32" s="22"/>
      <c r="ENI32" s="22"/>
      <c r="ENJ32" s="22"/>
      <c r="ENK32" s="22"/>
      <c r="ENL32" s="22"/>
      <c r="ENM32" s="22"/>
      <c r="ENN32" s="22"/>
      <c r="ENO32" s="22"/>
      <c r="ENP32" s="22"/>
      <c r="ENQ32" s="22"/>
      <c r="ENR32" s="22"/>
      <c r="ENS32" s="22"/>
      <c r="ENT32" s="22"/>
      <c r="ENU32" s="22"/>
      <c r="ENV32" s="22"/>
      <c r="ENW32" s="22"/>
      <c r="ENX32" s="22"/>
      <c r="ENY32" s="22"/>
      <c r="ENZ32" s="22"/>
      <c r="EOA32" s="22"/>
      <c r="EOB32" s="22"/>
      <c r="EOC32" s="22"/>
      <c r="EOD32" s="22"/>
      <c r="EOE32" s="22"/>
      <c r="EOF32" s="22"/>
      <c r="EOG32" s="22"/>
      <c r="EOH32" s="22"/>
      <c r="EOI32" s="22"/>
      <c r="EOJ32" s="22"/>
      <c r="EOK32" s="22"/>
      <c r="EOL32" s="22"/>
      <c r="EOM32" s="22"/>
      <c r="EON32" s="22"/>
      <c r="EOO32" s="22"/>
      <c r="EOP32" s="22"/>
      <c r="EOQ32" s="22"/>
      <c r="EOR32" s="22"/>
      <c r="EOS32" s="22"/>
      <c r="EOT32" s="22"/>
      <c r="EOU32" s="22"/>
      <c r="EOV32" s="22"/>
      <c r="EOW32" s="22"/>
      <c r="EOX32" s="22"/>
      <c r="EOY32" s="22"/>
      <c r="EOZ32" s="22"/>
      <c r="EPA32" s="22"/>
      <c r="EPB32" s="22"/>
      <c r="EPC32" s="22"/>
      <c r="EPD32" s="22"/>
      <c r="EPE32" s="22"/>
      <c r="EPF32" s="22"/>
      <c r="EPG32" s="22"/>
      <c r="EPH32" s="22"/>
      <c r="EPI32" s="22"/>
      <c r="EPJ32" s="22"/>
      <c r="EPK32" s="22"/>
      <c r="EPL32" s="22"/>
      <c r="EPM32" s="22"/>
      <c r="EPN32" s="22"/>
      <c r="EPO32" s="22"/>
      <c r="EPP32" s="22"/>
      <c r="EPQ32" s="22"/>
      <c r="EPR32" s="22"/>
      <c r="EPS32" s="22"/>
      <c r="EPT32" s="22"/>
      <c r="EPU32" s="22"/>
      <c r="EPV32" s="22"/>
      <c r="EPW32" s="22"/>
      <c r="EPX32" s="22"/>
      <c r="EPY32" s="22"/>
      <c r="EPZ32" s="22"/>
      <c r="EQA32" s="22"/>
      <c r="EQB32" s="22"/>
      <c r="EQC32" s="22"/>
      <c r="EQD32" s="22"/>
      <c r="EQE32" s="22"/>
      <c r="EQF32" s="22"/>
      <c r="EQG32" s="22"/>
      <c r="EQH32" s="22"/>
      <c r="EQI32" s="22"/>
      <c r="EQJ32" s="22"/>
      <c r="EQK32" s="22"/>
      <c r="EQL32" s="22"/>
      <c r="EQM32" s="22"/>
      <c r="EQN32" s="22"/>
      <c r="EQO32" s="22"/>
      <c r="EQP32" s="22"/>
      <c r="EQQ32" s="22"/>
      <c r="EQR32" s="22"/>
      <c r="EQS32" s="22"/>
      <c r="EQT32" s="22"/>
      <c r="EQU32" s="22"/>
      <c r="EQV32" s="22"/>
      <c r="EQW32" s="22"/>
      <c r="EQX32" s="22"/>
      <c r="EQY32" s="22"/>
      <c r="EQZ32" s="22"/>
      <c r="ERA32" s="22"/>
      <c r="ERB32" s="22"/>
      <c r="ERC32" s="22"/>
      <c r="ERD32" s="22"/>
      <c r="ERE32" s="22"/>
      <c r="ERF32" s="22"/>
      <c r="ERG32" s="22"/>
      <c r="ERH32" s="22"/>
      <c r="ERI32" s="22"/>
      <c r="ERJ32" s="22"/>
      <c r="ERK32" s="22"/>
      <c r="ERL32" s="22"/>
      <c r="ERM32" s="22"/>
      <c r="ERN32" s="22"/>
      <c r="ERO32" s="22"/>
      <c r="ERP32" s="22"/>
      <c r="ERQ32" s="22"/>
      <c r="ERR32" s="22"/>
      <c r="ERS32" s="22"/>
      <c r="ERT32" s="22"/>
      <c r="ERU32" s="22"/>
      <c r="ERV32" s="22"/>
      <c r="ERW32" s="22"/>
      <c r="ERX32" s="22"/>
      <c r="ERY32" s="22"/>
      <c r="ERZ32" s="22"/>
      <c r="ESA32" s="22"/>
      <c r="ESB32" s="22"/>
      <c r="ESC32" s="22"/>
      <c r="ESD32" s="22"/>
      <c r="ESE32" s="22"/>
      <c r="ESF32" s="22"/>
      <c r="ESG32" s="22"/>
      <c r="ESH32" s="22"/>
      <c r="ESI32" s="22"/>
      <c r="ESJ32" s="22"/>
      <c r="ESK32" s="22"/>
      <c r="ESL32" s="22"/>
      <c r="ESM32" s="22"/>
      <c r="ESN32" s="22"/>
      <c r="ESO32" s="22"/>
      <c r="ESP32" s="22"/>
      <c r="ESQ32" s="22"/>
      <c r="ESR32" s="22"/>
      <c r="ESS32" s="22"/>
      <c r="EST32" s="22"/>
      <c r="ESU32" s="22"/>
      <c r="ESV32" s="22"/>
      <c r="ESW32" s="22"/>
      <c r="ESX32" s="22"/>
      <c r="ESY32" s="22"/>
      <c r="ESZ32" s="22"/>
      <c r="ETA32" s="22"/>
      <c r="ETB32" s="22"/>
      <c r="ETC32" s="22"/>
      <c r="ETD32" s="22"/>
      <c r="ETE32" s="22"/>
      <c r="ETF32" s="22"/>
      <c r="ETG32" s="22"/>
      <c r="ETH32" s="22"/>
      <c r="ETI32" s="22"/>
      <c r="ETJ32" s="22"/>
      <c r="ETK32" s="22"/>
      <c r="ETL32" s="22"/>
      <c r="ETM32" s="22"/>
      <c r="ETN32" s="22"/>
      <c r="ETO32" s="22"/>
      <c r="ETP32" s="22"/>
      <c r="ETQ32" s="22"/>
      <c r="ETR32" s="22"/>
      <c r="ETS32" s="22"/>
      <c r="ETT32" s="22"/>
      <c r="ETU32" s="22"/>
      <c r="ETV32" s="22"/>
      <c r="ETW32" s="22"/>
      <c r="ETX32" s="22"/>
      <c r="ETY32" s="22"/>
      <c r="ETZ32" s="22"/>
      <c r="EUA32" s="22"/>
      <c r="EUB32" s="22"/>
      <c r="EUC32" s="22"/>
      <c r="EUD32" s="22"/>
      <c r="EUE32" s="22"/>
      <c r="EUF32" s="22"/>
      <c r="EUG32" s="22"/>
      <c r="EUH32" s="22"/>
      <c r="EUI32" s="22"/>
      <c r="EUJ32" s="22"/>
      <c r="EUK32" s="22"/>
      <c r="EUL32" s="22"/>
      <c r="EUM32" s="22"/>
      <c r="EUN32" s="22"/>
      <c r="EUO32" s="22"/>
      <c r="EUP32" s="22"/>
      <c r="EUQ32" s="22"/>
      <c r="EUR32" s="22"/>
      <c r="EUS32" s="22"/>
      <c r="EUT32" s="22"/>
      <c r="EUU32" s="22"/>
      <c r="EUV32" s="22"/>
      <c r="EUW32" s="22"/>
      <c r="EUX32" s="22"/>
      <c r="EUY32" s="22"/>
      <c r="EUZ32" s="22"/>
      <c r="EVA32" s="22"/>
      <c r="EVB32" s="22"/>
      <c r="EVC32" s="22"/>
      <c r="EVD32" s="22"/>
      <c r="EVE32" s="22"/>
      <c r="EVF32" s="22"/>
      <c r="EVG32" s="22"/>
      <c r="EVH32" s="22"/>
      <c r="EVI32" s="22"/>
      <c r="EVJ32" s="22"/>
      <c r="EVK32" s="22"/>
      <c r="EVL32" s="22"/>
      <c r="EVM32" s="22"/>
      <c r="EVN32" s="22"/>
      <c r="EVO32" s="22"/>
      <c r="EVP32" s="22"/>
      <c r="EVQ32" s="22"/>
      <c r="EVR32" s="22"/>
      <c r="EVS32" s="22"/>
      <c r="EVT32" s="22"/>
      <c r="EVU32" s="22"/>
      <c r="EVV32" s="22"/>
      <c r="EVW32" s="22"/>
      <c r="EVX32" s="22"/>
      <c r="EVY32" s="22"/>
      <c r="EVZ32" s="22"/>
      <c r="EWA32" s="22"/>
      <c r="EWB32" s="22"/>
      <c r="EWC32" s="22"/>
      <c r="EWD32" s="22"/>
      <c r="EWE32" s="22"/>
      <c r="EWF32" s="22"/>
      <c r="EWG32" s="22"/>
      <c r="EWH32" s="22"/>
      <c r="EWI32" s="22"/>
      <c r="EWJ32" s="22"/>
      <c r="EWK32" s="22"/>
      <c r="EWL32" s="22"/>
      <c r="EWM32" s="22"/>
      <c r="EWN32" s="22"/>
      <c r="EWO32" s="22"/>
      <c r="EWP32" s="22"/>
      <c r="EWQ32" s="22"/>
      <c r="EWR32" s="22"/>
      <c r="EWS32" s="22"/>
      <c r="EWT32" s="22"/>
      <c r="EWU32" s="22"/>
      <c r="EWV32" s="22"/>
      <c r="EWW32" s="22"/>
      <c r="EWX32" s="22"/>
      <c r="EWY32" s="22"/>
      <c r="EWZ32" s="22"/>
      <c r="EXA32" s="22"/>
      <c r="EXB32" s="22"/>
      <c r="EXC32" s="22"/>
      <c r="EXD32" s="22"/>
      <c r="EXE32" s="22"/>
      <c r="EXF32" s="22"/>
      <c r="EXG32" s="22"/>
      <c r="EXH32" s="22"/>
      <c r="EXI32" s="22"/>
      <c r="EXJ32" s="22"/>
      <c r="EXK32" s="22"/>
      <c r="EXL32" s="22"/>
      <c r="EXM32" s="22"/>
      <c r="EXN32" s="22"/>
      <c r="EXO32" s="22"/>
      <c r="EXP32" s="22"/>
      <c r="EXQ32" s="22"/>
      <c r="EXR32" s="22"/>
      <c r="EXS32" s="22"/>
      <c r="EXT32" s="22"/>
      <c r="EXU32" s="22"/>
      <c r="EXV32" s="22"/>
      <c r="EXW32" s="22"/>
      <c r="EXX32" s="22"/>
      <c r="EXY32" s="22"/>
      <c r="EXZ32" s="22"/>
      <c r="EYA32" s="22"/>
      <c r="EYB32" s="22"/>
      <c r="EYC32" s="22"/>
      <c r="EYD32" s="22"/>
      <c r="EYE32" s="22"/>
      <c r="EYF32" s="22"/>
      <c r="EYG32" s="22"/>
      <c r="EYH32" s="22"/>
      <c r="EYI32" s="22"/>
      <c r="EYJ32" s="22"/>
      <c r="EYK32" s="22"/>
      <c r="EYL32" s="22"/>
      <c r="EYM32" s="22"/>
      <c r="EYN32" s="22"/>
      <c r="EYO32" s="22"/>
      <c r="EYP32" s="22"/>
      <c r="EYQ32" s="22"/>
      <c r="EYR32" s="22"/>
      <c r="EYS32" s="22"/>
      <c r="EYT32" s="22"/>
      <c r="EYU32" s="22"/>
      <c r="EYV32" s="22"/>
      <c r="EYW32" s="22"/>
      <c r="EYX32" s="22"/>
      <c r="EYY32" s="22"/>
      <c r="EYZ32" s="22"/>
      <c r="EZA32" s="22"/>
      <c r="EZB32" s="22"/>
      <c r="EZC32" s="22"/>
      <c r="EZD32" s="22"/>
      <c r="EZE32" s="22"/>
      <c r="EZF32" s="22"/>
      <c r="EZG32" s="22"/>
      <c r="EZH32" s="22"/>
      <c r="EZI32" s="22"/>
      <c r="EZJ32" s="22"/>
      <c r="EZK32" s="22"/>
      <c r="EZL32" s="22"/>
      <c r="EZM32" s="22"/>
      <c r="EZN32" s="22"/>
      <c r="EZO32" s="22"/>
      <c r="EZP32" s="22"/>
      <c r="EZQ32" s="22"/>
      <c r="EZR32" s="22"/>
      <c r="EZS32" s="22"/>
      <c r="EZT32" s="22"/>
      <c r="EZU32" s="22"/>
      <c r="EZV32" s="22"/>
      <c r="EZW32" s="22"/>
      <c r="EZX32" s="22"/>
      <c r="EZY32" s="22"/>
      <c r="EZZ32" s="22"/>
      <c r="FAA32" s="22"/>
      <c r="FAB32" s="22"/>
      <c r="FAC32" s="22"/>
      <c r="FAD32" s="22"/>
      <c r="FAE32" s="22"/>
      <c r="FAF32" s="22"/>
      <c r="FAG32" s="22"/>
      <c r="FAH32" s="22"/>
      <c r="FAI32" s="22"/>
      <c r="FAJ32" s="22"/>
      <c r="FAK32" s="22"/>
      <c r="FAL32" s="22"/>
      <c r="FAM32" s="22"/>
      <c r="FAN32" s="22"/>
      <c r="FAO32" s="22"/>
      <c r="FAP32" s="22"/>
      <c r="FAQ32" s="22"/>
      <c r="FAR32" s="22"/>
      <c r="FAS32" s="22"/>
      <c r="FAT32" s="22"/>
      <c r="FAU32" s="22"/>
      <c r="FAV32" s="22"/>
      <c r="FAW32" s="22"/>
      <c r="FAX32" s="22"/>
      <c r="FAY32" s="22"/>
      <c r="FAZ32" s="22"/>
      <c r="FBA32" s="22"/>
      <c r="FBB32" s="22"/>
      <c r="FBC32" s="22"/>
      <c r="FBD32" s="22"/>
      <c r="FBE32" s="22"/>
      <c r="FBF32" s="22"/>
      <c r="FBG32" s="22"/>
      <c r="FBH32" s="22"/>
      <c r="FBI32" s="22"/>
      <c r="FBJ32" s="22"/>
      <c r="FBK32" s="22"/>
      <c r="FBL32" s="22"/>
      <c r="FBM32" s="22"/>
      <c r="FBN32" s="22"/>
      <c r="FBO32" s="22"/>
      <c r="FBP32" s="22"/>
      <c r="FBQ32" s="22"/>
      <c r="FBR32" s="22"/>
      <c r="FBS32" s="22"/>
      <c r="FBT32" s="22"/>
      <c r="FBU32" s="22"/>
      <c r="FBV32" s="22"/>
      <c r="FBW32" s="22"/>
      <c r="FBX32" s="22"/>
      <c r="FBY32" s="22"/>
      <c r="FBZ32" s="22"/>
      <c r="FCA32" s="22"/>
      <c r="FCB32" s="22"/>
      <c r="FCC32" s="22"/>
      <c r="FCD32" s="22"/>
      <c r="FCE32" s="22"/>
      <c r="FCF32" s="22"/>
      <c r="FCG32" s="22"/>
      <c r="FCH32" s="22"/>
      <c r="FCI32" s="22"/>
      <c r="FCJ32" s="22"/>
      <c r="FCK32" s="22"/>
      <c r="FCL32" s="22"/>
      <c r="FCM32" s="22"/>
      <c r="FCN32" s="22"/>
      <c r="FCO32" s="22"/>
      <c r="FCP32" s="22"/>
      <c r="FCQ32" s="22"/>
      <c r="FCR32" s="22"/>
      <c r="FCS32" s="22"/>
      <c r="FCT32" s="22"/>
      <c r="FCU32" s="22"/>
      <c r="FCV32" s="22"/>
      <c r="FCW32" s="22"/>
      <c r="FCX32" s="22"/>
      <c r="FCY32" s="22"/>
      <c r="FCZ32" s="22"/>
      <c r="FDA32" s="22"/>
      <c r="FDB32" s="22"/>
      <c r="FDC32" s="22"/>
      <c r="FDD32" s="22"/>
      <c r="FDE32" s="22"/>
      <c r="FDF32" s="22"/>
      <c r="FDG32" s="22"/>
      <c r="FDH32" s="22"/>
      <c r="FDI32" s="22"/>
      <c r="FDJ32" s="22"/>
      <c r="FDK32" s="22"/>
      <c r="FDL32" s="22"/>
      <c r="FDM32" s="22"/>
      <c r="FDN32" s="22"/>
      <c r="FDO32" s="22"/>
      <c r="FDP32" s="22"/>
      <c r="FDQ32" s="22"/>
      <c r="FDR32" s="22"/>
      <c r="FDS32" s="22"/>
      <c r="FDT32" s="22"/>
      <c r="FDU32" s="22"/>
      <c r="FDV32" s="22"/>
      <c r="FDW32" s="22"/>
      <c r="FDX32" s="22"/>
      <c r="FDY32" s="22"/>
      <c r="FDZ32" s="22"/>
      <c r="FEA32" s="22"/>
      <c r="FEB32" s="22"/>
      <c r="FEC32" s="22"/>
      <c r="FED32" s="22"/>
      <c r="FEE32" s="22"/>
      <c r="FEF32" s="22"/>
      <c r="FEG32" s="22"/>
      <c r="FEH32" s="22"/>
      <c r="FEI32" s="22"/>
      <c r="FEJ32" s="22"/>
      <c r="FEK32" s="22"/>
      <c r="FEL32" s="22"/>
      <c r="FEM32" s="22"/>
      <c r="FEN32" s="22"/>
      <c r="FEO32" s="22"/>
      <c r="FEP32" s="22"/>
      <c r="FEQ32" s="22"/>
      <c r="FER32" s="22"/>
      <c r="FES32" s="22"/>
      <c r="FET32" s="22"/>
      <c r="FEU32" s="22"/>
      <c r="FEV32" s="22"/>
      <c r="FEW32" s="22"/>
      <c r="FEX32" s="22"/>
      <c r="FEY32" s="22"/>
      <c r="FEZ32" s="22"/>
      <c r="FFA32" s="22"/>
      <c r="FFB32" s="22"/>
      <c r="FFC32" s="22"/>
      <c r="FFD32" s="22"/>
      <c r="FFE32" s="22"/>
      <c r="FFF32" s="22"/>
      <c r="FFG32" s="22"/>
      <c r="FFH32" s="22"/>
      <c r="FFI32" s="22"/>
      <c r="FFJ32" s="22"/>
      <c r="FFK32" s="22"/>
      <c r="FFL32" s="22"/>
      <c r="FFM32" s="22"/>
      <c r="FFN32" s="22"/>
      <c r="FFO32" s="22"/>
      <c r="FFP32" s="22"/>
      <c r="FFQ32" s="22"/>
      <c r="FFR32" s="22"/>
      <c r="FFS32" s="22"/>
      <c r="FFT32" s="22"/>
      <c r="FFU32" s="22"/>
      <c r="FFV32" s="22"/>
      <c r="FFW32" s="22"/>
      <c r="FFX32" s="22"/>
      <c r="FFY32" s="22"/>
      <c r="FFZ32" s="22"/>
      <c r="FGA32" s="22"/>
      <c r="FGB32" s="22"/>
      <c r="FGC32" s="22"/>
      <c r="FGD32" s="22"/>
      <c r="FGE32" s="22"/>
      <c r="FGF32" s="22"/>
      <c r="FGG32" s="22"/>
      <c r="FGH32" s="22"/>
      <c r="FGI32" s="22"/>
      <c r="FGJ32" s="22"/>
      <c r="FGK32" s="22"/>
      <c r="FGL32" s="22"/>
      <c r="FGM32" s="22"/>
      <c r="FGN32" s="22"/>
      <c r="FGO32" s="22"/>
      <c r="FGP32" s="22"/>
      <c r="FGQ32" s="22"/>
      <c r="FGR32" s="22"/>
      <c r="FGS32" s="22"/>
      <c r="FGT32" s="22"/>
      <c r="FGU32" s="22"/>
      <c r="FGV32" s="22"/>
      <c r="FGW32" s="22"/>
      <c r="FGX32" s="22"/>
      <c r="FGY32" s="22"/>
      <c r="FGZ32" s="22"/>
      <c r="FHA32" s="22"/>
      <c r="FHB32" s="22"/>
      <c r="FHC32" s="22"/>
      <c r="FHD32" s="22"/>
      <c r="FHE32" s="22"/>
      <c r="FHF32" s="22"/>
      <c r="FHG32" s="22"/>
      <c r="FHH32" s="22"/>
      <c r="FHI32" s="22"/>
      <c r="FHJ32" s="22"/>
      <c r="FHK32" s="22"/>
      <c r="FHL32" s="22"/>
      <c r="FHM32" s="22"/>
      <c r="FHN32" s="22"/>
      <c r="FHO32" s="22"/>
      <c r="FHP32" s="22"/>
      <c r="FHQ32" s="22"/>
      <c r="FHR32" s="22"/>
      <c r="FHS32" s="22"/>
      <c r="FHT32" s="22"/>
      <c r="FHU32" s="22"/>
      <c r="FHV32" s="22"/>
      <c r="FHW32" s="22"/>
      <c r="FHX32" s="22"/>
      <c r="FHY32" s="22"/>
      <c r="FHZ32" s="22"/>
      <c r="FIA32" s="22"/>
      <c r="FIB32" s="22"/>
      <c r="FIC32" s="22"/>
      <c r="FID32" s="22"/>
      <c r="FIE32" s="22"/>
      <c r="FIF32" s="22"/>
      <c r="FIG32" s="22"/>
      <c r="FIH32" s="22"/>
      <c r="FII32" s="22"/>
      <c r="FIJ32" s="22"/>
      <c r="FIK32" s="22"/>
      <c r="FIL32" s="22"/>
      <c r="FIM32" s="22"/>
      <c r="FIN32" s="22"/>
      <c r="FIO32" s="22"/>
      <c r="FIP32" s="22"/>
      <c r="FIQ32" s="22"/>
      <c r="FIR32" s="22"/>
      <c r="FIS32" s="22"/>
      <c r="FIT32" s="22"/>
      <c r="FIU32" s="22"/>
      <c r="FIV32" s="22"/>
      <c r="FIW32" s="22"/>
      <c r="FIX32" s="22"/>
      <c r="FIY32" s="22"/>
      <c r="FIZ32" s="22"/>
      <c r="FJA32" s="22"/>
      <c r="FJB32" s="22"/>
      <c r="FJC32" s="22"/>
      <c r="FJD32" s="22"/>
      <c r="FJE32" s="22"/>
      <c r="FJF32" s="22"/>
      <c r="FJG32" s="22"/>
      <c r="FJH32" s="22"/>
      <c r="FJI32" s="22"/>
      <c r="FJJ32" s="22"/>
      <c r="FJK32" s="22"/>
      <c r="FJL32" s="22"/>
      <c r="FJM32" s="22"/>
      <c r="FJN32" s="22"/>
      <c r="FJO32" s="22"/>
      <c r="FJP32" s="22"/>
      <c r="FJQ32" s="22"/>
      <c r="FJR32" s="22"/>
      <c r="FJS32" s="22"/>
      <c r="FJT32" s="22"/>
      <c r="FJU32" s="22"/>
      <c r="FJV32" s="22"/>
      <c r="FJW32" s="22"/>
      <c r="FJX32" s="22"/>
      <c r="FJY32" s="22"/>
      <c r="FJZ32" s="22"/>
      <c r="FKA32" s="22"/>
      <c r="FKB32" s="22"/>
      <c r="FKC32" s="22"/>
      <c r="FKD32" s="22"/>
      <c r="FKE32" s="22"/>
      <c r="FKF32" s="22"/>
      <c r="FKG32" s="22"/>
      <c r="FKH32" s="22"/>
      <c r="FKI32" s="22"/>
      <c r="FKJ32" s="22"/>
      <c r="FKK32" s="22"/>
      <c r="FKL32" s="22"/>
      <c r="FKM32" s="22"/>
      <c r="FKN32" s="22"/>
      <c r="FKO32" s="22"/>
      <c r="FKP32" s="22"/>
      <c r="FKQ32" s="22"/>
      <c r="FKR32" s="22"/>
      <c r="FKS32" s="22"/>
      <c r="FKT32" s="22"/>
      <c r="FKU32" s="22"/>
      <c r="FKV32" s="22"/>
      <c r="FKW32" s="22"/>
      <c r="FKX32" s="22"/>
      <c r="FKY32" s="22"/>
      <c r="FKZ32" s="22"/>
      <c r="FLA32" s="22"/>
      <c r="FLB32" s="22"/>
      <c r="FLC32" s="22"/>
      <c r="FLD32" s="22"/>
      <c r="FLE32" s="22"/>
      <c r="FLF32" s="22"/>
      <c r="FLG32" s="22"/>
      <c r="FLH32" s="22"/>
      <c r="FLI32" s="22"/>
      <c r="FLJ32" s="22"/>
      <c r="FLK32" s="22"/>
      <c r="FLL32" s="22"/>
      <c r="FLM32" s="22"/>
      <c r="FLN32" s="22"/>
      <c r="FLO32" s="22"/>
      <c r="FLP32" s="22"/>
      <c r="FLQ32" s="22"/>
      <c r="FLR32" s="22"/>
      <c r="FLS32" s="22"/>
      <c r="FLT32" s="22"/>
      <c r="FLU32" s="22"/>
      <c r="FLV32" s="22"/>
      <c r="FLW32" s="22"/>
      <c r="FLX32" s="22"/>
      <c r="FLY32" s="22"/>
      <c r="FLZ32" s="22"/>
      <c r="FMA32" s="22"/>
      <c r="FMB32" s="22"/>
      <c r="FMC32" s="22"/>
      <c r="FMD32" s="22"/>
      <c r="FME32" s="22"/>
      <c r="FMF32" s="22"/>
      <c r="FMG32" s="22"/>
      <c r="FMH32" s="22"/>
      <c r="FMI32" s="22"/>
      <c r="FMJ32" s="22"/>
      <c r="FMK32" s="22"/>
      <c r="FML32" s="22"/>
      <c r="FMM32" s="22"/>
      <c r="FMN32" s="22"/>
      <c r="FMO32" s="22"/>
      <c r="FMP32" s="22"/>
      <c r="FMQ32" s="22"/>
      <c r="FMR32" s="22"/>
      <c r="FMS32" s="22"/>
      <c r="FMT32" s="22"/>
      <c r="FMU32" s="22"/>
      <c r="FMV32" s="22"/>
      <c r="FMW32" s="22"/>
      <c r="FMX32" s="22"/>
      <c r="FMY32" s="22"/>
      <c r="FMZ32" s="22"/>
      <c r="FNA32" s="22"/>
      <c r="FNB32" s="22"/>
      <c r="FNC32" s="22"/>
      <c r="FND32" s="22"/>
      <c r="FNE32" s="22"/>
      <c r="FNF32" s="22"/>
      <c r="FNG32" s="22"/>
      <c r="FNH32" s="22"/>
      <c r="FNI32" s="22"/>
      <c r="FNJ32" s="22"/>
      <c r="FNK32" s="22"/>
      <c r="FNL32" s="22"/>
      <c r="FNM32" s="22"/>
      <c r="FNN32" s="22"/>
      <c r="FNO32" s="22"/>
      <c r="FNP32" s="22"/>
      <c r="FNQ32" s="22"/>
      <c r="FNR32" s="22"/>
      <c r="FNS32" s="22"/>
      <c r="FNT32" s="22"/>
      <c r="FNU32" s="22"/>
      <c r="FNV32" s="22"/>
      <c r="FNW32" s="22"/>
      <c r="FNX32" s="22"/>
      <c r="FNY32" s="22"/>
      <c r="FNZ32" s="22"/>
      <c r="FOA32" s="22"/>
      <c r="FOB32" s="22"/>
      <c r="FOC32" s="22"/>
      <c r="FOD32" s="22"/>
      <c r="FOE32" s="22"/>
      <c r="FOF32" s="22"/>
      <c r="FOG32" s="22"/>
      <c r="FOH32" s="22"/>
      <c r="FOI32" s="22"/>
      <c r="FOJ32" s="22"/>
      <c r="FOK32" s="22"/>
      <c r="FOL32" s="22"/>
      <c r="FOM32" s="22"/>
      <c r="FON32" s="22"/>
      <c r="FOO32" s="22"/>
      <c r="FOP32" s="22"/>
      <c r="FOQ32" s="22"/>
      <c r="FOR32" s="22"/>
      <c r="FOS32" s="22"/>
      <c r="FOT32" s="22"/>
      <c r="FOU32" s="22"/>
      <c r="FOV32" s="22"/>
      <c r="FOW32" s="22"/>
      <c r="FOX32" s="22"/>
      <c r="FOY32" s="22"/>
      <c r="FOZ32" s="22"/>
      <c r="FPA32" s="22"/>
      <c r="FPB32" s="22"/>
      <c r="FPC32" s="22"/>
      <c r="FPD32" s="22"/>
      <c r="FPE32" s="22"/>
      <c r="FPF32" s="22"/>
      <c r="FPG32" s="22"/>
      <c r="FPH32" s="22"/>
      <c r="FPI32" s="22"/>
      <c r="FPJ32" s="22"/>
      <c r="FPK32" s="22"/>
      <c r="FPL32" s="22"/>
      <c r="FPM32" s="22"/>
      <c r="FPN32" s="22"/>
      <c r="FPO32" s="22"/>
      <c r="FPP32" s="22"/>
      <c r="FPQ32" s="22"/>
      <c r="FPR32" s="22"/>
      <c r="FPS32" s="22"/>
      <c r="FPT32" s="22"/>
      <c r="FPU32" s="22"/>
      <c r="FPV32" s="22"/>
      <c r="FPW32" s="22"/>
      <c r="FPX32" s="22"/>
      <c r="FPY32" s="22"/>
      <c r="FPZ32" s="22"/>
      <c r="FQA32" s="22"/>
      <c r="FQB32" s="22"/>
      <c r="FQC32" s="22"/>
      <c r="FQD32" s="22"/>
      <c r="FQE32" s="22"/>
      <c r="FQF32" s="22"/>
      <c r="FQG32" s="22"/>
      <c r="FQH32" s="22"/>
      <c r="FQI32" s="22"/>
      <c r="FQJ32" s="22"/>
      <c r="FQK32" s="22"/>
      <c r="FQL32" s="22"/>
      <c r="FQM32" s="22"/>
      <c r="FQN32" s="22"/>
      <c r="FQO32" s="22"/>
      <c r="FQP32" s="22"/>
      <c r="FQQ32" s="22"/>
      <c r="FQR32" s="22"/>
      <c r="FQS32" s="22"/>
      <c r="FQT32" s="22"/>
      <c r="FQU32" s="22"/>
      <c r="FQV32" s="22"/>
      <c r="FQW32" s="22"/>
      <c r="FQX32" s="22"/>
      <c r="FQY32" s="22"/>
      <c r="FQZ32" s="22"/>
      <c r="FRA32" s="22"/>
      <c r="FRB32" s="22"/>
      <c r="FRC32" s="22"/>
      <c r="FRD32" s="22"/>
      <c r="FRE32" s="22"/>
      <c r="FRF32" s="22"/>
      <c r="FRG32" s="22"/>
      <c r="FRH32" s="22"/>
      <c r="FRI32" s="22"/>
      <c r="FRJ32" s="22"/>
      <c r="FRK32" s="22"/>
      <c r="FRL32" s="22"/>
      <c r="FRM32" s="22"/>
      <c r="FRN32" s="22"/>
      <c r="FRO32" s="22"/>
      <c r="FRP32" s="22"/>
      <c r="FRQ32" s="22"/>
      <c r="FRR32" s="22"/>
      <c r="FRS32" s="22"/>
      <c r="FRT32" s="22"/>
      <c r="FRU32" s="22"/>
      <c r="FRV32" s="22"/>
      <c r="FRW32" s="22"/>
      <c r="FRX32" s="22"/>
      <c r="FRY32" s="22"/>
      <c r="FRZ32" s="22"/>
      <c r="FSA32" s="22"/>
      <c r="FSB32" s="22"/>
      <c r="FSC32" s="22"/>
      <c r="FSD32" s="22"/>
      <c r="FSE32" s="22"/>
      <c r="FSF32" s="22"/>
      <c r="FSG32" s="22"/>
      <c r="FSH32" s="22"/>
      <c r="FSI32" s="22"/>
      <c r="FSJ32" s="22"/>
      <c r="FSK32" s="22"/>
      <c r="FSL32" s="22"/>
      <c r="FSM32" s="22"/>
      <c r="FSN32" s="22"/>
      <c r="FSO32" s="22"/>
      <c r="FSP32" s="22"/>
      <c r="FSQ32" s="22"/>
      <c r="FSR32" s="22"/>
      <c r="FSS32" s="22"/>
      <c r="FST32" s="22"/>
      <c r="FSU32" s="22"/>
      <c r="FSV32" s="22"/>
      <c r="FSW32" s="22"/>
      <c r="FSX32" s="22"/>
      <c r="FSY32" s="22"/>
      <c r="FSZ32" s="22"/>
      <c r="FTA32" s="22"/>
      <c r="FTB32" s="22"/>
      <c r="FTC32" s="22"/>
      <c r="FTD32" s="22"/>
      <c r="FTE32" s="22"/>
      <c r="FTF32" s="22"/>
      <c r="FTG32" s="22"/>
      <c r="FTH32" s="22"/>
      <c r="FTI32" s="22"/>
      <c r="FTJ32" s="22"/>
      <c r="FTK32" s="22"/>
      <c r="FTL32" s="22"/>
      <c r="FTM32" s="22"/>
      <c r="FTN32" s="22"/>
      <c r="FTO32" s="22"/>
      <c r="FTP32" s="22"/>
      <c r="FTQ32" s="22"/>
      <c r="FTR32" s="22"/>
      <c r="FTS32" s="22"/>
      <c r="FTT32" s="22"/>
      <c r="FTU32" s="22"/>
      <c r="FTV32" s="22"/>
      <c r="FTW32" s="22"/>
      <c r="FTX32" s="22"/>
      <c r="FTY32" s="22"/>
      <c r="FTZ32" s="22"/>
      <c r="FUA32" s="22"/>
      <c r="FUB32" s="22"/>
      <c r="FUC32" s="22"/>
      <c r="FUD32" s="22"/>
      <c r="FUE32" s="22"/>
      <c r="FUF32" s="22"/>
      <c r="FUG32" s="22"/>
      <c r="FUH32" s="22"/>
      <c r="FUI32" s="22"/>
      <c r="FUJ32" s="22"/>
      <c r="FUK32" s="22"/>
      <c r="FUL32" s="22"/>
      <c r="FUM32" s="22"/>
      <c r="FUN32" s="22"/>
      <c r="FUO32" s="22"/>
      <c r="FUP32" s="22"/>
      <c r="FUQ32" s="22"/>
      <c r="FUR32" s="22"/>
      <c r="FUS32" s="22"/>
      <c r="FUT32" s="22"/>
      <c r="FUU32" s="22"/>
      <c r="FUV32" s="22"/>
      <c r="FUW32" s="22"/>
      <c r="FUX32" s="22"/>
      <c r="FUY32" s="22"/>
      <c r="FUZ32" s="22"/>
      <c r="FVA32" s="22"/>
      <c r="FVB32" s="22"/>
      <c r="FVC32" s="22"/>
      <c r="FVD32" s="22"/>
      <c r="FVE32" s="22"/>
      <c r="FVF32" s="22"/>
      <c r="FVG32" s="22"/>
      <c r="FVH32" s="22"/>
      <c r="FVI32" s="22"/>
      <c r="FVJ32" s="22"/>
      <c r="FVK32" s="22"/>
      <c r="FVL32" s="22"/>
      <c r="FVM32" s="22"/>
      <c r="FVN32" s="22"/>
      <c r="FVO32" s="22"/>
      <c r="FVP32" s="22"/>
      <c r="FVQ32" s="22"/>
      <c r="FVR32" s="22"/>
      <c r="FVS32" s="22"/>
      <c r="FVT32" s="22"/>
      <c r="FVU32" s="22"/>
      <c r="FVV32" s="22"/>
      <c r="FVW32" s="22"/>
      <c r="FVX32" s="22"/>
      <c r="FVY32" s="22"/>
      <c r="FVZ32" s="22"/>
      <c r="FWA32" s="22"/>
      <c r="FWB32" s="22"/>
      <c r="FWC32" s="22"/>
      <c r="FWD32" s="22"/>
      <c r="FWE32" s="22"/>
      <c r="FWF32" s="22"/>
      <c r="FWG32" s="22"/>
      <c r="FWH32" s="22"/>
      <c r="FWI32" s="22"/>
      <c r="FWJ32" s="22"/>
      <c r="FWK32" s="22"/>
      <c r="FWL32" s="22"/>
      <c r="FWM32" s="22"/>
      <c r="FWN32" s="22"/>
      <c r="FWO32" s="22"/>
      <c r="FWP32" s="22"/>
      <c r="FWQ32" s="22"/>
      <c r="FWR32" s="22"/>
      <c r="FWS32" s="22"/>
      <c r="FWT32" s="22"/>
      <c r="FWU32" s="22"/>
      <c r="FWV32" s="22"/>
      <c r="FWW32" s="22"/>
      <c r="FWX32" s="22"/>
      <c r="FWY32" s="22"/>
      <c r="FWZ32" s="22"/>
      <c r="FXA32" s="22"/>
      <c r="FXB32" s="22"/>
      <c r="FXC32" s="22"/>
      <c r="FXD32" s="22"/>
      <c r="FXE32" s="22"/>
      <c r="FXF32" s="22"/>
      <c r="FXG32" s="22"/>
      <c r="FXH32" s="22"/>
      <c r="FXI32" s="22"/>
      <c r="FXJ32" s="22"/>
      <c r="FXK32" s="22"/>
      <c r="FXL32" s="22"/>
      <c r="FXM32" s="22"/>
      <c r="FXN32" s="22"/>
      <c r="FXO32" s="22"/>
      <c r="FXP32" s="22"/>
      <c r="FXQ32" s="22"/>
      <c r="FXR32" s="22"/>
      <c r="FXS32" s="22"/>
      <c r="FXT32" s="22"/>
      <c r="FXU32" s="22"/>
      <c r="FXV32" s="22"/>
      <c r="FXW32" s="22"/>
      <c r="FXX32" s="22"/>
      <c r="FXY32" s="22"/>
      <c r="FXZ32" s="22"/>
      <c r="FYA32" s="22"/>
      <c r="FYB32" s="22"/>
      <c r="FYC32" s="22"/>
      <c r="FYD32" s="22"/>
      <c r="FYE32" s="22"/>
      <c r="FYF32" s="22"/>
      <c r="FYG32" s="22"/>
      <c r="FYH32" s="22"/>
      <c r="FYI32" s="22"/>
      <c r="FYJ32" s="22"/>
      <c r="FYK32" s="22"/>
      <c r="FYL32" s="22"/>
      <c r="FYM32" s="22"/>
      <c r="FYN32" s="22"/>
      <c r="FYO32" s="22"/>
      <c r="FYP32" s="22"/>
      <c r="FYQ32" s="22"/>
      <c r="FYR32" s="22"/>
      <c r="FYS32" s="22"/>
      <c r="FYT32" s="22"/>
      <c r="FYU32" s="22"/>
      <c r="FYV32" s="22"/>
      <c r="FYW32" s="22"/>
      <c r="FYX32" s="22"/>
      <c r="FYY32" s="22"/>
      <c r="FYZ32" s="22"/>
      <c r="FZA32" s="22"/>
      <c r="FZB32" s="22"/>
      <c r="FZC32" s="22"/>
      <c r="FZD32" s="22"/>
      <c r="FZE32" s="22"/>
      <c r="FZF32" s="22"/>
      <c r="FZG32" s="22"/>
      <c r="FZH32" s="22"/>
      <c r="FZI32" s="22"/>
      <c r="FZJ32" s="22"/>
      <c r="FZK32" s="22"/>
      <c r="FZL32" s="22"/>
      <c r="FZM32" s="22"/>
      <c r="FZN32" s="22"/>
      <c r="FZO32" s="22"/>
      <c r="FZP32" s="22"/>
      <c r="FZQ32" s="22"/>
      <c r="FZR32" s="22"/>
      <c r="FZS32" s="22"/>
      <c r="FZT32" s="22"/>
      <c r="FZU32" s="22"/>
      <c r="FZV32" s="22"/>
      <c r="FZW32" s="22"/>
      <c r="FZX32" s="22"/>
      <c r="FZY32" s="22"/>
      <c r="FZZ32" s="22"/>
      <c r="GAA32" s="22"/>
      <c r="GAB32" s="22"/>
      <c r="GAC32" s="22"/>
      <c r="GAD32" s="22"/>
      <c r="GAE32" s="22"/>
      <c r="GAF32" s="22"/>
      <c r="GAG32" s="22"/>
      <c r="GAH32" s="22"/>
      <c r="GAI32" s="22"/>
      <c r="GAJ32" s="22"/>
      <c r="GAK32" s="22"/>
      <c r="GAL32" s="22"/>
      <c r="GAM32" s="22"/>
      <c r="GAN32" s="22"/>
      <c r="GAO32" s="22"/>
      <c r="GAP32" s="22"/>
      <c r="GAQ32" s="22"/>
      <c r="GAR32" s="22"/>
      <c r="GAS32" s="22"/>
      <c r="GAT32" s="22"/>
      <c r="GAU32" s="22"/>
      <c r="GAV32" s="22"/>
      <c r="GAW32" s="22"/>
      <c r="GAX32" s="22"/>
      <c r="GAY32" s="22"/>
      <c r="GAZ32" s="22"/>
      <c r="GBA32" s="22"/>
      <c r="GBB32" s="22"/>
      <c r="GBC32" s="22"/>
      <c r="GBD32" s="22"/>
      <c r="GBE32" s="22"/>
      <c r="GBF32" s="22"/>
      <c r="GBG32" s="22"/>
      <c r="GBH32" s="22"/>
      <c r="GBI32" s="22"/>
      <c r="GBJ32" s="22"/>
      <c r="GBK32" s="22"/>
      <c r="GBL32" s="22"/>
      <c r="GBM32" s="22"/>
      <c r="GBN32" s="22"/>
      <c r="GBO32" s="22"/>
      <c r="GBP32" s="22"/>
      <c r="GBQ32" s="22"/>
      <c r="GBR32" s="22"/>
      <c r="GBS32" s="22"/>
      <c r="GBT32" s="22"/>
      <c r="GBU32" s="22"/>
      <c r="GBV32" s="22"/>
      <c r="GBW32" s="22"/>
      <c r="GBX32" s="22"/>
      <c r="GBY32" s="22"/>
      <c r="GBZ32" s="22"/>
      <c r="GCA32" s="22"/>
      <c r="GCB32" s="22"/>
      <c r="GCC32" s="22"/>
      <c r="GCD32" s="22"/>
      <c r="GCE32" s="22"/>
      <c r="GCF32" s="22"/>
      <c r="GCG32" s="22"/>
      <c r="GCH32" s="22"/>
      <c r="GCI32" s="22"/>
      <c r="GCJ32" s="22"/>
      <c r="GCK32" s="22"/>
      <c r="GCL32" s="22"/>
      <c r="GCM32" s="22"/>
      <c r="GCN32" s="22"/>
      <c r="GCO32" s="22"/>
      <c r="GCP32" s="22"/>
      <c r="GCQ32" s="22"/>
      <c r="GCR32" s="22"/>
      <c r="GCS32" s="22"/>
      <c r="GCT32" s="22"/>
      <c r="GCU32" s="22"/>
      <c r="GCV32" s="22"/>
      <c r="GCW32" s="22"/>
      <c r="GCX32" s="22"/>
      <c r="GCY32" s="22"/>
      <c r="GCZ32" s="22"/>
      <c r="GDA32" s="22"/>
      <c r="GDB32" s="22"/>
      <c r="GDC32" s="22"/>
      <c r="GDD32" s="22"/>
      <c r="GDE32" s="22"/>
      <c r="GDF32" s="22"/>
      <c r="GDG32" s="22"/>
      <c r="GDH32" s="22"/>
      <c r="GDI32" s="22"/>
      <c r="GDJ32" s="22"/>
      <c r="GDK32" s="22"/>
      <c r="GDL32" s="22"/>
      <c r="GDM32" s="22"/>
      <c r="GDN32" s="22"/>
      <c r="GDO32" s="22"/>
      <c r="GDP32" s="22"/>
      <c r="GDQ32" s="22"/>
      <c r="GDR32" s="22"/>
      <c r="GDS32" s="22"/>
      <c r="GDT32" s="22"/>
      <c r="GDU32" s="22"/>
      <c r="GDV32" s="22"/>
      <c r="GDW32" s="22"/>
      <c r="GDX32" s="22"/>
      <c r="GDY32" s="22"/>
      <c r="GDZ32" s="22"/>
      <c r="GEA32" s="22"/>
      <c r="GEB32" s="22"/>
      <c r="GEC32" s="22"/>
      <c r="GED32" s="22"/>
      <c r="GEE32" s="22"/>
      <c r="GEF32" s="22"/>
      <c r="GEG32" s="22"/>
      <c r="GEH32" s="22"/>
      <c r="GEI32" s="22"/>
      <c r="GEJ32" s="22"/>
      <c r="GEK32" s="22"/>
      <c r="GEL32" s="22"/>
      <c r="GEM32" s="22"/>
      <c r="GEN32" s="22"/>
      <c r="GEO32" s="22"/>
      <c r="GEP32" s="22"/>
      <c r="GEQ32" s="22"/>
      <c r="GER32" s="22"/>
      <c r="GES32" s="22"/>
      <c r="GET32" s="22"/>
      <c r="GEU32" s="22"/>
      <c r="GEV32" s="22"/>
      <c r="GEW32" s="22"/>
      <c r="GEX32" s="22"/>
      <c r="GEY32" s="22"/>
      <c r="GEZ32" s="22"/>
      <c r="GFA32" s="22"/>
      <c r="GFB32" s="22"/>
      <c r="GFC32" s="22"/>
      <c r="GFD32" s="22"/>
      <c r="GFE32" s="22"/>
      <c r="GFF32" s="22"/>
      <c r="GFG32" s="22"/>
      <c r="GFH32" s="22"/>
      <c r="GFI32" s="22"/>
      <c r="GFJ32" s="22"/>
      <c r="GFK32" s="22"/>
      <c r="GFL32" s="22"/>
      <c r="GFM32" s="22"/>
      <c r="GFN32" s="22"/>
      <c r="GFO32" s="22"/>
      <c r="GFP32" s="22"/>
      <c r="GFQ32" s="22"/>
      <c r="GFR32" s="22"/>
      <c r="GFS32" s="22"/>
      <c r="GFT32" s="22"/>
      <c r="GFU32" s="22"/>
      <c r="GFV32" s="22"/>
      <c r="GFW32" s="22"/>
      <c r="GFX32" s="22"/>
      <c r="GFY32" s="22"/>
      <c r="GFZ32" s="22"/>
      <c r="GGA32" s="22"/>
      <c r="GGB32" s="22"/>
      <c r="GGC32" s="22"/>
      <c r="GGD32" s="22"/>
      <c r="GGE32" s="22"/>
      <c r="GGF32" s="22"/>
      <c r="GGG32" s="22"/>
      <c r="GGH32" s="22"/>
      <c r="GGI32" s="22"/>
      <c r="GGJ32" s="22"/>
      <c r="GGK32" s="22"/>
      <c r="GGL32" s="22"/>
      <c r="GGM32" s="22"/>
      <c r="GGN32" s="22"/>
      <c r="GGO32" s="22"/>
      <c r="GGP32" s="22"/>
      <c r="GGQ32" s="22"/>
      <c r="GGR32" s="22"/>
      <c r="GGS32" s="22"/>
      <c r="GGT32" s="22"/>
      <c r="GGU32" s="22"/>
      <c r="GGV32" s="22"/>
      <c r="GGW32" s="22"/>
      <c r="GGX32" s="22"/>
      <c r="GGY32" s="22"/>
      <c r="GGZ32" s="22"/>
      <c r="GHA32" s="22"/>
      <c r="GHB32" s="22"/>
      <c r="GHC32" s="22"/>
      <c r="GHD32" s="22"/>
      <c r="GHE32" s="22"/>
      <c r="GHF32" s="22"/>
      <c r="GHG32" s="22"/>
      <c r="GHH32" s="22"/>
      <c r="GHI32" s="22"/>
      <c r="GHJ32" s="22"/>
      <c r="GHK32" s="22"/>
      <c r="GHL32" s="22"/>
      <c r="GHM32" s="22"/>
      <c r="GHN32" s="22"/>
      <c r="GHO32" s="22"/>
      <c r="GHP32" s="22"/>
      <c r="GHQ32" s="22"/>
      <c r="GHR32" s="22"/>
      <c r="GHS32" s="22"/>
      <c r="GHT32" s="22"/>
      <c r="GHU32" s="22"/>
      <c r="GHV32" s="22"/>
      <c r="GHW32" s="22"/>
      <c r="GHX32" s="22"/>
      <c r="GHY32" s="22"/>
      <c r="GHZ32" s="22"/>
      <c r="GIA32" s="22"/>
      <c r="GIB32" s="22"/>
      <c r="GIC32" s="22"/>
      <c r="GID32" s="22"/>
      <c r="GIE32" s="22"/>
      <c r="GIF32" s="22"/>
      <c r="GIG32" s="22"/>
      <c r="GIH32" s="22"/>
      <c r="GII32" s="22"/>
      <c r="GIJ32" s="22"/>
      <c r="GIK32" s="22"/>
      <c r="GIL32" s="22"/>
      <c r="GIM32" s="22"/>
      <c r="GIN32" s="22"/>
      <c r="GIO32" s="22"/>
      <c r="GIP32" s="22"/>
      <c r="GIQ32" s="22"/>
      <c r="GIR32" s="22"/>
      <c r="GIS32" s="22"/>
      <c r="GIT32" s="22"/>
      <c r="GIU32" s="22"/>
      <c r="GIV32" s="22"/>
      <c r="GIW32" s="22"/>
      <c r="GIX32" s="22"/>
      <c r="GIY32" s="22"/>
      <c r="GIZ32" s="22"/>
      <c r="GJA32" s="22"/>
      <c r="GJB32" s="22"/>
      <c r="GJC32" s="22"/>
      <c r="GJD32" s="22"/>
      <c r="GJE32" s="22"/>
      <c r="GJF32" s="22"/>
      <c r="GJG32" s="22"/>
      <c r="GJH32" s="22"/>
      <c r="GJI32" s="22"/>
      <c r="GJJ32" s="22"/>
      <c r="GJK32" s="22"/>
      <c r="GJL32" s="22"/>
      <c r="GJM32" s="22"/>
      <c r="GJN32" s="22"/>
      <c r="GJO32" s="22"/>
      <c r="GJP32" s="22"/>
      <c r="GJQ32" s="22"/>
      <c r="GJR32" s="22"/>
      <c r="GJS32" s="22"/>
      <c r="GJT32" s="22"/>
      <c r="GJU32" s="22"/>
      <c r="GJV32" s="22"/>
      <c r="GJW32" s="22"/>
      <c r="GJX32" s="22"/>
      <c r="GJY32" s="22"/>
      <c r="GJZ32" s="22"/>
      <c r="GKA32" s="22"/>
      <c r="GKB32" s="22"/>
      <c r="GKC32" s="22"/>
      <c r="GKD32" s="22"/>
      <c r="GKE32" s="22"/>
      <c r="GKF32" s="22"/>
      <c r="GKG32" s="22"/>
      <c r="GKH32" s="22"/>
      <c r="GKI32" s="22"/>
      <c r="GKJ32" s="22"/>
      <c r="GKK32" s="22"/>
      <c r="GKL32" s="22"/>
      <c r="GKM32" s="22"/>
      <c r="GKN32" s="22"/>
      <c r="GKO32" s="22"/>
      <c r="GKP32" s="22"/>
      <c r="GKQ32" s="22"/>
      <c r="GKR32" s="22"/>
      <c r="GKS32" s="22"/>
      <c r="GKT32" s="22"/>
      <c r="GKU32" s="22"/>
      <c r="GKV32" s="22"/>
      <c r="GKW32" s="22"/>
      <c r="GKX32" s="22"/>
      <c r="GKY32" s="22"/>
      <c r="GKZ32" s="22"/>
      <c r="GLA32" s="22"/>
      <c r="GLB32" s="22"/>
      <c r="GLC32" s="22"/>
      <c r="GLD32" s="22"/>
      <c r="GLE32" s="22"/>
      <c r="GLF32" s="22"/>
      <c r="GLG32" s="22"/>
      <c r="GLH32" s="22"/>
      <c r="GLI32" s="22"/>
      <c r="GLJ32" s="22"/>
      <c r="GLK32" s="22"/>
      <c r="GLL32" s="22"/>
      <c r="GLM32" s="22"/>
      <c r="GLN32" s="22"/>
      <c r="GLO32" s="22"/>
      <c r="GLP32" s="22"/>
      <c r="GLQ32" s="22"/>
      <c r="GLR32" s="22"/>
      <c r="GLS32" s="22"/>
      <c r="GLT32" s="22"/>
      <c r="GLU32" s="22"/>
      <c r="GLV32" s="22"/>
      <c r="GLW32" s="22"/>
      <c r="GLX32" s="22"/>
      <c r="GLY32" s="22"/>
      <c r="GLZ32" s="22"/>
      <c r="GMA32" s="22"/>
      <c r="GMB32" s="22"/>
      <c r="GMC32" s="22"/>
      <c r="GMD32" s="22"/>
      <c r="GME32" s="22"/>
      <c r="GMF32" s="22"/>
      <c r="GMG32" s="22"/>
      <c r="GMH32" s="22"/>
      <c r="GMI32" s="22"/>
      <c r="GMJ32" s="22"/>
      <c r="GMK32" s="22"/>
      <c r="GML32" s="22"/>
      <c r="GMM32" s="22"/>
      <c r="GMN32" s="22"/>
      <c r="GMO32" s="22"/>
      <c r="GMP32" s="22"/>
      <c r="GMQ32" s="22"/>
      <c r="GMR32" s="22"/>
      <c r="GMS32" s="22"/>
      <c r="GMT32" s="22"/>
      <c r="GMU32" s="22"/>
      <c r="GMV32" s="22"/>
      <c r="GMW32" s="22"/>
      <c r="GMX32" s="22"/>
      <c r="GMY32" s="22"/>
      <c r="GMZ32" s="22"/>
      <c r="GNA32" s="22"/>
      <c r="GNB32" s="22"/>
      <c r="GNC32" s="22"/>
      <c r="GND32" s="22"/>
      <c r="GNE32" s="22"/>
      <c r="GNF32" s="22"/>
      <c r="GNG32" s="22"/>
      <c r="GNH32" s="22"/>
      <c r="GNI32" s="22"/>
      <c r="GNJ32" s="22"/>
      <c r="GNK32" s="22"/>
      <c r="GNL32" s="22"/>
      <c r="GNM32" s="22"/>
      <c r="GNN32" s="22"/>
      <c r="GNO32" s="22"/>
      <c r="GNP32" s="22"/>
      <c r="GNQ32" s="22"/>
      <c r="GNR32" s="22"/>
      <c r="GNS32" s="22"/>
      <c r="GNT32" s="22"/>
      <c r="GNU32" s="22"/>
      <c r="GNV32" s="22"/>
      <c r="GNW32" s="22"/>
      <c r="GNX32" s="22"/>
      <c r="GNY32" s="22"/>
      <c r="GNZ32" s="22"/>
      <c r="GOA32" s="22"/>
      <c r="GOB32" s="22"/>
      <c r="GOC32" s="22"/>
      <c r="GOD32" s="22"/>
      <c r="GOE32" s="22"/>
      <c r="GOF32" s="22"/>
      <c r="GOG32" s="22"/>
      <c r="GOH32" s="22"/>
      <c r="GOI32" s="22"/>
      <c r="GOJ32" s="22"/>
      <c r="GOK32" s="22"/>
      <c r="GOL32" s="22"/>
      <c r="GOM32" s="22"/>
      <c r="GON32" s="22"/>
      <c r="GOO32" s="22"/>
      <c r="GOP32" s="22"/>
      <c r="GOQ32" s="22"/>
      <c r="GOR32" s="22"/>
      <c r="GOS32" s="22"/>
      <c r="GOT32" s="22"/>
      <c r="GOU32" s="22"/>
      <c r="GOV32" s="22"/>
      <c r="GOW32" s="22"/>
      <c r="GOX32" s="22"/>
      <c r="GOY32" s="22"/>
      <c r="GOZ32" s="22"/>
      <c r="GPA32" s="22"/>
      <c r="GPB32" s="22"/>
      <c r="GPC32" s="22"/>
      <c r="GPD32" s="22"/>
      <c r="GPE32" s="22"/>
      <c r="GPF32" s="22"/>
      <c r="GPG32" s="22"/>
      <c r="GPH32" s="22"/>
      <c r="GPI32" s="22"/>
      <c r="GPJ32" s="22"/>
      <c r="GPK32" s="22"/>
      <c r="GPL32" s="22"/>
      <c r="GPM32" s="22"/>
      <c r="GPN32" s="22"/>
      <c r="GPO32" s="22"/>
      <c r="GPP32" s="22"/>
      <c r="GPQ32" s="22"/>
      <c r="GPR32" s="22"/>
      <c r="GPS32" s="22"/>
      <c r="GPT32" s="22"/>
      <c r="GPU32" s="22"/>
      <c r="GPV32" s="22"/>
      <c r="GPW32" s="22"/>
      <c r="GPX32" s="22"/>
      <c r="GPY32" s="22"/>
      <c r="GPZ32" s="22"/>
      <c r="GQA32" s="22"/>
      <c r="GQB32" s="22"/>
      <c r="GQC32" s="22"/>
      <c r="GQD32" s="22"/>
      <c r="GQE32" s="22"/>
      <c r="GQF32" s="22"/>
      <c r="GQG32" s="22"/>
      <c r="GQH32" s="22"/>
      <c r="GQI32" s="22"/>
      <c r="GQJ32" s="22"/>
      <c r="GQK32" s="22"/>
      <c r="GQL32" s="22"/>
      <c r="GQM32" s="22"/>
      <c r="GQN32" s="22"/>
      <c r="GQO32" s="22"/>
      <c r="GQP32" s="22"/>
      <c r="GQQ32" s="22"/>
      <c r="GQR32" s="22"/>
      <c r="GQS32" s="22"/>
      <c r="GQT32" s="22"/>
      <c r="GQU32" s="22"/>
      <c r="GQV32" s="22"/>
      <c r="GQW32" s="22"/>
      <c r="GQX32" s="22"/>
      <c r="GQY32" s="22"/>
      <c r="GQZ32" s="22"/>
      <c r="GRA32" s="22"/>
      <c r="GRB32" s="22"/>
      <c r="GRC32" s="22"/>
      <c r="GRD32" s="22"/>
      <c r="GRE32" s="22"/>
      <c r="GRF32" s="22"/>
      <c r="GRG32" s="22"/>
      <c r="GRH32" s="22"/>
      <c r="GRI32" s="22"/>
      <c r="GRJ32" s="22"/>
      <c r="GRK32" s="22"/>
      <c r="GRL32" s="22"/>
      <c r="GRM32" s="22"/>
      <c r="GRN32" s="22"/>
      <c r="GRO32" s="22"/>
      <c r="GRP32" s="22"/>
      <c r="GRQ32" s="22"/>
      <c r="GRR32" s="22"/>
      <c r="GRS32" s="22"/>
      <c r="GRT32" s="22"/>
      <c r="GRU32" s="22"/>
      <c r="GRV32" s="22"/>
      <c r="GRW32" s="22"/>
      <c r="GRX32" s="22"/>
      <c r="GRY32" s="22"/>
      <c r="GRZ32" s="22"/>
      <c r="GSA32" s="22"/>
      <c r="GSB32" s="22"/>
      <c r="GSC32" s="22"/>
      <c r="GSD32" s="22"/>
      <c r="GSE32" s="22"/>
      <c r="GSF32" s="22"/>
      <c r="GSG32" s="22"/>
      <c r="GSH32" s="22"/>
      <c r="GSI32" s="22"/>
      <c r="GSJ32" s="22"/>
      <c r="GSK32" s="22"/>
      <c r="GSL32" s="22"/>
      <c r="GSM32" s="22"/>
      <c r="GSN32" s="22"/>
      <c r="GSO32" s="22"/>
      <c r="GSP32" s="22"/>
      <c r="GSQ32" s="22"/>
      <c r="GSR32" s="22"/>
      <c r="GSS32" s="22"/>
      <c r="GST32" s="22"/>
      <c r="GSU32" s="22"/>
      <c r="GSV32" s="22"/>
      <c r="GSW32" s="22"/>
      <c r="GSX32" s="22"/>
      <c r="GSY32" s="22"/>
      <c r="GSZ32" s="22"/>
      <c r="GTA32" s="22"/>
      <c r="GTB32" s="22"/>
      <c r="GTC32" s="22"/>
      <c r="GTD32" s="22"/>
      <c r="GTE32" s="22"/>
      <c r="GTF32" s="22"/>
      <c r="GTG32" s="22"/>
      <c r="GTH32" s="22"/>
      <c r="GTI32" s="22"/>
      <c r="GTJ32" s="22"/>
      <c r="GTK32" s="22"/>
      <c r="GTL32" s="22"/>
      <c r="GTM32" s="22"/>
      <c r="GTN32" s="22"/>
      <c r="GTO32" s="22"/>
      <c r="GTP32" s="22"/>
      <c r="GTQ32" s="22"/>
      <c r="GTR32" s="22"/>
      <c r="GTS32" s="22"/>
      <c r="GTT32" s="22"/>
      <c r="GTU32" s="22"/>
      <c r="GTV32" s="22"/>
      <c r="GTW32" s="22"/>
      <c r="GTX32" s="22"/>
      <c r="GTY32" s="22"/>
      <c r="GTZ32" s="22"/>
      <c r="GUA32" s="22"/>
      <c r="GUB32" s="22"/>
      <c r="GUC32" s="22"/>
      <c r="GUD32" s="22"/>
      <c r="GUE32" s="22"/>
      <c r="GUF32" s="22"/>
      <c r="GUG32" s="22"/>
      <c r="GUH32" s="22"/>
      <c r="GUI32" s="22"/>
      <c r="GUJ32" s="22"/>
      <c r="GUK32" s="22"/>
      <c r="GUL32" s="22"/>
      <c r="GUM32" s="22"/>
      <c r="GUN32" s="22"/>
      <c r="GUO32" s="22"/>
      <c r="GUP32" s="22"/>
      <c r="GUQ32" s="22"/>
      <c r="GUR32" s="22"/>
      <c r="GUS32" s="22"/>
      <c r="GUT32" s="22"/>
      <c r="GUU32" s="22"/>
      <c r="GUV32" s="22"/>
      <c r="GUW32" s="22"/>
      <c r="GUX32" s="22"/>
      <c r="GUY32" s="22"/>
      <c r="GUZ32" s="22"/>
      <c r="GVA32" s="22"/>
      <c r="GVB32" s="22"/>
      <c r="GVC32" s="22"/>
      <c r="GVD32" s="22"/>
      <c r="GVE32" s="22"/>
      <c r="GVF32" s="22"/>
      <c r="GVG32" s="22"/>
      <c r="GVH32" s="22"/>
      <c r="GVI32" s="22"/>
      <c r="GVJ32" s="22"/>
      <c r="GVK32" s="22"/>
      <c r="GVL32" s="22"/>
      <c r="GVM32" s="22"/>
      <c r="GVN32" s="22"/>
      <c r="GVO32" s="22"/>
      <c r="GVP32" s="22"/>
      <c r="GVQ32" s="22"/>
      <c r="GVR32" s="22"/>
      <c r="GVS32" s="22"/>
      <c r="GVT32" s="22"/>
      <c r="GVU32" s="22"/>
      <c r="GVV32" s="22"/>
      <c r="GVW32" s="22"/>
      <c r="GVX32" s="22"/>
      <c r="GVY32" s="22"/>
      <c r="GVZ32" s="22"/>
      <c r="GWA32" s="22"/>
      <c r="GWB32" s="22"/>
      <c r="GWC32" s="22"/>
      <c r="GWD32" s="22"/>
      <c r="GWE32" s="22"/>
      <c r="GWF32" s="22"/>
      <c r="GWG32" s="22"/>
      <c r="GWH32" s="22"/>
      <c r="GWI32" s="22"/>
      <c r="GWJ32" s="22"/>
      <c r="GWK32" s="22"/>
      <c r="GWL32" s="22"/>
      <c r="GWM32" s="22"/>
      <c r="GWN32" s="22"/>
      <c r="GWO32" s="22"/>
      <c r="GWP32" s="22"/>
      <c r="GWQ32" s="22"/>
      <c r="GWR32" s="22"/>
      <c r="GWS32" s="22"/>
      <c r="GWT32" s="22"/>
      <c r="GWU32" s="22"/>
      <c r="GWV32" s="22"/>
      <c r="GWW32" s="22"/>
      <c r="GWX32" s="22"/>
      <c r="GWY32" s="22"/>
      <c r="GWZ32" s="22"/>
      <c r="GXA32" s="22"/>
      <c r="GXB32" s="22"/>
      <c r="GXC32" s="22"/>
      <c r="GXD32" s="22"/>
      <c r="GXE32" s="22"/>
      <c r="GXF32" s="22"/>
      <c r="GXG32" s="22"/>
      <c r="GXH32" s="22"/>
      <c r="GXI32" s="22"/>
      <c r="GXJ32" s="22"/>
      <c r="GXK32" s="22"/>
      <c r="GXL32" s="22"/>
      <c r="GXM32" s="22"/>
      <c r="GXN32" s="22"/>
      <c r="GXO32" s="22"/>
      <c r="GXP32" s="22"/>
      <c r="GXQ32" s="22"/>
      <c r="GXR32" s="22"/>
      <c r="GXS32" s="22"/>
      <c r="GXT32" s="22"/>
      <c r="GXU32" s="22"/>
      <c r="GXV32" s="22"/>
      <c r="GXW32" s="22"/>
      <c r="GXX32" s="22"/>
      <c r="GXY32" s="22"/>
      <c r="GXZ32" s="22"/>
      <c r="GYA32" s="22"/>
      <c r="GYB32" s="22"/>
      <c r="GYC32" s="22"/>
      <c r="GYD32" s="22"/>
      <c r="GYE32" s="22"/>
      <c r="GYF32" s="22"/>
      <c r="GYG32" s="22"/>
      <c r="GYH32" s="22"/>
      <c r="GYI32" s="22"/>
      <c r="GYJ32" s="22"/>
      <c r="GYK32" s="22"/>
      <c r="GYL32" s="22"/>
      <c r="GYM32" s="22"/>
      <c r="GYN32" s="22"/>
      <c r="GYO32" s="22"/>
      <c r="GYP32" s="22"/>
      <c r="GYQ32" s="22"/>
      <c r="GYR32" s="22"/>
      <c r="GYS32" s="22"/>
      <c r="GYT32" s="22"/>
      <c r="GYU32" s="22"/>
      <c r="GYV32" s="22"/>
      <c r="GYW32" s="22"/>
      <c r="GYX32" s="22"/>
      <c r="GYY32" s="22"/>
      <c r="GYZ32" s="22"/>
      <c r="GZA32" s="22"/>
      <c r="GZB32" s="22"/>
      <c r="GZC32" s="22"/>
      <c r="GZD32" s="22"/>
      <c r="GZE32" s="22"/>
      <c r="GZF32" s="22"/>
      <c r="GZG32" s="22"/>
      <c r="GZH32" s="22"/>
      <c r="GZI32" s="22"/>
      <c r="GZJ32" s="22"/>
      <c r="GZK32" s="22"/>
      <c r="GZL32" s="22"/>
      <c r="GZM32" s="22"/>
      <c r="GZN32" s="22"/>
      <c r="GZO32" s="22"/>
      <c r="GZP32" s="22"/>
      <c r="GZQ32" s="22"/>
      <c r="GZR32" s="22"/>
      <c r="GZS32" s="22"/>
      <c r="GZT32" s="22"/>
      <c r="GZU32" s="22"/>
      <c r="GZV32" s="22"/>
      <c r="GZW32" s="22"/>
      <c r="GZX32" s="22"/>
      <c r="GZY32" s="22"/>
      <c r="GZZ32" s="22"/>
      <c r="HAA32" s="22"/>
      <c r="HAB32" s="22"/>
      <c r="HAC32" s="22"/>
      <c r="HAD32" s="22"/>
      <c r="HAE32" s="22"/>
      <c r="HAF32" s="22"/>
      <c r="HAG32" s="22"/>
      <c r="HAH32" s="22"/>
      <c r="HAI32" s="22"/>
      <c r="HAJ32" s="22"/>
      <c r="HAK32" s="22"/>
      <c r="HAL32" s="22"/>
      <c r="HAM32" s="22"/>
      <c r="HAN32" s="22"/>
      <c r="HAO32" s="22"/>
      <c r="HAP32" s="22"/>
      <c r="HAQ32" s="22"/>
      <c r="HAR32" s="22"/>
      <c r="HAS32" s="22"/>
      <c r="HAT32" s="22"/>
      <c r="HAU32" s="22"/>
      <c r="HAV32" s="22"/>
      <c r="HAW32" s="22"/>
      <c r="HAX32" s="22"/>
      <c r="HAY32" s="22"/>
      <c r="HAZ32" s="22"/>
      <c r="HBA32" s="22"/>
      <c r="HBB32" s="22"/>
      <c r="HBC32" s="22"/>
      <c r="HBD32" s="22"/>
      <c r="HBE32" s="22"/>
      <c r="HBF32" s="22"/>
      <c r="HBG32" s="22"/>
      <c r="HBH32" s="22"/>
      <c r="HBI32" s="22"/>
      <c r="HBJ32" s="22"/>
      <c r="HBK32" s="22"/>
      <c r="HBL32" s="22"/>
      <c r="HBM32" s="22"/>
      <c r="HBN32" s="22"/>
      <c r="HBO32" s="22"/>
      <c r="HBP32" s="22"/>
      <c r="HBQ32" s="22"/>
      <c r="HBR32" s="22"/>
      <c r="HBS32" s="22"/>
      <c r="HBT32" s="22"/>
      <c r="HBU32" s="22"/>
      <c r="HBV32" s="22"/>
      <c r="HBW32" s="22"/>
      <c r="HBX32" s="22"/>
      <c r="HBY32" s="22"/>
      <c r="HBZ32" s="22"/>
      <c r="HCA32" s="22"/>
      <c r="HCB32" s="22"/>
      <c r="HCC32" s="22"/>
      <c r="HCD32" s="22"/>
      <c r="HCE32" s="22"/>
      <c r="HCF32" s="22"/>
      <c r="HCG32" s="22"/>
      <c r="HCH32" s="22"/>
      <c r="HCI32" s="22"/>
      <c r="HCJ32" s="22"/>
      <c r="HCK32" s="22"/>
      <c r="HCL32" s="22"/>
      <c r="HCM32" s="22"/>
      <c r="HCN32" s="22"/>
      <c r="HCO32" s="22"/>
      <c r="HCP32" s="22"/>
      <c r="HCQ32" s="22"/>
      <c r="HCR32" s="22"/>
      <c r="HCS32" s="22"/>
      <c r="HCT32" s="22"/>
      <c r="HCU32" s="22"/>
      <c r="HCV32" s="22"/>
      <c r="HCW32" s="22"/>
      <c r="HCX32" s="22"/>
      <c r="HCY32" s="22"/>
      <c r="HCZ32" s="22"/>
      <c r="HDA32" s="22"/>
      <c r="HDB32" s="22"/>
      <c r="HDC32" s="22"/>
      <c r="HDD32" s="22"/>
      <c r="HDE32" s="22"/>
      <c r="HDF32" s="22"/>
      <c r="HDG32" s="22"/>
      <c r="HDH32" s="22"/>
      <c r="HDI32" s="22"/>
      <c r="HDJ32" s="22"/>
      <c r="HDK32" s="22"/>
      <c r="HDL32" s="22"/>
      <c r="HDM32" s="22"/>
      <c r="HDN32" s="22"/>
      <c r="HDO32" s="22"/>
      <c r="HDP32" s="22"/>
      <c r="HDQ32" s="22"/>
      <c r="HDR32" s="22"/>
      <c r="HDS32" s="22"/>
      <c r="HDT32" s="22"/>
      <c r="HDU32" s="22"/>
      <c r="HDV32" s="22"/>
      <c r="HDW32" s="22"/>
      <c r="HDX32" s="22"/>
      <c r="HDY32" s="22"/>
      <c r="HDZ32" s="22"/>
      <c r="HEA32" s="22"/>
      <c r="HEB32" s="22"/>
      <c r="HEC32" s="22"/>
      <c r="HED32" s="22"/>
      <c r="HEE32" s="22"/>
      <c r="HEF32" s="22"/>
      <c r="HEG32" s="22"/>
      <c r="HEH32" s="22"/>
      <c r="HEI32" s="22"/>
      <c r="HEJ32" s="22"/>
      <c r="HEK32" s="22"/>
      <c r="HEL32" s="22"/>
      <c r="HEM32" s="22"/>
      <c r="HEN32" s="22"/>
      <c r="HEO32" s="22"/>
      <c r="HEP32" s="22"/>
      <c r="HEQ32" s="22"/>
      <c r="HER32" s="22"/>
      <c r="HES32" s="22"/>
      <c r="HET32" s="22"/>
      <c r="HEU32" s="22"/>
      <c r="HEV32" s="22"/>
      <c r="HEW32" s="22"/>
      <c r="HEX32" s="22"/>
      <c r="HEY32" s="22"/>
      <c r="HEZ32" s="22"/>
      <c r="HFA32" s="22"/>
      <c r="HFB32" s="22"/>
      <c r="HFC32" s="22"/>
      <c r="HFD32" s="22"/>
      <c r="HFE32" s="22"/>
      <c r="HFF32" s="22"/>
      <c r="HFG32" s="22"/>
      <c r="HFH32" s="22"/>
      <c r="HFI32" s="22"/>
      <c r="HFJ32" s="22"/>
      <c r="HFK32" s="22"/>
      <c r="HFL32" s="22"/>
      <c r="HFM32" s="22"/>
      <c r="HFN32" s="22"/>
      <c r="HFO32" s="22"/>
      <c r="HFP32" s="22"/>
      <c r="HFQ32" s="22"/>
      <c r="HFR32" s="22"/>
      <c r="HFS32" s="22"/>
      <c r="HFT32" s="22"/>
      <c r="HFU32" s="22"/>
      <c r="HFV32" s="22"/>
      <c r="HFW32" s="22"/>
      <c r="HFX32" s="22"/>
      <c r="HFY32" s="22"/>
      <c r="HFZ32" s="22"/>
      <c r="HGA32" s="22"/>
      <c r="HGB32" s="22"/>
      <c r="HGC32" s="22"/>
      <c r="HGD32" s="22"/>
      <c r="HGE32" s="22"/>
      <c r="HGF32" s="22"/>
      <c r="HGG32" s="22"/>
      <c r="HGH32" s="22"/>
      <c r="HGI32" s="22"/>
      <c r="HGJ32" s="22"/>
      <c r="HGK32" s="22"/>
      <c r="HGL32" s="22"/>
      <c r="HGM32" s="22"/>
      <c r="HGN32" s="22"/>
      <c r="HGO32" s="22"/>
      <c r="HGP32" s="22"/>
      <c r="HGQ32" s="22"/>
      <c r="HGR32" s="22"/>
      <c r="HGS32" s="22"/>
      <c r="HGT32" s="22"/>
      <c r="HGU32" s="22"/>
      <c r="HGV32" s="22"/>
      <c r="HGW32" s="22"/>
      <c r="HGX32" s="22"/>
      <c r="HGY32" s="22"/>
      <c r="HGZ32" s="22"/>
      <c r="HHA32" s="22"/>
      <c r="HHB32" s="22"/>
      <c r="HHC32" s="22"/>
      <c r="HHD32" s="22"/>
      <c r="HHE32" s="22"/>
      <c r="HHF32" s="22"/>
      <c r="HHG32" s="22"/>
      <c r="HHH32" s="22"/>
      <c r="HHI32" s="22"/>
      <c r="HHJ32" s="22"/>
      <c r="HHK32" s="22"/>
      <c r="HHL32" s="22"/>
      <c r="HHM32" s="22"/>
      <c r="HHN32" s="22"/>
      <c r="HHO32" s="22"/>
      <c r="HHP32" s="22"/>
      <c r="HHQ32" s="22"/>
      <c r="HHR32" s="22"/>
      <c r="HHS32" s="22"/>
      <c r="HHT32" s="22"/>
      <c r="HHU32" s="22"/>
      <c r="HHV32" s="22"/>
      <c r="HHW32" s="22"/>
      <c r="HHX32" s="22"/>
      <c r="HHY32" s="22"/>
      <c r="HHZ32" s="22"/>
      <c r="HIA32" s="22"/>
      <c r="HIB32" s="22"/>
      <c r="HIC32" s="22"/>
      <c r="HID32" s="22"/>
      <c r="HIE32" s="22"/>
      <c r="HIF32" s="22"/>
      <c r="HIG32" s="22"/>
      <c r="HIH32" s="22"/>
      <c r="HII32" s="22"/>
      <c r="HIJ32" s="22"/>
      <c r="HIK32" s="22"/>
      <c r="HIL32" s="22"/>
      <c r="HIM32" s="22"/>
      <c r="HIN32" s="22"/>
      <c r="HIO32" s="22"/>
      <c r="HIP32" s="22"/>
      <c r="HIQ32" s="22"/>
      <c r="HIR32" s="22"/>
      <c r="HIS32" s="22"/>
      <c r="HIT32" s="22"/>
      <c r="HIU32" s="22"/>
      <c r="HIV32" s="22"/>
      <c r="HIW32" s="22"/>
      <c r="HIX32" s="22"/>
      <c r="HIY32" s="22"/>
      <c r="HIZ32" s="22"/>
      <c r="HJA32" s="22"/>
      <c r="HJB32" s="22"/>
      <c r="HJC32" s="22"/>
      <c r="HJD32" s="22"/>
      <c r="HJE32" s="22"/>
      <c r="HJF32" s="22"/>
      <c r="HJG32" s="22"/>
      <c r="HJH32" s="22"/>
      <c r="HJI32" s="22"/>
      <c r="HJJ32" s="22"/>
      <c r="HJK32" s="22"/>
      <c r="HJL32" s="22"/>
      <c r="HJM32" s="22"/>
      <c r="HJN32" s="22"/>
      <c r="HJO32" s="22"/>
      <c r="HJP32" s="22"/>
      <c r="HJQ32" s="22"/>
      <c r="HJR32" s="22"/>
      <c r="HJS32" s="22"/>
      <c r="HJT32" s="22"/>
      <c r="HJU32" s="22"/>
      <c r="HJV32" s="22"/>
      <c r="HJW32" s="22"/>
      <c r="HJX32" s="22"/>
      <c r="HJY32" s="22"/>
      <c r="HJZ32" s="22"/>
      <c r="HKA32" s="22"/>
      <c r="HKB32" s="22"/>
      <c r="HKC32" s="22"/>
      <c r="HKD32" s="22"/>
      <c r="HKE32" s="22"/>
      <c r="HKF32" s="22"/>
      <c r="HKG32" s="22"/>
      <c r="HKH32" s="22"/>
      <c r="HKI32" s="22"/>
      <c r="HKJ32" s="22"/>
      <c r="HKK32" s="22"/>
      <c r="HKL32" s="22"/>
      <c r="HKM32" s="22"/>
      <c r="HKN32" s="22"/>
      <c r="HKO32" s="22"/>
      <c r="HKP32" s="22"/>
      <c r="HKQ32" s="22"/>
      <c r="HKR32" s="22"/>
      <c r="HKS32" s="22"/>
      <c r="HKT32" s="22"/>
      <c r="HKU32" s="22"/>
      <c r="HKV32" s="22"/>
      <c r="HKW32" s="22"/>
      <c r="HKX32" s="22"/>
      <c r="HKY32" s="22"/>
      <c r="HKZ32" s="22"/>
      <c r="HLA32" s="22"/>
      <c r="HLB32" s="22"/>
      <c r="HLC32" s="22"/>
      <c r="HLD32" s="22"/>
      <c r="HLE32" s="22"/>
      <c r="HLF32" s="22"/>
      <c r="HLG32" s="22"/>
      <c r="HLH32" s="22"/>
      <c r="HLI32" s="22"/>
      <c r="HLJ32" s="22"/>
      <c r="HLK32" s="22"/>
      <c r="HLL32" s="22"/>
      <c r="HLM32" s="22"/>
      <c r="HLN32" s="22"/>
      <c r="HLO32" s="22"/>
      <c r="HLP32" s="22"/>
      <c r="HLQ32" s="22"/>
      <c r="HLR32" s="22"/>
      <c r="HLS32" s="22"/>
      <c r="HLT32" s="22"/>
      <c r="HLU32" s="22"/>
      <c r="HLV32" s="22"/>
      <c r="HLW32" s="22"/>
      <c r="HLX32" s="22"/>
      <c r="HLY32" s="22"/>
      <c r="HLZ32" s="22"/>
      <c r="HMA32" s="22"/>
      <c r="HMB32" s="22"/>
      <c r="HMC32" s="22"/>
      <c r="HMD32" s="22"/>
      <c r="HME32" s="22"/>
      <c r="HMF32" s="22"/>
      <c r="HMG32" s="22"/>
      <c r="HMH32" s="22"/>
      <c r="HMI32" s="22"/>
      <c r="HMJ32" s="22"/>
      <c r="HMK32" s="22"/>
      <c r="HML32" s="22"/>
      <c r="HMM32" s="22"/>
      <c r="HMN32" s="22"/>
      <c r="HMO32" s="22"/>
      <c r="HMP32" s="22"/>
      <c r="HMQ32" s="22"/>
      <c r="HMR32" s="22"/>
      <c r="HMS32" s="22"/>
      <c r="HMT32" s="22"/>
      <c r="HMU32" s="22"/>
      <c r="HMV32" s="22"/>
      <c r="HMW32" s="22"/>
      <c r="HMX32" s="22"/>
      <c r="HMY32" s="22"/>
      <c r="HMZ32" s="22"/>
      <c r="HNA32" s="22"/>
      <c r="HNB32" s="22"/>
      <c r="HNC32" s="22"/>
      <c r="HND32" s="22"/>
      <c r="HNE32" s="22"/>
      <c r="HNF32" s="22"/>
      <c r="HNG32" s="22"/>
      <c r="HNH32" s="22"/>
      <c r="HNI32" s="22"/>
      <c r="HNJ32" s="22"/>
      <c r="HNK32" s="22"/>
      <c r="HNL32" s="22"/>
      <c r="HNM32" s="22"/>
      <c r="HNN32" s="22"/>
      <c r="HNO32" s="22"/>
      <c r="HNP32" s="22"/>
      <c r="HNQ32" s="22"/>
      <c r="HNR32" s="22"/>
      <c r="HNS32" s="22"/>
      <c r="HNT32" s="22"/>
      <c r="HNU32" s="22"/>
      <c r="HNV32" s="22"/>
      <c r="HNW32" s="22"/>
      <c r="HNX32" s="22"/>
      <c r="HNY32" s="22"/>
      <c r="HNZ32" s="22"/>
      <c r="HOA32" s="22"/>
      <c r="HOB32" s="22"/>
      <c r="HOC32" s="22"/>
      <c r="HOD32" s="22"/>
      <c r="HOE32" s="22"/>
      <c r="HOF32" s="22"/>
      <c r="HOG32" s="22"/>
      <c r="HOH32" s="22"/>
      <c r="HOI32" s="22"/>
      <c r="HOJ32" s="22"/>
      <c r="HOK32" s="22"/>
      <c r="HOL32" s="22"/>
      <c r="HOM32" s="22"/>
      <c r="HON32" s="22"/>
      <c r="HOO32" s="22"/>
      <c r="HOP32" s="22"/>
      <c r="HOQ32" s="22"/>
      <c r="HOR32" s="22"/>
      <c r="HOS32" s="22"/>
      <c r="HOT32" s="22"/>
      <c r="HOU32" s="22"/>
      <c r="HOV32" s="22"/>
      <c r="HOW32" s="22"/>
      <c r="HOX32" s="22"/>
      <c r="HOY32" s="22"/>
      <c r="HOZ32" s="22"/>
      <c r="HPA32" s="22"/>
      <c r="HPB32" s="22"/>
      <c r="HPC32" s="22"/>
      <c r="HPD32" s="22"/>
      <c r="HPE32" s="22"/>
      <c r="HPF32" s="22"/>
      <c r="HPG32" s="22"/>
      <c r="HPH32" s="22"/>
      <c r="HPI32" s="22"/>
      <c r="HPJ32" s="22"/>
      <c r="HPK32" s="22"/>
      <c r="HPL32" s="22"/>
      <c r="HPM32" s="22"/>
      <c r="HPN32" s="22"/>
      <c r="HPO32" s="22"/>
      <c r="HPP32" s="22"/>
      <c r="HPQ32" s="22"/>
      <c r="HPR32" s="22"/>
      <c r="HPS32" s="22"/>
      <c r="HPT32" s="22"/>
      <c r="HPU32" s="22"/>
      <c r="HPV32" s="22"/>
      <c r="HPW32" s="22"/>
      <c r="HPX32" s="22"/>
      <c r="HPY32" s="22"/>
      <c r="HPZ32" s="22"/>
      <c r="HQA32" s="22"/>
      <c r="HQB32" s="22"/>
      <c r="HQC32" s="22"/>
      <c r="HQD32" s="22"/>
      <c r="HQE32" s="22"/>
      <c r="HQF32" s="22"/>
      <c r="HQG32" s="22"/>
      <c r="HQH32" s="22"/>
      <c r="HQI32" s="22"/>
      <c r="HQJ32" s="22"/>
      <c r="HQK32" s="22"/>
      <c r="HQL32" s="22"/>
      <c r="HQM32" s="22"/>
      <c r="HQN32" s="22"/>
      <c r="HQO32" s="22"/>
      <c r="HQP32" s="22"/>
      <c r="HQQ32" s="22"/>
      <c r="HQR32" s="22"/>
      <c r="HQS32" s="22"/>
      <c r="HQT32" s="22"/>
      <c r="HQU32" s="22"/>
      <c r="HQV32" s="22"/>
      <c r="HQW32" s="22"/>
      <c r="HQX32" s="22"/>
      <c r="HQY32" s="22"/>
      <c r="HQZ32" s="22"/>
      <c r="HRA32" s="22"/>
      <c r="HRB32" s="22"/>
      <c r="HRC32" s="22"/>
      <c r="HRD32" s="22"/>
      <c r="HRE32" s="22"/>
      <c r="HRF32" s="22"/>
      <c r="HRG32" s="22"/>
      <c r="HRH32" s="22"/>
      <c r="HRI32" s="22"/>
      <c r="HRJ32" s="22"/>
      <c r="HRK32" s="22"/>
      <c r="HRL32" s="22"/>
      <c r="HRM32" s="22"/>
      <c r="HRN32" s="22"/>
      <c r="HRO32" s="22"/>
      <c r="HRP32" s="22"/>
      <c r="HRQ32" s="22"/>
      <c r="HRR32" s="22"/>
      <c r="HRS32" s="22"/>
      <c r="HRT32" s="22"/>
      <c r="HRU32" s="22"/>
      <c r="HRV32" s="22"/>
      <c r="HRW32" s="22"/>
      <c r="HRX32" s="22"/>
      <c r="HRY32" s="22"/>
      <c r="HRZ32" s="22"/>
      <c r="HSA32" s="22"/>
      <c r="HSB32" s="22"/>
      <c r="HSC32" s="22"/>
      <c r="HSD32" s="22"/>
      <c r="HSE32" s="22"/>
      <c r="HSF32" s="22"/>
      <c r="HSG32" s="22"/>
      <c r="HSH32" s="22"/>
      <c r="HSI32" s="22"/>
      <c r="HSJ32" s="22"/>
      <c r="HSK32" s="22"/>
      <c r="HSL32" s="22"/>
      <c r="HSM32" s="22"/>
      <c r="HSN32" s="22"/>
      <c r="HSO32" s="22"/>
      <c r="HSP32" s="22"/>
      <c r="HSQ32" s="22"/>
      <c r="HSR32" s="22"/>
      <c r="HSS32" s="22"/>
      <c r="HST32" s="22"/>
      <c r="HSU32" s="22"/>
      <c r="HSV32" s="22"/>
      <c r="HSW32" s="22"/>
      <c r="HSX32" s="22"/>
      <c r="HSY32" s="22"/>
      <c r="HSZ32" s="22"/>
      <c r="HTA32" s="22"/>
      <c r="HTB32" s="22"/>
      <c r="HTC32" s="22"/>
      <c r="HTD32" s="22"/>
      <c r="HTE32" s="22"/>
      <c r="HTF32" s="22"/>
      <c r="HTG32" s="22"/>
      <c r="HTH32" s="22"/>
      <c r="HTI32" s="22"/>
      <c r="HTJ32" s="22"/>
      <c r="HTK32" s="22"/>
      <c r="HTL32" s="22"/>
      <c r="HTM32" s="22"/>
      <c r="HTN32" s="22"/>
      <c r="HTO32" s="22"/>
      <c r="HTP32" s="22"/>
      <c r="HTQ32" s="22"/>
      <c r="HTR32" s="22"/>
      <c r="HTS32" s="22"/>
      <c r="HTT32" s="22"/>
      <c r="HTU32" s="22"/>
      <c r="HTV32" s="22"/>
      <c r="HTW32" s="22"/>
      <c r="HTX32" s="22"/>
      <c r="HTY32" s="22"/>
      <c r="HTZ32" s="22"/>
      <c r="HUA32" s="22"/>
      <c r="HUB32" s="22"/>
      <c r="HUC32" s="22"/>
      <c r="HUD32" s="22"/>
      <c r="HUE32" s="22"/>
      <c r="HUF32" s="22"/>
      <c r="HUG32" s="22"/>
      <c r="HUH32" s="22"/>
      <c r="HUI32" s="22"/>
      <c r="HUJ32" s="22"/>
      <c r="HUK32" s="22"/>
      <c r="HUL32" s="22"/>
      <c r="HUM32" s="22"/>
      <c r="HUN32" s="22"/>
      <c r="HUO32" s="22"/>
      <c r="HUP32" s="22"/>
      <c r="HUQ32" s="22"/>
      <c r="HUR32" s="22"/>
      <c r="HUS32" s="22"/>
      <c r="HUT32" s="22"/>
      <c r="HUU32" s="22"/>
      <c r="HUV32" s="22"/>
      <c r="HUW32" s="22"/>
      <c r="HUX32" s="22"/>
      <c r="HUY32" s="22"/>
      <c r="HUZ32" s="22"/>
      <c r="HVA32" s="22"/>
      <c r="HVB32" s="22"/>
      <c r="HVC32" s="22"/>
      <c r="HVD32" s="22"/>
      <c r="HVE32" s="22"/>
      <c r="HVF32" s="22"/>
      <c r="HVG32" s="22"/>
      <c r="HVH32" s="22"/>
      <c r="HVI32" s="22"/>
      <c r="HVJ32" s="22"/>
      <c r="HVK32" s="22"/>
      <c r="HVL32" s="22"/>
      <c r="HVM32" s="22"/>
      <c r="HVN32" s="22"/>
      <c r="HVO32" s="22"/>
      <c r="HVP32" s="22"/>
      <c r="HVQ32" s="22"/>
      <c r="HVR32" s="22"/>
      <c r="HVS32" s="22"/>
      <c r="HVT32" s="22"/>
      <c r="HVU32" s="22"/>
      <c r="HVV32" s="22"/>
      <c r="HVW32" s="22"/>
      <c r="HVX32" s="22"/>
      <c r="HVY32" s="22"/>
      <c r="HVZ32" s="22"/>
      <c r="HWA32" s="22"/>
      <c r="HWB32" s="22"/>
      <c r="HWC32" s="22"/>
      <c r="HWD32" s="22"/>
      <c r="HWE32" s="22"/>
      <c r="HWF32" s="22"/>
      <c r="HWG32" s="22"/>
      <c r="HWH32" s="22"/>
      <c r="HWI32" s="22"/>
      <c r="HWJ32" s="22"/>
      <c r="HWK32" s="22"/>
      <c r="HWL32" s="22"/>
      <c r="HWM32" s="22"/>
      <c r="HWN32" s="22"/>
      <c r="HWO32" s="22"/>
      <c r="HWP32" s="22"/>
      <c r="HWQ32" s="22"/>
      <c r="HWR32" s="22"/>
      <c r="HWS32" s="22"/>
      <c r="HWT32" s="22"/>
      <c r="HWU32" s="22"/>
      <c r="HWV32" s="22"/>
      <c r="HWW32" s="22"/>
      <c r="HWX32" s="22"/>
      <c r="HWY32" s="22"/>
      <c r="HWZ32" s="22"/>
      <c r="HXA32" s="22"/>
      <c r="HXB32" s="22"/>
      <c r="HXC32" s="22"/>
      <c r="HXD32" s="22"/>
      <c r="HXE32" s="22"/>
      <c r="HXF32" s="22"/>
      <c r="HXG32" s="22"/>
      <c r="HXH32" s="22"/>
      <c r="HXI32" s="22"/>
      <c r="HXJ32" s="22"/>
      <c r="HXK32" s="22"/>
      <c r="HXL32" s="22"/>
      <c r="HXM32" s="22"/>
      <c r="HXN32" s="22"/>
      <c r="HXO32" s="22"/>
      <c r="HXP32" s="22"/>
      <c r="HXQ32" s="22"/>
      <c r="HXR32" s="22"/>
      <c r="HXS32" s="22"/>
      <c r="HXT32" s="22"/>
      <c r="HXU32" s="22"/>
      <c r="HXV32" s="22"/>
      <c r="HXW32" s="22"/>
      <c r="HXX32" s="22"/>
      <c r="HXY32" s="22"/>
      <c r="HXZ32" s="22"/>
      <c r="HYA32" s="22"/>
      <c r="HYB32" s="22"/>
      <c r="HYC32" s="22"/>
      <c r="HYD32" s="22"/>
      <c r="HYE32" s="22"/>
      <c r="HYF32" s="22"/>
      <c r="HYG32" s="22"/>
      <c r="HYH32" s="22"/>
      <c r="HYI32" s="22"/>
      <c r="HYJ32" s="22"/>
      <c r="HYK32" s="22"/>
      <c r="HYL32" s="22"/>
      <c r="HYM32" s="22"/>
      <c r="HYN32" s="22"/>
      <c r="HYO32" s="22"/>
      <c r="HYP32" s="22"/>
      <c r="HYQ32" s="22"/>
      <c r="HYR32" s="22"/>
      <c r="HYS32" s="22"/>
      <c r="HYT32" s="22"/>
      <c r="HYU32" s="22"/>
      <c r="HYV32" s="22"/>
      <c r="HYW32" s="22"/>
      <c r="HYX32" s="22"/>
      <c r="HYY32" s="22"/>
      <c r="HYZ32" s="22"/>
      <c r="HZA32" s="22"/>
      <c r="HZB32" s="22"/>
      <c r="HZC32" s="22"/>
      <c r="HZD32" s="22"/>
      <c r="HZE32" s="22"/>
      <c r="HZF32" s="22"/>
      <c r="HZG32" s="22"/>
      <c r="HZH32" s="22"/>
      <c r="HZI32" s="22"/>
      <c r="HZJ32" s="22"/>
      <c r="HZK32" s="22"/>
      <c r="HZL32" s="22"/>
      <c r="HZM32" s="22"/>
      <c r="HZN32" s="22"/>
      <c r="HZO32" s="22"/>
      <c r="HZP32" s="22"/>
      <c r="HZQ32" s="22"/>
      <c r="HZR32" s="22"/>
      <c r="HZS32" s="22"/>
      <c r="HZT32" s="22"/>
      <c r="HZU32" s="22"/>
      <c r="HZV32" s="22"/>
      <c r="HZW32" s="22"/>
      <c r="HZX32" s="22"/>
      <c r="HZY32" s="22"/>
      <c r="HZZ32" s="22"/>
      <c r="IAA32" s="22"/>
      <c r="IAB32" s="22"/>
      <c r="IAC32" s="22"/>
      <c r="IAD32" s="22"/>
      <c r="IAE32" s="22"/>
      <c r="IAF32" s="22"/>
      <c r="IAG32" s="22"/>
      <c r="IAH32" s="22"/>
      <c r="IAI32" s="22"/>
      <c r="IAJ32" s="22"/>
      <c r="IAK32" s="22"/>
      <c r="IAL32" s="22"/>
      <c r="IAM32" s="22"/>
      <c r="IAN32" s="22"/>
      <c r="IAO32" s="22"/>
      <c r="IAP32" s="22"/>
      <c r="IAQ32" s="22"/>
      <c r="IAR32" s="22"/>
      <c r="IAS32" s="22"/>
      <c r="IAT32" s="22"/>
      <c r="IAU32" s="22"/>
      <c r="IAV32" s="22"/>
      <c r="IAW32" s="22"/>
      <c r="IAX32" s="22"/>
      <c r="IAY32" s="22"/>
      <c r="IAZ32" s="22"/>
      <c r="IBA32" s="22"/>
      <c r="IBB32" s="22"/>
      <c r="IBC32" s="22"/>
      <c r="IBD32" s="22"/>
      <c r="IBE32" s="22"/>
      <c r="IBF32" s="22"/>
      <c r="IBG32" s="22"/>
      <c r="IBH32" s="22"/>
      <c r="IBI32" s="22"/>
      <c r="IBJ32" s="22"/>
      <c r="IBK32" s="22"/>
      <c r="IBL32" s="22"/>
      <c r="IBM32" s="22"/>
      <c r="IBN32" s="22"/>
      <c r="IBO32" s="22"/>
      <c r="IBP32" s="22"/>
      <c r="IBQ32" s="22"/>
      <c r="IBR32" s="22"/>
      <c r="IBS32" s="22"/>
      <c r="IBT32" s="22"/>
      <c r="IBU32" s="22"/>
      <c r="IBV32" s="22"/>
      <c r="IBW32" s="22"/>
      <c r="IBX32" s="22"/>
      <c r="IBY32" s="22"/>
      <c r="IBZ32" s="22"/>
      <c r="ICA32" s="22"/>
      <c r="ICB32" s="22"/>
      <c r="ICC32" s="22"/>
      <c r="ICD32" s="22"/>
      <c r="ICE32" s="22"/>
      <c r="ICF32" s="22"/>
      <c r="ICG32" s="22"/>
      <c r="ICH32" s="22"/>
      <c r="ICI32" s="22"/>
      <c r="ICJ32" s="22"/>
      <c r="ICK32" s="22"/>
      <c r="ICL32" s="22"/>
      <c r="ICM32" s="22"/>
      <c r="ICN32" s="22"/>
      <c r="ICO32" s="22"/>
      <c r="ICP32" s="22"/>
      <c r="ICQ32" s="22"/>
      <c r="ICR32" s="22"/>
      <c r="ICS32" s="22"/>
      <c r="ICT32" s="22"/>
      <c r="ICU32" s="22"/>
      <c r="ICV32" s="22"/>
      <c r="ICW32" s="22"/>
      <c r="ICX32" s="22"/>
      <c r="ICY32" s="22"/>
      <c r="ICZ32" s="22"/>
      <c r="IDA32" s="22"/>
      <c r="IDB32" s="22"/>
      <c r="IDC32" s="22"/>
      <c r="IDD32" s="22"/>
      <c r="IDE32" s="22"/>
      <c r="IDF32" s="22"/>
      <c r="IDG32" s="22"/>
      <c r="IDH32" s="22"/>
      <c r="IDI32" s="22"/>
      <c r="IDJ32" s="22"/>
      <c r="IDK32" s="22"/>
      <c r="IDL32" s="22"/>
      <c r="IDM32" s="22"/>
      <c r="IDN32" s="22"/>
      <c r="IDO32" s="22"/>
      <c r="IDP32" s="22"/>
      <c r="IDQ32" s="22"/>
      <c r="IDR32" s="22"/>
      <c r="IDS32" s="22"/>
      <c r="IDT32" s="22"/>
      <c r="IDU32" s="22"/>
      <c r="IDV32" s="22"/>
      <c r="IDW32" s="22"/>
      <c r="IDX32" s="22"/>
      <c r="IDY32" s="22"/>
      <c r="IDZ32" s="22"/>
      <c r="IEA32" s="22"/>
      <c r="IEB32" s="22"/>
      <c r="IEC32" s="22"/>
      <c r="IED32" s="22"/>
      <c r="IEE32" s="22"/>
      <c r="IEF32" s="22"/>
      <c r="IEG32" s="22"/>
      <c r="IEH32" s="22"/>
      <c r="IEI32" s="22"/>
      <c r="IEJ32" s="22"/>
      <c r="IEK32" s="22"/>
      <c r="IEL32" s="22"/>
      <c r="IEM32" s="22"/>
      <c r="IEN32" s="22"/>
      <c r="IEO32" s="22"/>
      <c r="IEP32" s="22"/>
      <c r="IEQ32" s="22"/>
      <c r="IER32" s="22"/>
      <c r="IES32" s="22"/>
      <c r="IET32" s="22"/>
      <c r="IEU32" s="22"/>
      <c r="IEV32" s="22"/>
      <c r="IEW32" s="22"/>
      <c r="IEX32" s="22"/>
      <c r="IEY32" s="22"/>
      <c r="IEZ32" s="22"/>
      <c r="IFA32" s="22"/>
      <c r="IFB32" s="22"/>
      <c r="IFC32" s="22"/>
      <c r="IFD32" s="22"/>
      <c r="IFE32" s="22"/>
      <c r="IFF32" s="22"/>
      <c r="IFG32" s="22"/>
      <c r="IFH32" s="22"/>
      <c r="IFI32" s="22"/>
      <c r="IFJ32" s="22"/>
      <c r="IFK32" s="22"/>
      <c r="IFL32" s="22"/>
      <c r="IFM32" s="22"/>
      <c r="IFN32" s="22"/>
      <c r="IFO32" s="22"/>
      <c r="IFP32" s="22"/>
      <c r="IFQ32" s="22"/>
      <c r="IFR32" s="22"/>
      <c r="IFS32" s="22"/>
      <c r="IFT32" s="22"/>
      <c r="IFU32" s="22"/>
      <c r="IFV32" s="22"/>
      <c r="IFW32" s="22"/>
      <c r="IFX32" s="22"/>
      <c r="IFY32" s="22"/>
      <c r="IFZ32" s="22"/>
      <c r="IGA32" s="22"/>
      <c r="IGB32" s="22"/>
      <c r="IGC32" s="22"/>
      <c r="IGD32" s="22"/>
      <c r="IGE32" s="22"/>
      <c r="IGF32" s="22"/>
      <c r="IGG32" s="22"/>
      <c r="IGH32" s="22"/>
      <c r="IGI32" s="22"/>
      <c r="IGJ32" s="22"/>
      <c r="IGK32" s="22"/>
      <c r="IGL32" s="22"/>
      <c r="IGM32" s="22"/>
      <c r="IGN32" s="22"/>
      <c r="IGO32" s="22"/>
      <c r="IGP32" s="22"/>
      <c r="IGQ32" s="22"/>
      <c r="IGR32" s="22"/>
      <c r="IGS32" s="22"/>
      <c r="IGT32" s="22"/>
      <c r="IGU32" s="22"/>
      <c r="IGV32" s="22"/>
      <c r="IGW32" s="22"/>
      <c r="IGX32" s="22"/>
      <c r="IGY32" s="22"/>
      <c r="IGZ32" s="22"/>
      <c r="IHA32" s="22"/>
      <c r="IHB32" s="22"/>
      <c r="IHC32" s="22"/>
      <c r="IHD32" s="22"/>
      <c r="IHE32" s="22"/>
      <c r="IHF32" s="22"/>
      <c r="IHG32" s="22"/>
      <c r="IHH32" s="22"/>
      <c r="IHI32" s="22"/>
      <c r="IHJ32" s="22"/>
      <c r="IHK32" s="22"/>
      <c r="IHL32" s="22"/>
      <c r="IHM32" s="22"/>
      <c r="IHN32" s="22"/>
      <c r="IHO32" s="22"/>
      <c r="IHP32" s="22"/>
      <c r="IHQ32" s="22"/>
      <c r="IHR32" s="22"/>
      <c r="IHS32" s="22"/>
      <c r="IHT32" s="22"/>
      <c r="IHU32" s="22"/>
      <c r="IHV32" s="22"/>
      <c r="IHW32" s="22"/>
      <c r="IHX32" s="22"/>
      <c r="IHY32" s="22"/>
      <c r="IHZ32" s="22"/>
      <c r="IIA32" s="22"/>
      <c r="IIB32" s="22"/>
      <c r="IIC32" s="22"/>
      <c r="IID32" s="22"/>
      <c r="IIE32" s="22"/>
      <c r="IIF32" s="22"/>
      <c r="IIG32" s="22"/>
      <c r="IIH32" s="22"/>
      <c r="III32" s="22"/>
      <c r="IIJ32" s="22"/>
      <c r="IIK32" s="22"/>
      <c r="IIL32" s="22"/>
      <c r="IIM32" s="22"/>
      <c r="IIN32" s="22"/>
      <c r="IIO32" s="22"/>
      <c r="IIP32" s="22"/>
      <c r="IIQ32" s="22"/>
      <c r="IIR32" s="22"/>
      <c r="IIS32" s="22"/>
      <c r="IIT32" s="22"/>
      <c r="IIU32" s="22"/>
      <c r="IIV32" s="22"/>
      <c r="IIW32" s="22"/>
      <c r="IIX32" s="22"/>
      <c r="IIY32" s="22"/>
      <c r="IIZ32" s="22"/>
      <c r="IJA32" s="22"/>
      <c r="IJB32" s="22"/>
      <c r="IJC32" s="22"/>
      <c r="IJD32" s="22"/>
      <c r="IJE32" s="22"/>
      <c r="IJF32" s="22"/>
      <c r="IJG32" s="22"/>
      <c r="IJH32" s="22"/>
      <c r="IJI32" s="22"/>
      <c r="IJJ32" s="22"/>
      <c r="IJK32" s="22"/>
      <c r="IJL32" s="22"/>
      <c r="IJM32" s="22"/>
      <c r="IJN32" s="22"/>
      <c r="IJO32" s="22"/>
      <c r="IJP32" s="22"/>
      <c r="IJQ32" s="22"/>
      <c r="IJR32" s="22"/>
      <c r="IJS32" s="22"/>
      <c r="IJT32" s="22"/>
      <c r="IJU32" s="22"/>
      <c r="IJV32" s="22"/>
      <c r="IJW32" s="22"/>
      <c r="IJX32" s="22"/>
      <c r="IJY32" s="22"/>
      <c r="IJZ32" s="22"/>
      <c r="IKA32" s="22"/>
      <c r="IKB32" s="22"/>
      <c r="IKC32" s="22"/>
      <c r="IKD32" s="22"/>
      <c r="IKE32" s="22"/>
      <c r="IKF32" s="22"/>
      <c r="IKG32" s="22"/>
      <c r="IKH32" s="22"/>
      <c r="IKI32" s="22"/>
      <c r="IKJ32" s="22"/>
      <c r="IKK32" s="22"/>
      <c r="IKL32" s="22"/>
      <c r="IKM32" s="22"/>
      <c r="IKN32" s="22"/>
      <c r="IKO32" s="22"/>
      <c r="IKP32" s="22"/>
      <c r="IKQ32" s="22"/>
      <c r="IKR32" s="22"/>
      <c r="IKS32" s="22"/>
      <c r="IKT32" s="22"/>
      <c r="IKU32" s="22"/>
      <c r="IKV32" s="22"/>
      <c r="IKW32" s="22"/>
      <c r="IKX32" s="22"/>
      <c r="IKY32" s="22"/>
      <c r="IKZ32" s="22"/>
      <c r="ILA32" s="22"/>
      <c r="ILB32" s="22"/>
      <c r="ILC32" s="22"/>
      <c r="ILD32" s="22"/>
      <c r="ILE32" s="22"/>
      <c r="ILF32" s="22"/>
      <c r="ILG32" s="22"/>
      <c r="ILH32" s="22"/>
      <c r="ILI32" s="22"/>
      <c r="ILJ32" s="22"/>
      <c r="ILK32" s="22"/>
      <c r="ILL32" s="22"/>
      <c r="ILM32" s="22"/>
      <c r="ILN32" s="22"/>
      <c r="ILO32" s="22"/>
      <c r="ILP32" s="22"/>
      <c r="ILQ32" s="22"/>
      <c r="ILR32" s="22"/>
      <c r="ILS32" s="22"/>
      <c r="ILT32" s="22"/>
      <c r="ILU32" s="22"/>
      <c r="ILV32" s="22"/>
      <c r="ILW32" s="22"/>
      <c r="ILX32" s="22"/>
      <c r="ILY32" s="22"/>
      <c r="ILZ32" s="22"/>
      <c r="IMA32" s="22"/>
      <c r="IMB32" s="22"/>
      <c r="IMC32" s="22"/>
      <c r="IMD32" s="22"/>
      <c r="IME32" s="22"/>
      <c r="IMF32" s="22"/>
      <c r="IMG32" s="22"/>
      <c r="IMH32" s="22"/>
      <c r="IMI32" s="22"/>
      <c r="IMJ32" s="22"/>
      <c r="IMK32" s="22"/>
      <c r="IML32" s="22"/>
      <c r="IMM32" s="22"/>
      <c r="IMN32" s="22"/>
      <c r="IMO32" s="22"/>
      <c r="IMP32" s="22"/>
      <c r="IMQ32" s="22"/>
      <c r="IMR32" s="22"/>
      <c r="IMS32" s="22"/>
      <c r="IMT32" s="22"/>
      <c r="IMU32" s="22"/>
      <c r="IMV32" s="22"/>
      <c r="IMW32" s="22"/>
      <c r="IMX32" s="22"/>
      <c r="IMY32" s="22"/>
      <c r="IMZ32" s="22"/>
      <c r="INA32" s="22"/>
      <c r="INB32" s="22"/>
      <c r="INC32" s="22"/>
      <c r="IND32" s="22"/>
      <c r="INE32" s="22"/>
      <c r="INF32" s="22"/>
      <c r="ING32" s="22"/>
      <c r="INH32" s="22"/>
      <c r="INI32" s="22"/>
      <c r="INJ32" s="22"/>
      <c r="INK32" s="22"/>
      <c r="INL32" s="22"/>
      <c r="INM32" s="22"/>
      <c r="INN32" s="22"/>
      <c r="INO32" s="22"/>
      <c r="INP32" s="22"/>
      <c r="INQ32" s="22"/>
      <c r="INR32" s="22"/>
      <c r="INS32" s="22"/>
      <c r="INT32" s="22"/>
      <c r="INU32" s="22"/>
      <c r="INV32" s="22"/>
      <c r="INW32" s="22"/>
      <c r="INX32" s="22"/>
      <c r="INY32" s="22"/>
      <c r="INZ32" s="22"/>
      <c r="IOA32" s="22"/>
      <c r="IOB32" s="22"/>
      <c r="IOC32" s="22"/>
      <c r="IOD32" s="22"/>
      <c r="IOE32" s="22"/>
      <c r="IOF32" s="22"/>
      <c r="IOG32" s="22"/>
      <c r="IOH32" s="22"/>
      <c r="IOI32" s="22"/>
      <c r="IOJ32" s="22"/>
      <c r="IOK32" s="22"/>
      <c r="IOL32" s="22"/>
      <c r="IOM32" s="22"/>
      <c r="ION32" s="22"/>
      <c r="IOO32" s="22"/>
      <c r="IOP32" s="22"/>
      <c r="IOQ32" s="22"/>
      <c r="IOR32" s="22"/>
      <c r="IOS32" s="22"/>
      <c r="IOT32" s="22"/>
      <c r="IOU32" s="22"/>
      <c r="IOV32" s="22"/>
      <c r="IOW32" s="22"/>
      <c r="IOX32" s="22"/>
      <c r="IOY32" s="22"/>
      <c r="IOZ32" s="22"/>
      <c r="IPA32" s="22"/>
      <c r="IPB32" s="22"/>
      <c r="IPC32" s="22"/>
      <c r="IPD32" s="22"/>
      <c r="IPE32" s="22"/>
      <c r="IPF32" s="22"/>
      <c r="IPG32" s="22"/>
      <c r="IPH32" s="22"/>
      <c r="IPI32" s="22"/>
      <c r="IPJ32" s="22"/>
      <c r="IPK32" s="22"/>
      <c r="IPL32" s="22"/>
      <c r="IPM32" s="22"/>
      <c r="IPN32" s="22"/>
      <c r="IPO32" s="22"/>
      <c r="IPP32" s="22"/>
      <c r="IPQ32" s="22"/>
      <c r="IPR32" s="22"/>
      <c r="IPS32" s="22"/>
      <c r="IPT32" s="22"/>
      <c r="IPU32" s="22"/>
      <c r="IPV32" s="22"/>
      <c r="IPW32" s="22"/>
      <c r="IPX32" s="22"/>
      <c r="IPY32" s="22"/>
      <c r="IPZ32" s="22"/>
      <c r="IQA32" s="22"/>
      <c r="IQB32" s="22"/>
      <c r="IQC32" s="22"/>
      <c r="IQD32" s="22"/>
      <c r="IQE32" s="22"/>
      <c r="IQF32" s="22"/>
      <c r="IQG32" s="22"/>
      <c r="IQH32" s="22"/>
      <c r="IQI32" s="22"/>
      <c r="IQJ32" s="22"/>
      <c r="IQK32" s="22"/>
      <c r="IQL32" s="22"/>
      <c r="IQM32" s="22"/>
      <c r="IQN32" s="22"/>
      <c r="IQO32" s="22"/>
      <c r="IQP32" s="22"/>
      <c r="IQQ32" s="22"/>
      <c r="IQR32" s="22"/>
      <c r="IQS32" s="22"/>
      <c r="IQT32" s="22"/>
      <c r="IQU32" s="22"/>
      <c r="IQV32" s="22"/>
      <c r="IQW32" s="22"/>
      <c r="IQX32" s="22"/>
      <c r="IQY32" s="22"/>
      <c r="IQZ32" s="22"/>
      <c r="IRA32" s="22"/>
      <c r="IRB32" s="22"/>
      <c r="IRC32" s="22"/>
      <c r="IRD32" s="22"/>
      <c r="IRE32" s="22"/>
      <c r="IRF32" s="22"/>
      <c r="IRG32" s="22"/>
      <c r="IRH32" s="22"/>
      <c r="IRI32" s="22"/>
      <c r="IRJ32" s="22"/>
      <c r="IRK32" s="22"/>
      <c r="IRL32" s="22"/>
      <c r="IRM32" s="22"/>
      <c r="IRN32" s="22"/>
      <c r="IRO32" s="22"/>
      <c r="IRP32" s="22"/>
      <c r="IRQ32" s="22"/>
      <c r="IRR32" s="22"/>
      <c r="IRS32" s="22"/>
      <c r="IRT32" s="22"/>
      <c r="IRU32" s="22"/>
      <c r="IRV32" s="22"/>
      <c r="IRW32" s="22"/>
      <c r="IRX32" s="22"/>
      <c r="IRY32" s="22"/>
      <c r="IRZ32" s="22"/>
      <c r="ISA32" s="22"/>
      <c r="ISB32" s="22"/>
      <c r="ISC32" s="22"/>
      <c r="ISD32" s="22"/>
      <c r="ISE32" s="22"/>
      <c r="ISF32" s="22"/>
      <c r="ISG32" s="22"/>
      <c r="ISH32" s="22"/>
      <c r="ISI32" s="22"/>
      <c r="ISJ32" s="22"/>
      <c r="ISK32" s="22"/>
      <c r="ISL32" s="22"/>
      <c r="ISM32" s="22"/>
      <c r="ISN32" s="22"/>
      <c r="ISO32" s="22"/>
      <c r="ISP32" s="22"/>
      <c r="ISQ32" s="22"/>
      <c r="ISR32" s="22"/>
      <c r="ISS32" s="22"/>
      <c r="IST32" s="22"/>
      <c r="ISU32" s="22"/>
      <c r="ISV32" s="22"/>
      <c r="ISW32" s="22"/>
      <c r="ISX32" s="22"/>
      <c r="ISY32" s="22"/>
      <c r="ISZ32" s="22"/>
      <c r="ITA32" s="22"/>
      <c r="ITB32" s="22"/>
      <c r="ITC32" s="22"/>
      <c r="ITD32" s="22"/>
      <c r="ITE32" s="22"/>
      <c r="ITF32" s="22"/>
      <c r="ITG32" s="22"/>
      <c r="ITH32" s="22"/>
      <c r="ITI32" s="22"/>
      <c r="ITJ32" s="22"/>
      <c r="ITK32" s="22"/>
      <c r="ITL32" s="22"/>
      <c r="ITM32" s="22"/>
      <c r="ITN32" s="22"/>
      <c r="ITO32" s="22"/>
      <c r="ITP32" s="22"/>
      <c r="ITQ32" s="22"/>
      <c r="ITR32" s="22"/>
      <c r="ITS32" s="22"/>
      <c r="ITT32" s="22"/>
      <c r="ITU32" s="22"/>
      <c r="ITV32" s="22"/>
      <c r="ITW32" s="22"/>
      <c r="ITX32" s="22"/>
      <c r="ITY32" s="22"/>
      <c r="ITZ32" s="22"/>
      <c r="IUA32" s="22"/>
      <c r="IUB32" s="22"/>
      <c r="IUC32" s="22"/>
      <c r="IUD32" s="22"/>
      <c r="IUE32" s="22"/>
      <c r="IUF32" s="22"/>
      <c r="IUG32" s="22"/>
      <c r="IUH32" s="22"/>
      <c r="IUI32" s="22"/>
      <c r="IUJ32" s="22"/>
      <c r="IUK32" s="22"/>
      <c r="IUL32" s="22"/>
      <c r="IUM32" s="22"/>
      <c r="IUN32" s="22"/>
      <c r="IUO32" s="22"/>
      <c r="IUP32" s="22"/>
      <c r="IUQ32" s="22"/>
      <c r="IUR32" s="22"/>
      <c r="IUS32" s="22"/>
      <c r="IUT32" s="22"/>
      <c r="IUU32" s="22"/>
      <c r="IUV32" s="22"/>
      <c r="IUW32" s="22"/>
      <c r="IUX32" s="22"/>
      <c r="IUY32" s="22"/>
      <c r="IUZ32" s="22"/>
      <c r="IVA32" s="22"/>
      <c r="IVB32" s="22"/>
      <c r="IVC32" s="22"/>
      <c r="IVD32" s="22"/>
      <c r="IVE32" s="22"/>
      <c r="IVF32" s="22"/>
      <c r="IVG32" s="22"/>
      <c r="IVH32" s="22"/>
      <c r="IVI32" s="22"/>
      <c r="IVJ32" s="22"/>
      <c r="IVK32" s="22"/>
      <c r="IVL32" s="22"/>
      <c r="IVM32" s="22"/>
      <c r="IVN32" s="22"/>
      <c r="IVO32" s="22"/>
      <c r="IVP32" s="22"/>
      <c r="IVQ32" s="22"/>
      <c r="IVR32" s="22"/>
      <c r="IVS32" s="22"/>
      <c r="IVT32" s="22"/>
      <c r="IVU32" s="22"/>
      <c r="IVV32" s="22"/>
      <c r="IVW32" s="22"/>
      <c r="IVX32" s="22"/>
      <c r="IVY32" s="22"/>
      <c r="IVZ32" s="22"/>
      <c r="IWA32" s="22"/>
      <c r="IWB32" s="22"/>
      <c r="IWC32" s="22"/>
      <c r="IWD32" s="22"/>
      <c r="IWE32" s="22"/>
      <c r="IWF32" s="22"/>
      <c r="IWG32" s="22"/>
      <c r="IWH32" s="22"/>
      <c r="IWI32" s="22"/>
      <c r="IWJ32" s="22"/>
      <c r="IWK32" s="22"/>
      <c r="IWL32" s="22"/>
      <c r="IWM32" s="22"/>
      <c r="IWN32" s="22"/>
      <c r="IWO32" s="22"/>
      <c r="IWP32" s="22"/>
      <c r="IWQ32" s="22"/>
      <c r="IWR32" s="22"/>
      <c r="IWS32" s="22"/>
      <c r="IWT32" s="22"/>
      <c r="IWU32" s="22"/>
      <c r="IWV32" s="22"/>
      <c r="IWW32" s="22"/>
      <c r="IWX32" s="22"/>
      <c r="IWY32" s="22"/>
      <c r="IWZ32" s="22"/>
      <c r="IXA32" s="22"/>
      <c r="IXB32" s="22"/>
      <c r="IXC32" s="22"/>
      <c r="IXD32" s="22"/>
      <c r="IXE32" s="22"/>
      <c r="IXF32" s="22"/>
      <c r="IXG32" s="22"/>
      <c r="IXH32" s="22"/>
      <c r="IXI32" s="22"/>
      <c r="IXJ32" s="22"/>
      <c r="IXK32" s="22"/>
      <c r="IXL32" s="22"/>
      <c r="IXM32" s="22"/>
      <c r="IXN32" s="22"/>
      <c r="IXO32" s="22"/>
      <c r="IXP32" s="22"/>
      <c r="IXQ32" s="22"/>
      <c r="IXR32" s="22"/>
      <c r="IXS32" s="22"/>
      <c r="IXT32" s="22"/>
      <c r="IXU32" s="22"/>
      <c r="IXV32" s="22"/>
      <c r="IXW32" s="22"/>
      <c r="IXX32" s="22"/>
      <c r="IXY32" s="22"/>
      <c r="IXZ32" s="22"/>
      <c r="IYA32" s="22"/>
      <c r="IYB32" s="22"/>
      <c r="IYC32" s="22"/>
      <c r="IYD32" s="22"/>
      <c r="IYE32" s="22"/>
      <c r="IYF32" s="22"/>
      <c r="IYG32" s="22"/>
      <c r="IYH32" s="22"/>
      <c r="IYI32" s="22"/>
      <c r="IYJ32" s="22"/>
      <c r="IYK32" s="22"/>
      <c r="IYL32" s="22"/>
      <c r="IYM32" s="22"/>
      <c r="IYN32" s="22"/>
      <c r="IYO32" s="22"/>
      <c r="IYP32" s="22"/>
      <c r="IYQ32" s="22"/>
      <c r="IYR32" s="22"/>
      <c r="IYS32" s="22"/>
      <c r="IYT32" s="22"/>
      <c r="IYU32" s="22"/>
      <c r="IYV32" s="22"/>
      <c r="IYW32" s="22"/>
      <c r="IYX32" s="22"/>
      <c r="IYY32" s="22"/>
      <c r="IYZ32" s="22"/>
      <c r="IZA32" s="22"/>
      <c r="IZB32" s="22"/>
      <c r="IZC32" s="22"/>
      <c r="IZD32" s="22"/>
      <c r="IZE32" s="22"/>
      <c r="IZF32" s="22"/>
      <c r="IZG32" s="22"/>
      <c r="IZH32" s="22"/>
      <c r="IZI32" s="22"/>
      <c r="IZJ32" s="22"/>
      <c r="IZK32" s="22"/>
      <c r="IZL32" s="22"/>
      <c r="IZM32" s="22"/>
      <c r="IZN32" s="22"/>
      <c r="IZO32" s="22"/>
      <c r="IZP32" s="22"/>
      <c r="IZQ32" s="22"/>
      <c r="IZR32" s="22"/>
      <c r="IZS32" s="22"/>
      <c r="IZT32" s="22"/>
      <c r="IZU32" s="22"/>
      <c r="IZV32" s="22"/>
      <c r="IZW32" s="22"/>
      <c r="IZX32" s="22"/>
      <c r="IZY32" s="22"/>
      <c r="IZZ32" s="22"/>
      <c r="JAA32" s="22"/>
      <c r="JAB32" s="22"/>
      <c r="JAC32" s="22"/>
      <c r="JAD32" s="22"/>
      <c r="JAE32" s="22"/>
      <c r="JAF32" s="22"/>
      <c r="JAG32" s="22"/>
      <c r="JAH32" s="22"/>
      <c r="JAI32" s="22"/>
      <c r="JAJ32" s="22"/>
      <c r="JAK32" s="22"/>
      <c r="JAL32" s="22"/>
      <c r="JAM32" s="22"/>
      <c r="JAN32" s="22"/>
      <c r="JAO32" s="22"/>
      <c r="JAP32" s="22"/>
      <c r="JAQ32" s="22"/>
      <c r="JAR32" s="22"/>
      <c r="JAS32" s="22"/>
      <c r="JAT32" s="22"/>
      <c r="JAU32" s="22"/>
      <c r="JAV32" s="22"/>
      <c r="JAW32" s="22"/>
      <c r="JAX32" s="22"/>
      <c r="JAY32" s="22"/>
      <c r="JAZ32" s="22"/>
      <c r="JBA32" s="22"/>
      <c r="JBB32" s="22"/>
      <c r="JBC32" s="22"/>
      <c r="JBD32" s="22"/>
      <c r="JBE32" s="22"/>
      <c r="JBF32" s="22"/>
      <c r="JBG32" s="22"/>
      <c r="JBH32" s="22"/>
      <c r="JBI32" s="22"/>
      <c r="JBJ32" s="22"/>
      <c r="JBK32" s="22"/>
      <c r="JBL32" s="22"/>
      <c r="JBM32" s="22"/>
      <c r="JBN32" s="22"/>
      <c r="JBO32" s="22"/>
      <c r="JBP32" s="22"/>
      <c r="JBQ32" s="22"/>
      <c r="JBR32" s="22"/>
      <c r="JBS32" s="22"/>
      <c r="JBT32" s="22"/>
      <c r="JBU32" s="22"/>
      <c r="JBV32" s="22"/>
      <c r="JBW32" s="22"/>
      <c r="JBX32" s="22"/>
      <c r="JBY32" s="22"/>
      <c r="JBZ32" s="22"/>
      <c r="JCA32" s="22"/>
      <c r="JCB32" s="22"/>
      <c r="JCC32" s="22"/>
      <c r="JCD32" s="22"/>
      <c r="JCE32" s="22"/>
      <c r="JCF32" s="22"/>
      <c r="JCG32" s="22"/>
      <c r="JCH32" s="22"/>
      <c r="JCI32" s="22"/>
      <c r="JCJ32" s="22"/>
      <c r="JCK32" s="22"/>
      <c r="JCL32" s="22"/>
      <c r="JCM32" s="22"/>
      <c r="JCN32" s="22"/>
      <c r="JCO32" s="22"/>
      <c r="JCP32" s="22"/>
      <c r="JCQ32" s="22"/>
      <c r="JCR32" s="22"/>
      <c r="JCS32" s="22"/>
      <c r="JCT32" s="22"/>
      <c r="JCU32" s="22"/>
      <c r="JCV32" s="22"/>
      <c r="JCW32" s="22"/>
      <c r="JCX32" s="22"/>
      <c r="JCY32" s="22"/>
      <c r="JCZ32" s="22"/>
      <c r="JDA32" s="22"/>
      <c r="JDB32" s="22"/>
      <c r="JDC32" s="22"/>
      <c r="JDD32" s="22"/>
      <c r="JDE32" s="22"/>
      <c r="JDF32" s="22"/>
      <c r="JDG32" s="22"/>
      <c r="JDH32" s="22"/>
      <c r="JDI32" s="22"/>
      <c r="JDJ32" s="22"/>
      <c r="JDK32" s="22"/>
      <c r="JDL32" s="22"/>
      <c r="JDM32" s="22"/>
      <c r="JDN32" s="22"/>
      <c r="JDO32" s="22"/>
      <c r="JDP32" s="22"/>
      <c r="JDQ32" s="22"/>
      <c r="JDR32" s="22"/>
      <c r="JDS32" s="22"/>
      <c r="JDT32" s="22"/>
      <c r="JDU32" s="22"/>
      <c r="JDV32" s="22"/>
      <c r="JDW32" s="22"/>
      <c r="JDX32" s="22"/>
      <c r="JDY32" s="22"/>
      <c r="JDZ32" s="22"/>
      <c r="JEA32" s="22"/>
      <c r="JEB32" s="22"/>
      <c r="JEC32" s="22"/>
      <c r="JED32" s="22"/>
      <c r="JEE32" s="22"/>
      <c r="JEF32" s="22"/>
      <c r="JEG32" s="22"/>
      <c r="JEH32" s="22"/>
      <c r="JEI32" s="22"/>
      <c r="JEJ32" s="22"/>
      <c r="JEK32" s="22"/>
      <c r="JEL32" s="22"/>
      <c r="JEM32" s="22"/>
      <c r="JEN32" s="22"/>
      <c r="JEO32" s="22"/>
      <c r="JEP32" s="22"/>
      <c r="JEQ32" s="22"/>
      <c r="JER32" s="22"/>
      <c r="JES32" s="22"/>
      <c r="JET32" s="22"/>
      <c r="JEU32" s="22"/>
      <c r="JEV32" s="22"/>
      <c r="JEW32" s="22"/>
      <c r="JEX32" s="22"/>
      <c r="JEY32" s="22"/>
      <c r="JEZ32" s="22"/>
      <c r="JFA32" s="22"/>
      <c r="JFB32" s="22"/>
      <c r="JFC32" s="22"/>
      <c r="JFD32" s="22"/>
      <c r="JFE32" s="22"/>
      <c r="JFF32" s="22"/>
      <c r="JFG32" s="22"/>
      <c r="JFH32" s="22"/>
      <c r="JFI32" s="22"/>
      <c r="JFJ32" s="22"/>
      <c r="JFK32" s="22"/>
      <c r="JFL32" s="22"/>
      <c r="JFM32" s="22"/>
      <c r="JFN32" s="22"/>
      <c r="JFO32" s="22"/>
      <c r="JFP32" s="22"/>
      <c r="JFQ32" s="22"/>
      <c r="JFR32" s="22"/>
      <c r="JFS32" s="22"/>
      <c r="JFT32" s="22"/>
      <c r="JFU32" s="22"/>
      <c r="JFV32" s="22"/>
      <c r="JFW32" s="22"/>
      <c r="JFX32" s="22"/>
      <c r="JFY32" s="22"/>
      <c r="JFZ32" s="22"/>
      <c r="JGA32" s="22"/>
      <c r="JGB32" s="22"/>
      <c r="JGC32" s="22"/>
      <c r="JGD32" s="22"/>
      <c r="JGE32" s="22"/>
      <c r="JGF32" s="22"/>
      <c r="JGG32" s="22"/>
      <c r="JGH32" s="22"/>
      <c r="JGI32" s="22"/>
      <c r="JGJ32" s="22"/>
      <c r="JGK32" s="22"/>
      <c r="JGL32" s="22"/>
      <c r="JGM32" s="22"/>
      <c r="JGN32" s="22"/>
      <c r="JGO32" s="22"/>
      <c r="JGP32" s="22"/>
      <c r="JGQ32" s="22"/>
      <c r="JGR32" s="22"/>
      <c r="JGS32" s="22"/>
      <c r="JGT32" s="22"/>
      <c r="JGU32" s="22"/>
      <c r="JGV32" s="22"/>
      <c r="JGW32" s="22"/>
      <c r="JGX32" s="22"/>
      <c r="JGY32" s="22"/>
      <c r="JGZ32" s="22"/>
      <c r="JHA32" s="22"/>
      <c r="JHB32" s="22"/>
      <c r="JHC32" s="22"/>
      <c r="JHD32" s="22"/>
      <c r="JHE32" s="22"/>
      <c r="JHF32" s="22"/>
      <c r="JHG32" s="22"/>
      <c r="JHH32" s="22"/>
      <c r="JHI32" s="22"/>
      <c r="JHJ32" s="22"/>
      <c r="JHK32" s="22"/>
      <c r="JHL32" s="22"/>
      <c r="JHM32" s="22"/>
      <c r="JHN32" s="22"/>
      <c r="JHO32" s="22"/>
      <c r="JHP32" s="22"/>
      <c r="JHQ32" s="22"/>
      <c r="JHR32" s="22"/>
      <c r="JHS32" s="22"/>
      <c r="JHT32" s="22"/>
      <c r="JHU32" s="22"/>
      <c r="JHV32" s="22"/>
      <c r="JHW32" s="22"/>
      <c r="JHX32" s="22"/>
      <c r="JHY32" s="22"/>
      <c r="JHZ32" s="22"/>
      <c r="JIA32" s="22"/>
      <c r="JIB32" s="22"/>
      <c r="JIC32" s="22"/>
      <c r="JID32" s="22"/>
      <c r="JIE32" s="22"/>
      <c r="JIF32" s="22"/>
      <c r="JIG32" s="22"/>
      <c r="JIH32" s="22"/>
      <c r="JII32" s="22"/>
      <c r="JIJ32" s="22"/>
      <c r="JIK32" s="22"/>
      <c r="JIL32" s="22"/>
      <c r="JIM32" s="22"/>
      <c r="JIN32" s="22"/>
      <c r="JIO32" s="22"/>
      <c r="JIP32" s="22"/>
      <c r="JIQ32" s="22"/>
      <c r="JIR32" s="22"/>
      <c r="JIS32" s="22"/>
      <c r="JIT32" s="22"/>
      <c r="JIU32" s="22"/>
      <c r="JIV32" s="22"/>
      <c r="JIW32" s="22"/>
      <c r="JIX32" s="22"/>
      <c r="JIY32" s="22"/>
      <c r="JIZ32" s="22"/>
      <c r="JJA32" s="22"/>
      <c r="JJB32" s="22"/>
      <c r="JJC32" s="22"/>
      <c r="JJD32" s="22"/>
      <c r="JJE32" s="22"/>
      <c r="JJF32" s="22"/>
      <c r="JJG32" s="22"/>
      <c r="JJH32" s="22"/>
      <c r="JJI32" s="22"/>
      <c r="JJJ32" s="22"/>
      <c r="JJK32" s="22"/>
      <c r="JJL32" s="22"/>
      <c r="JJM32" s="22"/>
      <c r="JJN32" s="22"/>
      <c r="JJO32" s="22"/>
      <c r="JJP32" s="22"/>
      <c r="JJQ32" s="22"/>
      <c r="JJR32" s="22"/>
      <c r="JJS32" s="22"/>
      <c r="JJT32" s="22"/>
      <c r="JJU32" s="22"/>
      <c r="JJV32" s="22"/>
      <c r="JJW32" s="22"/>
      <c r="JJX32" s="22"/>
      <c r="JJY32" s="22"/>
      <c r="JJZ32" s="22"/>
      <c r="JKA32" s="22"/>
      <c r="JKB32" s="22"/>
      <c r="JKC32" s="22"/>
      <c r="JKD32" s="22"/>
      <c r="JKE32" s="22"/>
      <c r="JKF32" s="22"/>
      <c r="JKG32" s="22"/>
      <c r="JKH32" s="22"/>
      <c r="JKI32" s="22"/>
      <c r="JKJ32" s="22"/>
      <c r="JKK32" s="22"/>
      <c r="JKL32" s="22"/>
      <c r="JKM32" s="22"/>
      <c r="JKN32" s="22"/>
      <c r="JKO32" s="22"/>
      <c r="JKP32" s="22"/>
      <c r="JKQ32" s="22"/>
      <c r="JKR32" s="22"/>
      <c r="JKS32" s="22"/>
      <c r="JKT32" s="22"/>
      <c r="JKU32" s="22"/>
      <c r="JKV32" s="22"/>
      <c r="JKW32" s="22"/>
      <c r="JKX32" s="22"/>
      <c r="JKY32" s="22"/>
      <c r="JKZ32" s="22"/>
      <c r="JLA32" s="22"/>
      <c r="JLB32" s="22"/>
      <c r="JLC32" s="22"/>
      <c r="JLD32" s="22"/>
      <c r="JLE32" s="22"/>
      <c r="JLF32" s="22"/>
      <c r="JLG32" s="22"/>
      <c r="JLH32" s="22"/>
      <c r="JLI32" s="22"/>
      <c r="JLJ32" s="22"/>
      <c r="JLK32" s="22"/>
      <c r="JLL32" s="22"/>
      <c r="JLM32" s="22"/>
      <c r="JLN32" s="22"/>
      <c r="JLO32" s="22"/>
      <c r="JLP32" s="22"/>
      <c r="JLQ32" s="22"/>
      <c r="JLR32" s="22"/>
      <c r="JLS32" s="22"/>
      <c r="JLT32" s="22"/>
      <c r="JLU32" s="22"/>
      <c r="JLV32" s="22"/>
      <c r="JLW32" s="22"/>
      <c r="JLX32" s="22"/>
      <c r="JLY32" s="22"/>
      <c r="JLZ32" s="22"/>
      <c r="JMA32" s="22"/>
      <c r="JMB32" s="22"/>
      <c r="JMC32" s="22"/>
      <c r="JMD32" s="22"/>
      <c r="JME32" s="22"/>
      <c r="JMF32" s="22"/>
      <c r="JMG32" s="22"/>
      <c r="JMH32" s="22"/>
      <c r="JMI32" s="22"/>
      <c r="JMJ32" s="22"/>
      <c r="JMK32" s="22"/>
      <c r="JML32" s="22"/>
      <c r="JMM32" s="22"/>
      <c r="JMN32" s="22"/>
      <c r="JMO32" s="22"/>
      <c r="JMP32" s="22"/>
      <c r="JMQ32" s="22"/>
      <c r="JMR32" s="22"/>
      <c r="JMS32" s="22"/>
      <c r="JMT32" s="22"/>
      <c r="JMU32" s="22"/>
      <c r="JMV32" s="22"/>
      <c r="JMW32" s="22"/>
      <c r="JMX32" s="22"/>
      <c r="JMY32" s="22"/>
      <c r="JMZ32" s="22"/>
      <c r="JNA32" s="22"/>
      <c r="JNB32" s="22"/>
      <c r="JNC32" s="22"/>
      <c r="JND32" s="22"/>
      <c r="JNE32" s="22"/>
      <c r="JNF32" s="22"/>
      <c r="JNG32" s="22"/>
      <c r="JNH32" s="22"/>
      <c r="JNI32" s="22"/>
      <c r="JNJ32" s="22"/>
      <c r="JNK32" s="22"/>
      <c r="JNL32" s="22"/>
      <c r="JNM32" s="22"/>
      <c r="JNN32" s="22"/>
      <c r="JNO32" s="22"/>
      <c r="JNP32" s="22"/>
      <c r="JNQ32" s="22"/>
      <c r="JNR32" s="22"/>
      <c r="JNS32" s="22"/>
      <c r="JNT32" s="22"/>
      <c r="JNU32" s="22"/>
      <c r="JNV32" s="22"/>
      <c r="JNW32" s="22"/>
      <c r="JNX32" s="22"/>
      <c r="JNY32" s="22"/>
      <c r="JNZ32" s="22"/>
      <c r="JOA32" s="22"/>
      <c r="JOB32" s="22"/>
      <c r="JOC32" s="22"/>
      <c r="JOD32" s="22"/>
      <c r="JOE32" s="22"/>
      <c r="JOF32" s="22"/>
      <c r="JOG32" s="22"/>
      <c r="JOH32" s="22"/>
      <c r="JOI32" s="22"/>
      <c r="JOJ32" s="22"/>
      <c r="JOK32" s="22"/>
      <c r="JOL32" s="22"/>
      <c r="JOM32" s="22"/>
      <c r="JON32" s="22"/>
      <c r="JOO32" s="22"/>
      <c r="JOP32" s="22"/>
      <c r="JOQ32" s="22"/>
      <c r="JOR32" s="22"/>
      <c r="JOS32" s="22"/>
      <c r="JOT32" s="22"/>
      <c r="JOU32" s="22"/>
      <c r="JOV32" s="22"/>
      <c r="JOW32" s="22"/>
      <c r="JOX32" s="22"/>
      <c r="JOY32" s="22"/>
      <c r="JOZ32" s="22"/>
      <c r="JPA32" s="22"/>
      <c r="JPB32" s="22"/>
      <c r="JPC32" s="22"/>
      <c r="JPD32" s="22"/>
      <c r="JPE32" s="22"/>
      <c r="JPF32" s="22"/>
      <c r="JPG32" s="22"/>
      <c r="JPH32" s="22"/>
      <c r="JPI32" s="22"/>
      <c r="JPJ32" s="22"/>
      <c r="JPK32" s="22"/>
      <c r="JPL32" s="22"/>
      <c r="JPM32" s="22"/>
      <c r="JPN32" s="22"/>
      <c r="JPO32" s="22"/>
      <c r="JPP32" s="22"/>
      <c r="JPQ32" s="22"/>
      <c r="JPR32" s="22"/>
      <c r="JPS32" s="22"/>
      <c r="JPT32" s="22"/>
      <c r="JPU32" s="22"/>
      <c r="JPV32" s="22"/>
      <c r="JPW32" s="22"/>
      <c r="JPX32" s="22"/>
      <c r="JPY32" s="22"/>
      <c r="JPZ32" s="22"/>
      <c r="JQA32" s="22"/>
      <c r="JQB32" s="22"/>
      <c r="JQC32" s="22"/>
      <c r="JQD32" s="22"/>
      <c r="JQE32" s="22"/>
      <c r="JQF32" s="22"/>
      <c r="JQG32" s="22"/>
      <c r="JQH32" s="22"/>
      <c r="JQI32" s="22"/>
      <c r="JQJ32" s="22"/>
      <c r="JQK32" s="22"/>
      <c r="JQL32" s="22"/>
      <c r="JQM32" s="22"/>
      <c r="JQN32" s="22"/>
      <c r="JQO32" s="22"/>
      <c r="JQP32" s="22"/>
      <c r="JQQ32" s="22"/>
      <c r="JQR32" s="22"/>
      <c r="JQS32" s="22"/>
      <c r="JQT32" s="22"/>
      <c r="JQU32" s="22"/>
      <c r="JQV32" s="22"/>
      <c r="JQW32" s="22"/>
      <c r="JQX32" s="22"/>
      <c r="JQY32" s="22"/>
      <c r="JQZ32" s="22"/>
      <c r="JRA32" s="22"/>
      <c r="JRB32" s="22"/>
      <c r="JRC32" s="22"/>
      <c r="JRD32" s="22"/>
      <c r="JRE32" s="22"/>
      <c r="JRF32" s="22"/>
      <c r="JRG32" s="22"/>
      <c r="JRH32" s="22"/>
      <c r="JRI32" s="22"/>
      <c r="JRJ32" s="22"/>
      <c r="JRK32" s="22"/>
      <c r="JRL32" s="22"/>
      <c r="JRM32" s="22"/>
      <c r="JRN32" s="22"/>
      <c r="JRO32" s="22"/>
      <c r="JRP32" s="22"/>
      <c r="JRQ32" s="22"/>
      <c r="JRR32" s="22"/>
      <c r="JRS32" s="22"/>
      <c r="JRT32" s="22"/>
      <c r="JRU32" s="22"/>
      <c r="JRV32" s="22"/>
      <c r="JRW32" s="22"/>
      <c r="JRX32" s="22"/>
      <c r="JRY32" s="22"/>
      <c r="JRZ32" s="22"/>
      <c r="JSA32" s="22"/>
      <c r="JSB32" s="22"/>
      <c r="JSC32" s="22"/>
      <c r="JSD32" s="22"/>
      <c r="JSE32" s="22"/>
      <c r="JSF32" s="22"/>
      <c r="JSG32" s="22"/>
      <c r="JSH32" s="22"/>
      <c r="JSI32" s="22"/>
      <c r="JSJ32" s="22"/>
      <c r="JSK32" s="22"/>
      <c r="JSL32" s="22"/>
      <c r="JSM32" s="22"/>
      <c r="JSN32" s="22"/>
      <c r="JSO32" s="22"/>
      <c r="JSP32" s="22"/>
      <c r="JSQ32" s="22"/>
      <c r="JSR32" s="22"/>
      <c r="JSS32" s="22"/>
      <c r="JST32" s="22"/>
      <c r="JSU32" s="22"/>
      <c r="JSV32" s="22"/>
      <c r="JSW32" s="22"/>
      <c r="JSX32" s="22"/>
      <c r="JSY32" s="22"/>
      <c r="JSZ32" s="22"/>
      <c r="JTA32" s="22"/>
      <c r="JTB32" s="22"/>
      <c r="JTC32" s="22"/>
      <c r="JTD32" s="22"/>
      <c r="JTE32" s="22"/>
      <c r="JTF32" s="22"/>
      <c r="JTG32" s="22"/>
      <c r="JTH32" s="22"/>
      <c r="JTI32" s="22"/>
      <c r="JTJ32" s="22"/>
      <c r="JTK32" s="22"/>
      <c r="JTL32" s="22"/>
      <c r="JTM32" s="22"/>
      <c r="JTN32" s="22"/>
      <c r="JTO32" s="22"/>
      <c r="JTP32" s="22"/>
      <c r="JTQ32" s="22"/>
      <c r="JTR32" s="22"/>
      <c r="JTS32" s="22"/>
      <c r="JTT32" s="22"/>
      <c r="JTU32" s="22"/>
      <c r="JTV32" s="22"/>
      <c r="JTW32" s="22"/>
      <c r="JTX32" s="22"/>
      <c r="JTY32" s="22"/>
      <c r="JTZ32" s="22"/>
      <c r="JUA32" s="22"/>
      <c r="JUB32" s="22"/>
      <c r="JUC32" s="22"/>
      <c r="JUD32" s="22"/>
      <c r="JUE32" s="22"/>
      <c r="JUF32" s="22"/>
      <c r="JUG32" s="22"/>
      <c r="JUH32" s="22"/>
      <c r="JUI32" s="22"/>
      <c r="JUJ32" s="22"/>
      <c r="JUK32" s="22"/>
      <c r="JUL32" s="22"/>
      <c r="JUM32" s="22"/>
      <c r="JUN32" s="22"/>
      <c r="JUO32" s="22"/>
      <c r="JUP32" s="22"/>
      <c r="JUQ32" s="22"/>
      <c r="JUR32" s="22"/>
      <c r="JUS32" s="22"/>
      <c r="JUT32" s="22"/>
      <c r="JUU32" s="22"/>
      <c r="JUV32" s="22"/>
      <c r="JUW32" s="22"/>
      <c r="JUX32" s="22"/>
      <c r="JUY32" s="22"/>
      <c r="JUZ32" s="22"/>
      <c r="JVA32" s="22"/>
      <c r="JVB32" s="22"/>
      <c r="JVC32" s="22"/>
      <c r="JVD32" s="22"/>
      <c r="JVE32" s="22"/>
      <c r="JVF32" s="22"/>
      <c r="JVG32" s="22"/>
      <c r="JVH32" s="22"/>
      <c r="JVI32" s="22"/>
      <c r="JVJ32" s="22"/>
      <c r="JVK32" s="22"/>
      <c r="JVL32" s="22"/>
      <c r="JVM32" s="22"/>
      <c r="JVN32" s="22"/>
      <c r="JVO32" s="22"/>
      <c r="JVP32" s="22"/>
      <c r="JVQ32" s="22"/>
      <c r="JVR32" s="22"/>
      <c r="JVS32" s="22"/>
      <c r="JVT32" s="22"/>
      <c r="JVU32" s="22"/>
      <c r="JVV32" s="22"/>
      <c r="JVW32" s="22"/>
      <c r="JVX32" s="22"/>
      <c r="JVY32" s="22"/>
      <c r="JVZ32" s="22"/>
      <c r="JWA32" s="22"/>
      <c r="JWB32" s="22"/>
      <c r="JWC32" s="22"/>
      <c r="JWD32" s="22"/>
      <c r="JWE32" s="22"/>
      <c r="JWF32" s="22"/>
      <c r="JWG32" s="22"/>
      <c r="JWH32" s="22"/>
      <c r="JWI32" s="22"/>
      <c r="JWJ32" s="22"/>
      <c r="JWK32" s="22"/>
      <c r="JWL32" s="22"/>
      <c r="JWM32" s="22"/>
      <c r="JWN32" s="22"/>
      <c r="JWO32" s="22"/>
      <c r="JWP32" s="22"/>
      <c r="JWQ32" s="22"/>
      <c r="JWR32" s="22"/>
      <c r="JWS32" s="22"/>
      <c r="JWT32" s="22"/>
      <c r="JWU32" s="22"/>
      <c r="JWV32" s="22"/>
      <c r="JWW32" s="22"/>
      <c r="JWX32" s="22"/>
      <c r="JWY32" s="22"/>
      <c r="JWZ32" s="22"/>
      <c r="JXA32" s="22"/>
      <c r="JXB32" s="22"/>
      <c r="JXC32" s="22"/>
      <c r="JXD32" s="22"/>
      <c r="JXE32" s="22"/>
      <c r="JXF32" s="22"/>
      <c r="JXG32" s="22"/>
      <c r="JXH32" s="22"/>
      <c r="JXI32" s="22"/>
      <c r="JXJ32" s="22"/>
      <c r="JXK32" s="22"/>
      <c r="JXL32" s="22"/>
      <c r="JXM32" s="22"/>
      <c r="JXN32" s="22"/>
      <c r="JXO32" s="22"/>
      <c r="JXP32" s="22"/>
      <c r="JXQ32" s="22"/>
      <c r="JXR32" s="22"/>
      <c r="JXS32" s="22"/>
      <c r="JXT32" s="22"/>
      <c r="JXU32" s="22"/>
      <c r="JXV32" s="22"/>
      <c r="JXW32" s="22"/>
      <c r="JXX32" s="22"/>
      <c r="JXY32" s="22"/>
      <c r="JXZ32" s="22"/>
      <c r="JYA32" s="22"/>
      <c r="JYB32" s="22"/>
      <c r="JYC32" s="22"/>
      <c r="JYD32" s="22"/>
      <c r="JYE32" s="22"/>
      <c r="JYF32" s="22"/>
      <c r="JYG32" s="22"/>
      <c r="JYH32" s="22"/>
      <c r="JYI32" s="22"/>
      <c r="JYJ32" s="22"/>
      <c r="JYK32" s="22"/>
      <c r="JYL32" s="22"/>
      <c r="JYM32" s="22"/>
      <c r="JYN32" s="22"/>
      <c r="JYO32" s="22"/>
      <c r="JYP32" s="22"/>
      <c r="JYQ32" s="22"/>
      <c r="JYR32" s="22"/>
      <c r="JYS32" s="22"/>
      <c r="JYT32" s="22"/>
      <c r="JYU32" s="22"/>
      <c r="JYV32" s="22"/>
      <c r="JYW32" s="22"/>
      <c r="JYX32" s="22"/>
      <c r="JYY32" s="22"/>
      <c r="JYZ32" s="22"/>
      <c r="JZA32" s="22"/>
      <c r="JZB32" s="22"/>
      <c r="JZC32" s="22"/>
      <c r="JZD32" s="22"/>
      <c r="JZE32" s="22"/>
      <c r="JZF32" s="22"/>
      <c r="JZG32" s="22"/>
      <c r="JZH32" s="22"/>
      <c r="JZI32" s="22"/>
      <c r="JZJ32" s="22"/>
      <c r="JZK32" s="22"/>
      <c r="JZL32" s="22"/>
      <c r="JZM32" s="22"/>
      <c r="JZN32" s="22"/>
      <c r="JZO32" s="22"/>
      <c r="JZP32" s="22"/>
      <c r="JZQ32" s="22"/>
      <c r="JZR32" s="22"/>
      <c r="JZS32" s="22"/>
      <c r="JZT32" s="22"/>
      <c r="JZU32" s="22"/>
      <c r="JZV32" s="22"/>
      <c r="JZW32" s="22"/>
      <c r="JZX32" s="22"/>
      <c r="JZY32" s="22"/>
      <c r="JZZ32" s="22"/>
      <c r="KAA32" s="22"/>
      <c r="KAB32" s="22"/>
      <c r="KAC32" s="22"/>
      <c r="KAD32" s="22"/>
      <c r="KAE32" s="22"/>
      <c r="KAF32" s="22"/>
      <c r="KAG32" s="22"/>
      <c r="KAH32" s="22"/>
      <c r="KAI32" s="22"/>
      <c r="KAJ32" s="22"/>
      <c r="KAK32" s="22"/>
      <c r="KAL32" s="22"/>
      <c r="KAM32" s="22"/>
      <c r="KAN32" s="22"/>
      <c r="KAO32" s="22"/>
      <c r="KAP32" s="22"/>
      <c r="KAQ32" s="22"/>
      <c r="KAR32" s="22"/>
      <c r="KAS32" s="22"/>
      <c r="KAT32" s="22"/>
      <c r="KAU32" s="22"/>
      <c r="KAV32" s="22"/>
      <c r="KAW32" s="22"/>
      <c r="KAX32" s="22"/>
      <c r="KAY32" s="22"/>
      <c r="KAZ32" s="22"/>
      <c r="KBA32" s="22"/>
      <c r="KBB32" s="22"/>
      <c r="KBC32" s="22"/>
      <c r="KBD32" s="22"/>
      <c r="KBE32" s="22"/>
      <c r="KBF32" s="22"/>
      <c r="KBG32" s="22"/>
      <c r="KBH32" s="22"/>
      <c r="KBI32" s="22"/>
      <c r="KBJ32" s="22"/>
      <c r="KBK32" s="22"/>
      <c r="KBL32" s="22"/>
      <c r="KBM32" s="22"/>
      <c r="KBN32" s="22"/>
      <c r="KBO32" s="22"/>
      <c r="KBP32" s="22"/>
      <c r="KBQ32" s="22"/>
      <c r="KBR32" s="22"/>
      <c r="KBS32" s="22"/>
      <c r="KBT32" s="22"/>
      <c r="KBU32" s="22"/>
      <c r="KBV32" s="22"/>
      <c r="KBW32" s="22"/>
      <c r="KBX32" s="22"/>
      <c r="KBY32" s="22"/>
      <c r="KBZ32" s="22"/>
      <c r="KCA32" s="22"/>
      <c r="KCB32" s="22"/>
      <c r="KCC32" s="22"/>
      <c r="KCD32" s="22"/>
      <c r="KCE32" s="22"/>
      <c r="KCF32" s="22"/>
      <c r="KCG32" s="22"/>
      <c r="KCH32" s="22"/>
      <c r="KCI32" s="22"/>
      <c r="KCJ32" s="22"/>
      <c r="KCK32" s="22"/>
      <c r="KCL32" s="22"/>
      <c r="KCM32" s="22"/>
      <c r="KCN32" s="22"/>
      <c r="KCO32" s="22"/>
      <c r="KCP32" s="22"/>
      <c r="KCQ32" s="22"/>
      <c r="KCR32" s="22"/>
      <c r="KCS32" s="22"/>
      <c r="KCT32" s="22"/>
      <c r="KCU32" s="22"/>
      <c r="KCV32" s="22"/>
      <c r="KCW32" s="22"/>
      <c r="KCX32" s="22"/>
      <c r="KCY32" s="22"/>
      <c r="KCZ32" s="22"/>
      <c r="KDA32" s="22"/>
      <c r="KDB32" s="22"/>
      <c r="KDC32" s="22"/>
      <c r="KDD32" s="22"/>
      <c r="KDE32" s="22"/>
      <c r="KDF32" s="22"/>
      <c r="KDG32" s="22"/>
      <c r="KDH32" s="22"/>
      <c r="KDI32" s="22"/>
      <c r="KDJ32" s="22"/>
      <c r="KDK32" s="22"/>
      <c r="KDL32" s="22"/>
      <c r="KDM32" s="22"/>
      <c r="KDN32" s="22"/>
      <c r="KDO32" s="22"/>
      <c r="KDP32" s="22"/>
      <c r="KDQ32" s="22"/>
      <c r="KDR32" s="22"/>
      <c r="KDS32" s="22"/>
      <c r="KDT32" s="22"/>
      <c r="KDU32" s="22"/>
      <c r="KDV32" s="22"/>
      <c r="KDW32" s="22"/>
      <c r="KDX32" s="22"/>
      <c r="KDY32" s="22"/>
      <c r="KDZ32" s="22"/>
      <c r="KEA32" s="22"/>
      <c r="KEB32" s="22"/>
      <c r="KEC32" s="22"/>
      <c r="KED32" s="22"/>
      <c r="KEE32" s="22"/>
      <c r="KEF32" s="22"/>
      <c r="KEG32" s="22"/>
      <c r="KEH32" s="22"/>
      <c r="KEI32" s="22"/>
      <c r="KEJ32" s="22"/>
      <c r="KEK32" s="22"/>
      <c r="KEL32" s="22"/>
      <c r="KEM32" s="22"/>
      <c r="KEN32" s="22"/>
      <c r="KEO32" s="22"/>
      <c r="KEP32" s="22"/>
      <c r="KEQ32" s="22"/>
      <c r="KER32" s="22"/>
      <c r="KES32" s="22"/>
      <c r="KET32" s="22"/>
      <c r="KEU32" s="22"/>
      <c r="KEV32" s="22"/>
      <c r="KEW32" s="22"/>
      <c r="KEX32" s="22"/>
      <c r="KEY32" s="22"/>
      <c r="KEZ32" s="22"/>
      <c r="KFA32" s="22"/>
      <c r="KFB32" s="22"/>
      <c r="KFC32" s="22"/>
      <c r="KFD32" s="22"/>
      <c r="KFE32" s="22"/>
      <c r="KFF32" s="22"/>
      <c r="KFG32" s="22"/>
      <c r="KFH32" s="22"/>
      <c r="KFI32" s="22"/>
      <c r="KFJ32" s="22"/>
      <c r="KFK32" s="22"/>
      <c r="KFL32" s="22"/>
      <c r="KFM32" s="22"/>
      <c r="KFN32" s="22"/>
      <c r="KFO32" s="22"/>
      <c r="KFP32" s="22"/>
      <c r="KFQ32" s="22"/>
      <c r="KFR32" s="22"/>
      <c r="KFS32" s="22"/>
      <c r="KFT32" s="22"/>
      <c r="KFU32" s="22"/>
      <c r="KFV32" s="22"/>
      <c r="KFW32" s="22"/>
      <c r="KFX32" s="22"/>
      <c r="KFY32" s="22"/>
      <c r="KFZ32" s="22"/>
      <c r="KGA32" s="22"/>
      <c r="KGB32" s="22"/>
      <c r="KGC32" s="22"/>
      <c r="KGD32" s="22"/>
      <c r="KGE32" s="22"/>
      <c r="KGF32" s="22"/>
      <c r="KGG32" s="22"/>
      <c r="KGH32" s="22"/>
      <c r="KGI32" s="22"/>
      <c r="KGJ32" s="22"/>
      <c r="KGK32" s="22"/>
      <c r="KGL32" s="22"/>
      <c r="KGM32" s="22"/>
      <c r="KGN32" s="22"/>
      <c r="KGO32" s="22"/>
      <c r="KGP32" s="22"/>
      <c r="KGQ32" s="22"/>
      <c r="KGR32" s="22"/>
      <c r="KGS32" s="22"/>
      <c r="KGT32" s="22"/>
      <c r="KGU32" s="22"/>
      <c r="KGV32" s="22"/>
      <c r="KGW32" s="22"/>
      <c r="KGX32" s="22"/>
      <c r="KGY32" s="22"/>
      <c r="KGZ32" s="22"/>
      <c r="KHA32" s="22"/>
      <c r="KHB32" s="22"/>
      <c r="KHC32" s="22"/>
      <c r="KHD32" s="22"/>
      <c r="KHE32" s="22"/>
      <c r="KHF32" s="22"/>
      <c r="KHG32" s="22"/>
      <c r="KHH32" s="22"/>
      <c r="KHI32" s="22"/>
      <c r="KHJ32" s="22"/>
      <c r="KHK32" s="22"/>
      <c r="KHL32" s="22"/>
      <c r="KHM32" s="22"/>
      <c r="KHN32" s="22"/>
      <c r="KHO32" s="22"/>
      <c r="KHP32" s="22"/>
      <c r="KHQ32" s="22"/>
      <c r="KHR32" s="22"/>
      <c r="KHS32" s="22"/>
      <c r="KHT32" s="22"/>
      <c r="KHU32" s="22"/>
      <c r="KHV32" s="22"/>
      <c r="KHW32" s="22"/>
      <c r="KHX32" s="22"/>
      <c r="KHY32" s="22"/>
      <c r="KHZ32" s="22"/>
      <c r="KIA32" s="22"/>
      <c r="KIB32" s="22"/>
      <c r="KIC32" s="22"/>
      <c r="KID32" s="22"/>
      <c r="KIE32" s="22"/>
      <c r="KIF32" s="22"/>
      <c r="KIG32" s="22"/>
      <c r="KIH32" s="22"/>
      <c r="KII32" s="22"/>
      <c r="KIJ32" s="22"/>
      <c r="KIK32" s="22"/>
      <c r="KIL32" s="22"/>
      <c r="KIM32" s="22"/>
      <c r="KIN32" s="22"/>
      <c r="KIO32" s="22"/>
      <c r="KIP32" s="22"/>
      <c r="KIQ32" s="22"/>
      <c r="KIR32" s="22"/>
      <c r="KIS32" s="22"/>
      <c r="KIT32" s="22"/>
      <c r="KIU32" s="22"/>
      <c r="KIV32" s="22"/>
      <c r="KIW32" s="22"/>
      <c r="KIX32" s="22"/>
      <c r="KIY32" s="22"/>
      <c r="KIZ32" s="22"/>
      <c r="KJA32" s="22"/>
      <c r="KJB32" s="22"/>
      <c r="KJC32" s="22"/>
      <c r="KJD32" s="22"/>
      <c r="KJE32" s="22"/>
      <c r="KJF32" s="22"/>
      <c r="KJG32" s="22"/>
      <c r="KJH32" s="22"/>
      <c r="KJI32" s="22"/>
      <c r="KJJ32" s="22"/>
      <c r="KJK32" s="22"/>
      <c r="KJL32" s="22"/>
      <c r="KJM32" s="22"/>
      <c r="KJN32" s="22"/>
      <c r="KJO32" s="22"/>
      <c r="KJP32" s="22"/>
      <c r="KJQ32" s="22"/>
      <c r="KJR32" s="22"/>
      <c r="KJS32" s="22"/>
      <c r="KJT32" s="22"/>
      <c r="KJU32" s="22"/>
      <c r="KJV32" s="22"/>
      <c r="KJW32" s="22"/>
      <c r="KJX32" s="22"/>
      <c r="KJY32" s="22"/>
      <c r="KJZ32" s="22"/>
      <c r="KKA32" s="22"/>
      <c r="KKB32" s="22"/>
      <c r="KKC32" s="22"/>
      <c r="KKD32" s="22"/>
      <c r="KKE32" s="22"/>
      <c r="KKF32" s="22"/>
      <c r="KKG32" s="22"/>
      <c r="KKH32" s="22"/>
      <c r="KKI32" s="22"/>
      <c r="KKJ32" s="22"/>
      <c r="KKK32" s="22"/>
      <c r="KKL32" s="22"/>
      <c r="KKM32" s="22"/>
      <c r="KKN32" s="22"/>
      <c r="KKO32" s="22"/>
      <c r="KKP32" s="22"/>
      <c r="KKQ32" s="22"/>
      <c r="KKR32" s="22"/>
      <c r="KKS32" s="22"/>
      <c r="KKT32" s="22"/>
      <c r="KKU32" s="22"/>
      <c r="KKV32" s="22"/>
      <c r="KKW32" s="22"/>
      <c r="KKX32" s="22"/>
      <c r="KKY32" s="22"/>
      <c r="KKZ32" s="22"/>
      <c r="KLA32" s="22"/>
      <c r="KLB32" s="22"/>
      <c r="KLC32" s="22"/>
      <c r="KLD32" s="22"/>
      <c r="KLE32" s="22"/>
      <c r="KLF32" s="22"/>
      <c r="KLG32" s="22"/>
      <c r="KLH32" s="22"/>
      <c r="KLI32" s="22"/>
      <c r="KLJ32" s="22"/>
      <c r="KLK32" s="22"/>
      <c r="KLL32" s="22"/>
      <c r="KLM32" s="22"/>
      <c r="KLN32" s="22"/>
      <c r="KLO32" s="22"/>
      <c r="KLP32" s="22"/>
      <c r="KLQ32" s="22"/>
      <c r="KLR32" s="22"/>
      <c r="KLS32" s="22"/>
      <c r="KLT32" s="22"/>
      <c r="KLU32" s="22"/>
      <c r="KLV32" s="22"/>
      <c r="KLW32" s="22"/>
      <c r="KLX32" s="22"/>
      <c r="KLY32" s="22"/>
      <c r="KLZ32" s="22"/>
      <c r="KMA32" s="22"/>
      <c r="KMB32" s="22"/>
      <c r="KMC32" s="22"/>
      <c r="KMD32" s="22"/>
      <c r="KME32" s="22"/>
      <c r="KMF32" s="22"/>
      <c r="KMG32" s="22"/>
      <c r="KMH32" s="22"/>
      <c r="KMI32" s="22"/>
      <c r="KMJ32" s="22"/>
      <c r="KMK32" s="22"/>
      <c r="KML32" s="22"/>
      <c r="KMM32" s="22"/>
      <c r="KMN32" s="22"/>
      <c r="KMO32" s="22"/>
      <c r="KMP32" s="22"/>
      <c r="KMQ32" s="22"/>
      <c r="KMR32" s="22"/>
      <c r="KMS32" s="22"/>
      <c r="KMT32" s="22"/>
      <c r="KMU32" s="22"/>
      <c r="KMV32" s="22"/>
      <c r="KMW32" s="22"/>
      <c r="KMX32" s="22"/>
      <c r="KMY32" s="22"/>
      <c r="KMZ32" s="22"/>
      <c r="KNA32" s="22"/>
      <c r="KNB32" s="22"/>
      <c r="KNC32" s="22"/>
      <c r="KND32" s="22"/>
      <c r="KNE32" s="22"/>
      <c r="KNF32" s="22"/>
      <c r="KNG32" s="22"/>
      <c r="KNH32" s="22"/>
      <c r="KNI32" s="22"/>
      <c r="KNJ32" s="22"/>
      <c r="KNK32" s="22"/>
      <c r="KNL32" s="22"/>
      <c r="KNM32" s="22"/>
      <c r="KNN32" s="22"/>
      <c r="KNO32" s="22"/>
      <c r="KNP32" s="22"/>
      <c r="KNQ32" s="22"/>
      <c r="KNR32" s="22"/>
      <c r="KNS32" s="22"/>
      <c r="KNT32" s="22"/>
      <c r="KNU32" s="22"/>
      <c r="KNV32" s="22"/>
      <c r="KNW32" s="22"/>
      <c r="KNX32" s="22"/>
      <c r="KNY32" s="22"/>
      <c r="KNZ32" s="22"/>
      <c r="KOA32" s="22"/>
      <c r="KOB32" s="22"/>
      <c r="KOC32" s="22"/>
      <c r="KOD32" s="22"/>
      <c r="KOE32" s="22"/>
      <c r="KOF32" s="22"/>
      <c r="KOG32" s="22"/>
      <c r="KOH32" s="22"/>
      <c r="KOI32" s="22"/>
      <c r="KOJ32" s="22"/>
      <c r="KOK32" s="22"/>
      <c r="KOL32" s="22"/>
      <c r="KOM32" s="22"/>
      <c r="KON32" s="22"/>
      <c r="KOO32" s="22"/>
      <c r="KOP32" s="22"/>
      <c r="KOQ32" s="22"/>
      <c r="KOR32" s="22"/>
      <c r="KOS32" s="22"/>
      <c r="KOT32" s="22"/>
      <c r="KOU32" s="22"/>
      <c r="KOV32" s="22"/>
      <c r="KOW32" s="22"/>
      <c r="KOX32" s="22"/>
      <c r="KOY32" s="22"/>
      <c r="KOZ32" s="22"/>
      <c r="KPA32" s="22"/>
      <c r="KPB32" s="22"/>
      <c r="KPC32" s="22"/>
      <c r="KPD32" s="22"/>
      <c r="KPE32" s="22"/>
      <c r="KPF32" s="22"/>
      <c r="KPG32" s="22"/>
      <c r="KPH32" s="22"/>
      <c r="KPI32" s="22"/>
      <c r="KPJ32" s="22"/>
      <c r="KPK32" s="22"/>
      <c r="KPL32" s="22"/>
      <c r="KPM32" s="22"/>
      <c r="KPN32" s="22"/>
      <c r="KPO32" s="22"/>
      <c r="KPP32" s="22"/>
      <c r="KPQ32" s="22"/>
      <c r="KPR32" s="22"/>
      <c r="KPS32" s="22"/>
      <c r="KPT32" s="22"/>
      <c r="KPU32" s="22"/>
      <c r="KPV32" s="22"/>
      <c r="KPW32" s="22"/>
      <c r="KPX32" s="22"/>
      <c r="KPY32" s="22"/>
      <c r="KPZ32" s="22"/>
      <c r="KQA32" s="22"/>
      <c r="KQB32" s="22"/>
      <c r="KQC32" s="22"/>
      <c r="KQD32" s="22"/>
      <c r="KQE32" s="22"/>
      <c r="KQF32" s="22"/>
      <c r="KQG32" s="22"/>
      <c r="KQH32" s="22"/>
      <c r="KQI32" s="22"/>
      <c r="KQJ32" s="22"/>
      <c r="KQK32" s="22"/>
      <c r="KQL32" s="22"/>
      <c r="KQM32" s="22"/>
      <c r="KQN32" s="22"/>
      <c r="KQO32" s="22"/>
      <c r="KQP32" s="22"/>
      <c r="KQQ32" s="22"/>
      <c r="KQR32" s="22"/>
      <c r="KQS32" s="22"/>
      <c r="KQT32" s="22"/>
      <c r="KQU32" s="22"/>
      <c r="KQV32" s="22"/>
      <c r="KQW32" s="22"/>
      <c r="KQX32" s="22"/>
      <c r="KQY32" s="22"/>
      <c r="KQZ32" s="22"/>
      <c r="KRA32" s="22"/>
      <c r="KRB32" s="22"/>
      <c r="KRC32" s="22"/>
      <c r="KRD32" s="22"/>
      <c r="KRE32" s="22"/>
      <c r="KRF32" s="22"/>
      <c r="KRG32" s="22"/>
      <c r="KRH32" s="22"/>
      <c r="KRI32" s="22"/>
      <c r="KRJ32" s="22"/>
      <c r="KRK32" s="22"/>
      <c r="KRL32" s="22"/>
      <c r="KRM32" s="22"/>
      <c r="KRN32" s="22"/>
      <c r="KRO32" s="22"/>
      <c r="KRP32" s="22"/>
      <c r="KRQ32" s="22"/>
      <c r="KRR32" s="22"/>
      <c r="KRS32" s="22"/>
      <c r="KRT32" s="22"/>
      <c r="KRU32" s="22"/>
      <c r="KRV32" s="22"/>
      <c r="KRW32" s="22"/>
      <c r="KRX32" s="22"/>
      <c r="KRY32" s="22"/>
      <c r="KRZ32" s="22"/>
      <c r="KSA32" s="22"/>
      <c r="KSB32" s="22"/>
      <c r="KSC32" s="22"/>
      <c r="KSD32" s="22"/>
      <c r="KSE32" s="22"/>
      <c r="KSF32" s="22"/>
      <c r="KSG32" s="22"/>
      <c r="KSH32" s="22"/>
      <c r="KSI32" s="22"/>
      <c r="KSJ32" s="22"/>
      <c r="KSK32" s="22"/>
      <c r="KSL32" s="22"/>
      <c r="KSM32" s="22"/>
      <c r="KSN32" s="22"/>
      <c r="KSO32" s="22"/>
      <c r="KSP32" s="22"/>
      <c r="KSQ32" s="22"/>
      <c r="KSR32" s="22"/>
      <c r="KSS32" s="22"/>
      <c r="KST32" s="22"/>
      <c r="KSU32" s="22"/>
      <c r="KSV32" s="22"/>
      <c r="KSW32" s="22"/>
      <c r="KSX32" s="22"/>
      <c r="KSY32" s="22"/>
      <c r="KSZ32" s="22"/>
      <c r="KTA32" s="22"/>
      <c r="KTB32" s="22"/>
      <c r="KTC32" s="22"/>
      <c r="KTD32" s="22"/>
      <c r="KTE32" s="22"/>
      <c r="KTF32" s="22"/>
      <c r="KTG32" s="22"/>
      <c r="KTH32" s="22"/>
      <c r="KTI32" s="22"/>
      <c r="KTJ32" s="22"/>
      <c r="KTK32" s="22"/>
      <c r="KTL32" s="22"/>
      <c r="KTM32" s="22"/>
      <c r="KTN32" s="22"/>
      <c r="KTO32" s="22"/>
      <c r="KTP32" s="22"/>
      <c r="KTQ32" s="22"/>
      <c r="KTR32" s="22"/>
      <c r="KTS32" s="22"/>
      <c r="KTT32" s="22"/>
      <c r="KTU32" s="22"/>
      <c r="KTV32" s="22"/>
      <c r="KTW32" s="22"/>
      <c r="KTX32" s="22"/>
      <c r="KTY32" s="22"/>
      <c r="KTZ32" s="22"/>
      <c r="KUA32" s="22"/>
      <c r="KUB32" s="22"/>
      <c r="KUC32" s="22"/>
      <c r="KUD32" s="22"/>
      <c r="KUE32" s="22"/>
      <c r="KUF32" s="22"/>
      <c r="KUG32" s="22"/>
      <c r="KUH32" s="22"/>
      <c r="KUI32" s="22"/>
      <c r="KUJ32" s="22"/>
      <c r="KUK32" s="22"/>
      <c r="KUL32" s="22"/>
      <c r="KUM32" s="22"/>
      <c r="KUN32" s="22"/>
      <c r="KUO32" s="22"/>
      <c r="KUP32" s="22"/>
      <c r="KUQ32" s="22"/>
      <c r="KUR32" s="22"/>
      <c r="KUS32" s="22"/>
      <c r="KUT32" s="22"/>
      <c r="KUU32" s="22"/>
      <c r="KUV32" s="22"/>
      <c r="KUW32" s="22"/>
      <c r="KUX32" s="22"/>
      <c r="KUY32" s="22"/>
      <c r="KUZ32" s="22"/>
      <c r="KVA32" s="22"/>
      <c r="KVB32" s="22"/>
      <c r="KVC32" s="22"/>
      <c r="KVD32" s="22"/>
      <c r="KVE32" s="22"/>
      <c r="KVF32" s="22"/>
      <c r="KVG32" s="22"/>
      <c r="KVH32" s="22"/>
      <c r="KVI32" s="22"/>
      <c r="KVJ32" s="22"/>
      <c r="KVK32" s="22"/>
      <c r="KVL32" s="22"/>
      <c r="KVM32" s="22"/>
      <c r="KVN32" s="22"/>
      <c r="KVO32" s="22"/>
      <c r="KVP32" s="22"/>
      <c r="KVQ32" s="22"/>
      <c r="KVR32" s="22"/>
      <c r="KVS32" s="22"/>
      <c r="KVT32" s="22"/>
      <c r="KVU32" s="22"/>
      <c r="KVV32" s="22"/>
      <c r="KVW32" s="22"/>
      <c r="KVX32" s="22"/>
      <c r="KVY32" s="22"/>
      <c r="KVZ32" s="22"/>
      <c r="KWA32" s="22"/>
      <c r="KWB32" s="22"/>
      <c r="KWC32" s="22"/>
      <c r="KWD32" s="22"/>
      <c r="KWE32" s="22"/>
      <c r="KWF32" s="22"/>
      <c r="KWG32" s="22"/>
      <c r="KWH32" s="22"/>
      <c r="KWI32" s="22"/>
      <c r="KWJ32" s="22"/>
      <c r="KWK32" s="22"/>
      <c r="KWL32" s="22"/>
      <c r="KWM32" s="22"/>
      <c r="KWN32" s="22"/>
      <c r="KWO32" s="22"/>
      <c r="KWP32" s="22"/>
      <c r="KWQ32" s="22"/>
      <c r="KWR32" s="22"/>
      <c r="KWS32" s="22"/>
      <c r="KWT32" s="22"/>
      <c r="KWU32" s="22"/>
      <c r="KWV32" s="22"/>
      <c r="KWW32" s="22"/>
      <c r="KWX32" s="22"/>
      <c r="KWY32" s="22"/>
      <c r="KWZ32" s="22"/>
      <c r="KXA32" s="22"/>
      <c r="KXB32" s="22"/>
      <c r="KXC32" s="22"/>
      <c r="KXD32" s="22"/>
      <c r="KXE32" s="22"/>
      <c r="KXF32" s="22"/>
      <c r="KXG32" s="22"/>
      <c r="KXH32" s="22"/>
      <c r="KXI32" s="22"/>
      <c r="KXJ32" s="22"/>
      <c r="KXK32" s="22"/>
      <c r="KXL32" s="22"/>
      <c r="KXM32" s="22"/>
      <c r="KXN32" s="22"/>
      <c r="KXO32" s="22"/>
      <c r="KXP32" s="22"/>
      <c r="KXQ32" s="22"/>
      <c r="KXR32" s="22"/>
      <c r="KXS32" s="22"/>
      <c r="KXT32" s="22"/>
      <c r="KXU32" s="22"/>
      <c r="KXV32" s="22"/>
      <c r="KXW32" s="22"/>
      <c r="KXX32" s="22"/>
      <c r="KXY32" s="22"/>
      <c r="KXZ32" s="22"/>
      <c r="KYA32" s="22"/>
      <c r="KYB32" s="22"/>
      <c r="KYC32" s="22"/>
      <c r="KYD32" s="22"/>
      <c r="KYE32" s="22"/>
      <c r="KYF32" s="22"/>
      <c r="KYG32" s="22"/>
      <c r="KYH32" s="22"/>
      <c r="KYI32" s="22"/>
      <c r="KYJ32" s="22"/>
      <c r="KYK32" s="22"/>
      <c r="KYL32" s="22"/>
      <c r="KYM32" s="22"/>
      <c r="KYN32" s="22"/>
      <c r="KYO32" s="22"/>
      <c r="KYP32" s="22"/>
      <c r="KYQ32" s="22"/>
      <c r="KYR32" s="22"/>
      <c r="KYS32" s="22"/>
      <c r="KYT32" s="22"/>
      <c r="KYU32" s="22"/>
      <c r="KYV32" s="22"/>
      <c r="KYW32" s="22"/>
      <c r="KYX32" s="22"/>
      <c r="KYY32" s="22"/>
      <c r="KYZ32" s="22"/>
      <c r="KZA32" s="22"/>
      <c r="KZB32" s="22"/>
      <c r="KZC32" s="22"/>
      <c r="KZD32" s="22"/>
      <c r="KZE32" s="22"/>
      <c r="KZF32" s="22"/>
      <c r="KZG32" s="22"/>
      <c r="KZH32" s="22"/>
      <c r="KZI32" s="22"/>
      <c r="KZJ32" s="22"/>
      <c r="KZK32" s="22"/>
      <c r="KZL32" s="22"/>
      <c r="KZM32" s="22"/>
      <c r="KZN32" s="22"/>
      <c r="KZO32" s="22"/>
      <c r="KZP32" s="22"/>
      <c r="KZQ32" s="22"/>
      <c r="KZR32" s="22"/>
      <c r="KZS32" s="22"/>
      <c r="KZT32" s="22"/>
      <c r="KZU32" s="22"/>
      <c r="KZV32" s="22"/>
      <c r="KZW32" s="22"/>
      <c r="KZX32" s="22"/>
      <c r="KZY32" s="22"/>
      <c r="KZZ32" s="22"/>
      <c r="LAA32" s="22"/>
      <c r="LAB32" s="22"/>
      <c r="LAC32" s="22"/>
      <c r="LAD32" s="22"/>
      <c r="LAE32" s="22"/>
      <c r="LAF32" s="22"/>
      <c r="LAG32" s="22"/>
      <c r="LAH32" s="22"/>
      <c r="LAI32" s="22"/>
      <c r="LAJ32" s="22"/>
      <c r="LAK32" s="22"/>
      <c r="LAL32" s="22"/>
      <c r="LAM32" s="22"/>
      <c r="LAN32" s="22"/>
      <c r="LAO32" s="22"/>
      <c r="LAP32" s="22"/>
      <c r="LAQ32" s="22"/>
      <c r="LAR32" s="22"/>
      <c r="LAS32" s="22"/>
      <c r="LAT32" s="22"/>
      <c r="LAU32" s="22"/>
      <c r="LAV32" s="22"/>
      <c r="LAW32" s="22"/>
      <c r="LAX32" s="22"/>
      <c r="LAY32" s="22"/>
      <c r="LAZ32" s="22"/>
      <c r="LBA32" s="22"/>
      <c r="LBB32" s="22"/>
      <c r="LBC32" s="22"/>
      <c r="LBD32" s="22"/>
      <c r="LBE32" s="22"/>
      <c r="LBF32" s="22"/>
      <c r="LBG32" s="22"/>
      <c r="LBH32" s="22"/>
      <c r="LBI32" s="22"/>
      <c r="LBJ32" s="22"/>
      <c r="LBK32" s="22"/>
      <c r="LBL32" s="22"/>
      <c r="LBM32" s="22"/>
      <c r="LBN32" s="22"/>
      <c r="LBO32" s="22"/>
      <c r="LBP32" s="22"/>
      <c r="LBQ32" s="22"/>
      <c r="LBR32" s="22"/>
      <c r="LBS32" s="22"/>
      <c r="LBT32" s="22"/>
      <c r="LBU32" s="22"/>
      <c r="LBV32" s="22"/>
      <c r="LBW32" s="22"/>
      <c r="LBX32" s="22"/>
      <c r="LBY32" s="22"/>
      <c r="LBZ32" s="22"/>
      <c r="LCA32" s="22"/>
      <c r="LCB32" s="22"/>
      <c r="LCC32" s="22"/>
      <c r="LCD32" s="22"/>
      <c r="LCE32" s="22"/>
      <c r="LCF32" s="22"/>
      <c r="LCG32" s="22"/>
      <c r="LCH32" s="22"/>
      <c r="LCI32" s="22"/>
      <c r="LCJ32" s="22"/>
      <c r="LCK32" s="22"/>
      <c r="LCL32" s="22"/>
      <c r="LCM32" s="22"/>
      <c r="LCN32" s="22"/>
      <c r="LCO32" s="22"/>
      <c r="LCP32" s="22"/>
      <c r="LCQ32" s="22"/>
      <c r="LCR32" s="22"/>
      <c r="LCS32" s="22"/>
      <c r="LCT32" s="22"/>
      <c r="LCU32" s="22"/>
      <c r="LCV32" s="22"/>
      <c r="LCW32" s="22"/>
      <c r="LCX32" s="22"/>
      <c r="LCY32" s="22"/>
      <c r="LCZ32" s="22"/>
      <c r="LDA32" s="22"/>
      <c r="LDB32" s="22"/>
      <c r="LDC32" s="22"/>
      <c r="LDD32" s="22"/>
      <c r="LDE32" s="22"/>
      <c r="LDF32" s="22"/>
      <c r="LDG32" s="22"/>
      <c r="LDH32" s="22"/>
      <c r="LDI32" s="22"/>
      <c r="LDJ32" s="22"/>
      <c r="LDK32" s="22"/>
      <c r="LDL32" s="22"/>
      <c r="LDM32" s="22"/>
      <c r="LDN32" s="22"/>
      <c r="LDO32" s="22"/>
      <c r="LDP32" s="22"/>
      <c r="LDQ32" s="22"/>
      <c r="LDR32" s="22"/>
      <c r="LDS32" s="22"/>
      <c r="LDT32" s="22"/>
      <c r="LDU32" s="22"/>
      <c r="LDV32" s="22"/>
      <c r="LDW32" s="22"/>
      <c r="LDX32" s="22"/>
      <c r="LDY32" s="22"/>
      <c r="LDZ32" s="22"/>
      <c r="LEA32" s="22"/>
      <c r="LEB32" s="22"/>
      <c r="LEC32" s="22"/>
      <c r="LED32" s="22"/>
      <c r="LEE32" s="22"/>
      <c r="LEF32" s="22"/>
      <c r="LEG32" s="22"/>
      <c r="LEH32" s="22"/>
      <c r="LEI32" s="22"/>
      <c r="LEJ32" s="22"/>
      <c r="LEK32" s="22"/>
      <c r="LEL32" s="22"/>
      <c r="LEM32" s="22"/>
      <c r="LEN32" s="22"/>
      <c r="LEO32" s="22"/>
      <c r="LEP32" s="22"/>
      <c r="LEQ32" s="22"/>
      <c r="LER32" s="22"/>
      <c r="LES32" s="22"/>
      <c r="LET32" s="22"/>
      <c r="LEU32" s="22"/>
      <c r="LEV32" s="22"/>
      <c r="LEW32" s="22"/>
      <c r="LEX32" s="22"/>
      <c r="LEY32" s="22"/>
      <c r="LEZ32" s="22"/>
      <c r="LFA32" s="22"/>
      <c r="LFB32" s="22"/>
      <c r="LFC32" s="22"/>
      <c r="LFD32" s="22"/>
      <c r="LFE32" s="22"/>
      <c r="LFF32" s="22"/>
      <c r="LFG32" s="22"/>
      <c r="LFH32" s="22"/>
      <c r="LFI32" s="22"/>
      <c r="LFJ32" s="22"/>
      <c r="LFK32" s="22"/>
      <c r="LFL32" s="22"/>
      <c r="LFM32" s="22"/>
      <c r="LFN32" s="22"/>
      <c r="LFO32" s="22"/>
      <c r="LFP32" s="22"/>
      <c r="LFQ32" s="22"/>
      <c r="LFR32" s="22"/>
      <c r="LFS32" s="22"/>
      <c r="LFT32" s="22"/>
      <c r="LFU32" s="22"/>
      <c r="LFV32" s="22"/>
      <c r="LFW32" s="22"/>
      <c r="LFX32" s="22"/>
      <c r="LFY32" s="22"/>
      <c r="LFZ32" s="22"/>
      <c r="LGA32" s="22"/>
      <c r="LGB32" s="22"/>
      <c r="LGC32" s="22"/>
      <c r="LGD32" s="22"/>
      <c r="LGE32" s="22"/>
      <c r="LGF32" s="22"/>
      <c r="LGG32" s="22"/>
      <c r="LGH32" s="22"/>
      <c r="LGI32" s="22"/>
      <c r="LGJ32" s="22"/>
      <c r="LGK32" s="22"/>
      <c r="LGL32" s="22"/>
      <c r="LGM32" s="22"/>
      <c r="LGN32" s="22"/>
      <c r="LGO32" s="22"/>
      <c r="LGP32" s="22"/>
      <c r="LGQ32" s="22"/>
      <c r="LGR32" s="22"/>
      <c r="LGS32" s="22"/>
      <c r="LGT32" s="22"/>
      <c r="LGU32" s="22"/>
      <c r="LGV32" s="22"/>
      <c r="LGW32" s="22"/>
      <c r="LGX32" s="22"/>
      <c r="LGY32" s="22"/>
      <c r="LGZ32" s="22"/>
      <c r="LHA32" s="22"/>
      <c r="LHB32" s="22"/>
      <c r="LHC32" s="22"/>
      <c r="LHD32" s="22"/>
      <c r="LHE32" s="22"/>
      <c r="LHF32" s="22"/>
      <c r="LHG32" s="22"/>
      <c r="LHH32" s="22"/>
      <c r="LHI32" s="22"/>
      <c r="LHJ32" s="22"/>
      <c r="LHK32" s="22"/>
      <c r="LHL32" s="22"/>
      <c r="LHM32" s="22"/>
      <c r="LHN32" s="22"/>
      <c r="LHO32" s="22"/>
      <c r="LHP32" s="22"/>
      <c r="LHQ32" s="22"/>
      <c r="LHR32" s="22"/>
      <c r="LHS32" s="22"/>
      <c r="LHT32" s="22"/>
      <c r="LHU32" s="22"/>
      <c r="LHV32" s="22"/>
      <c r="LHW32" s="22"/>
      <c r="LHX32" s="22"/>
      <c r="LHY32" s="22"/>
      <c r="LHZ32" s="22"/>
      <c r="LIA32" s="22"/>
      <c r="LIB32" s="22"/>
      <c r="LIC32" s="22"/>
      <c r="LID32" s="22"/>
      <c r="LIE32" s="22"/>
      <c r="LIF32" s="22"/>
      <c r="LIG32" s="22"/>
      <c r="LIH32" s="22"/>
      <c r="LII32" s="22"/>
      <c r="LIJ32" s="22"/>
      <c r="LIK32" s="22"/>
      <c r="LIL32" s="22"/>
      <c r="LIM32" s="22"/>
      <c r="LIN32" s="22"/>
      <c r="LIO32" s="22"/>
      <c r="LIP32" s="22"/>
      <c r="LIQ32" s="22"/>
      <c r="LIR32" s="22"/>
      <c r="LIS32" s="22"/>
      <c r="LIT32" s="22"/>
      <c r="LIU32" s="22"/>
      <c r="LIV32" s="22"/>
      <c r="LIW32" s="22"/>
      <c r="LIX32" s="22"/>
      <c r="LIY32" s="22"/>
      <c r="LIZ32" s="22"/>
      <c r="LJA32" s="22"/>
      <c r="LJB32" s="22"/>
      <c r="LJC32" s="22"/>
      <c r="LJD32" s="22"/>
      <c r="LJE32" s="22"/>
      <c r="LJF32" s="22"/>
      <c r="LJG32" s="22"/>
      <c r="LJH32" s="22"/>
      <c r="LJI32" s="22"/>
      <c r="LJJ32" s="22"/>
      <c r="LJK32" s="22"/>
      <c r="LJL32" s="22"/>
      <c r="LJM32" s="22"/>
      <c r="LJN32" s="22"/>
      <c r="LJO32" s="22"/>
      <c r="LJP32" s="22"/>
      <c r="LJQ32" s="22"/>
      <c r="LJR32" s="22"/>
      <c r="LJS32" s="22"/>
      <c r="LJT32" s="22"/>
      <c r="LJU32" s="22"/>
      <c r="LJV32" s="22"/>
      <c r="LJW32" s="22"/>
      <c r="LJX32" s="22"/>
      <c r="LJY32" s="22"/>
      <c r="LJZ32" s="22"/>
      <c r="LKA32" s="22"/>
      <c r="LKB32" s="22"/>
      <c r="LKC32" s="22"/>
      <c r="LKD32" s="22"/>
      <c r="LKE32" s="22"/>
      <c r="LKF32" s="22"/>
      <c r="LKG32" s="22"/>
      <c r="LKH32" s="22"/>
      <c r="LKI32" s="22"/>
      <c r="LKJ32" s="22"/>
      <c r="LKK32" s="22"/>
      <c r="LKL32" s="22"/>
      <c r="LKM32" s="22"/>
      <c r="LKN32" s="22"/>
      <c r="LKO32" s="22"/>
      <c r="LKP32" s="22"/>
      <c r="LKQ32" s="22"/>
      <c r="LKR32" s="22"/>
      <c r="LKS32" s="22"/>
      <c r="LKT32" s="22"/>
      <c r="LKU32" s="22"/>
      <c r="LKV32" s="22"/>
      <c r="LKW32" s="22"/>
      <c r="LKX32" s="22"/>
      <c r="LKY32" s="22"/>
      <c r="LKZ32" s="22"/>
      <c r="LLA32" s="22"/>
      <c r="LLB32" s="22"/>
      <c r="LLC32" s="22"/>
      <c r="LLD32" s="22"/>
      <c r="LLE32" s="22"/>
      <c r="LLF32" s="22"/>
      <c r="LLG32" s="22"/>
      <c r="LLH32" s="22"/>
      <c r="LLI32" s="22"/>
      <c r="LLJ32" s="22"/>
      <c r="LLK32" s="22"/>
      <c r="LLL32" s="22"/>
      <c r="LLM32" s="22"/>
      <c r="LLN32" s="22"/>
      <c r="LLO32" s="22"/>
      <c r="LLP32" s="22"/>
      <c r="LLQ32" s="22"/>
      <c r="LLR32" s="22"/>
      <c r="LLS32" s="22"/>
      <c r="LLT32" s="22"/>
      <c r="LLU32" s="22"/>
      <c r="LLV32" s="22"/>
      <c r="LLW32" s="22"/>
      <c r="LLX32" s="22"/>
      <c r="LLY32" s="22"/>
      <c r="LLZ32" s="22"/>
      <c r="LMA32" s="22"/>
      <c r="LMB32" s="22"/>
      <c r="LMC32" s="22"/>
      <c r="LMD32" s="22"/>
      <c r="LME32" s="22"/>
      <c r="LMF32" s="22"/>
      <c r="LMG32" s="22"/>
      <c r="LMH32" s="22"/>
      <c r="LMI32" s="22"/>
      <c r="LMJ32" s="22"/>
      <c r="LMK32" s="22"/>
      <c r="LML32" s="22"/>
      <c r="LMM32" s="22"/>
      <c r="LMN32" s="22"/>
      <c r="LMO32" s="22"/>
      <c r="LMP32" s="22"/>
      <c r="LMQ32" s="22"/>
      <c r="LMR32" s="22"/>
      <c r="LMS32" s="22"/>
      <c r="LMT32" s="22"/>
      <c r="LMU32" s="22"/>
      <c r="LMV32" s="22"/>
      <c r="LMW32" s="22"/>
      <c r="LMX32" s="22"/>
      <c r="LMY32" s="22"/>
      <c r="LMZ32" s="22"/>
      <c r="LNA32" s="22"/>
      <c r="LNB32" s="22"/>
      <c r="LNC32" s="22"/>
      <c r="LND32" s="22"/>
      <c r="LNE32" s="22"/>
      <c r="LNF32" s="22"/>
      <c r="LNG32" s="22"/>
      <c r="LNH32" s="22"/>
      <c r="LNI32" s="22"/>
      <c r="LNJ32" s="22"/>
      <c r="LNK32" s="22"/>
      <c r="LNL32" s="22"/>
      <c r="LNM32" s="22"/>
      <c r="LNN32" s="22"/>
      <c r="LNO32" s="22"/>
      <c r="LNP32" s="22"/>
      <c r="LNQ32" s="22"/>
      <c r="LNR32" s="22"/>
      <c r="LNS32" s="22"/>
      <c r="LNT32" s="22"/>
      <c r="LNU32" s="22"/>
      <c r="LNV32" s="22"/>
      <c r="LNW32" s="22"/>
      <c r="LNX32" s="22"/>
      <c r="LNY32" s="22"/>
      <c r="LNZ32" s="22"/>
      <c r="LOA32" s="22"/>
      <c r="LOB32" s="22"/>
      <c r="LOC32" s="22"/>
      <c r="LOD32" s="22"/>
      <c r="LOE32" s="22"/>
      <c r="LOF32" s="22"/>
      <c r="LOG32" s="22"/>
      <c r="LOH32" s="22"/>
      <c r="LOI32" s="22"/>
      <c r="LOJ32" s="22"/>
      <c r="LOK32" s="22"/>
      <c r="LOL32" s="22"/>
      <c r="LOM32" s="22"/>
      <c r="LON32" s="22"/>
      <c r="LOO32" s="22"/>
      <c r="LOP32" s="22"/>
      <c r="LOQ32" s="22"/>
      <c r="LOR32" s="22"/>
      <c r="LOS32" s="22"/>
      <c r="LOT32" s="22"/>
      <c r="LOU32" s="22"/>
      <c r="LOV32" s="22"/>
      <c r="LOW32" s="22"/>
      <c r="LOX32" s="22"/>
      <c r="LOY32" s="22"/>
      <c r="LOZ32" s="22"/>
      <c r="LPA32" s="22"/>
      <c r="LPB32" s="22"/>
      <c r="LPC32" s="22"/>
      <c r="LPD32" s="22"/>
      <c r="LPE32" s="22"/>
      <c r="LPF32" s="22"/>
      <c r="LPG32" s="22"/>
      <c r="LPH32" s="22"/>
      <c r="LPI32" s="22"/>
      <c r="LPJ32" s="22"/>
      <c r="LPK32" s="22"/>
      <c r="LPL32" s="22"/>
      <c r="LPM32" s="22"/>
      <c r="LPN32" s="22"/>
      <c r="LPO32" s="22"/>
      <c r="LPP32" s="22"/>
      <c r="LPQ32" s="22"/>
      <c r="LPR32" s="22"/>
      <c r="LPS32" s="22"/>
      <c r="LPT32" s="22"/>
      <c r="LPU32" s="22"/>
      <c r="LPV32" s="22"/>
      <c r="LPW32" s="22"/>
      <c r="LPX32" s="22"/>
      <c r="LPY32" s="22"/>
      <c r="LPZ32" s="22"/>
      <c r="LQA32" s="22"/>
      <c r="LQB32" s="22"/>
      <c r="LQC32" s="22"/>
      <c r="LQD32" s="22"/>
      <c r="LQE32" s="22"/>
      <c r="LQF32" s="22"/>
      <c r="LQG32" s="22"/>
      <c r="LQH32" s="22"/>
      <c r="LQI32" s="22"/>
      <c r="LQJ32" s="22"/>
      <c r="LQK32" s="22"/>
      <c r="LQL32" s="22"/>
      <c r="LQM32" s="22"/>
      <c r="LQN32" s="22"/>
      <c r="LQO32" s="22"/>
      <c r="LQP32" s="22"/>
      <c r="LQQ32" s="22"/>
      <c r="LQR32" s="22"/>
      <c r="LQS32" s="22"/>
      <c r="LQT32" s="22"/>
      <c r="LQU32" s="22"/>
      <c r="LQV32" s="22"/>
      <c r="LQW32" s="22"/>
      <c r="LQX32" s="22"/>
      <c r="LQY32" s="22"/>
      <c r="LQZ32" s="22"/>
      <c r="LRA32" s="22"/>
      <c r="LRB32" s="22"/>
      <c r="LRC32" s="22"/>
      <c r="LRD32" s="22"/>
      <c r="LRE32" s="22"/>
      <c r="LRF32" s="22"/>
      <c r="LRG32" s="22"/>
      <c r="LRH32" s="22"/>
      <c r="LRI32" s="22"/>
      <c r="LRJ32" s="22"/>
      <c r="LRK32" s="22"/>
      <c r="LRL32" s="22"/>
      <c r="LRM32" s="22"/>
      <c r="LRN32" s="22"/>
      <c r="LRO32" s="22"/>
      <c r="LRP32" s="22"/>
      <c r="LRQ32" s="22"/>
      <c r="LRR32" s="22"/>
      <c r="LRS32" s="22"/>
      <c r="LRT32" s="22"/>
      <c r="LRU32" s="22"/>
      <c r="LRV32" s="22"/>
      <c r="LRW32" s="22"/>
      <c r="LRX32" s="22"/>
      <c r="LRY32" s="22"/>
      <c r="LRZ32" s="22"/>
      <c r="LSA32" s="22"/>
      <c r="LSB32" s="22"/>
      <c r="LSC32" s="22"/>
      <c r="LSD32" s="22"/>
      <c r="LSE32" s="22"/>
      <c r="LSF32" s="22"/>
      <c r="LSG32" s="22"/>
      <c r="LSH32" s="22"/>
      <c r="LSI32" s="22"/>
      <c r="LSJ32" s="22"/>
      <c r="LSK32" s="22"/>
      <c r="LSL32" s="22"/>
      <c r="LSM32" s="22"/>
      <c r="LSN32" s="22"/>
      <c r="LSO32" s="22"/>
      <c r="LSP32" s="22"/>
      <c r="LSQ32" s="22"/>
      <c r="LSR32" s="22"/>
      <c r="LSS32" s="22"/>
      <c r="LST32" s="22"/>
      <c r="LSU32" s="22"/>
      <c r="LSV32" s="22"/>
      <c r="LSW32" s="22"/>
      <c r="LSX32" s="22"/>
      <c r="LSY32" s="22"/>
      <c r="LSZ32" s="22"/>
      <c r="LTA32" s="22"/>
      <c r="LTB32" s="22"/>
      <c r="LTC32" s="22"/>
      <c r="LTD32" s="22"/>
      <c r="LTE32" s="22"/>
      <c r="LTF32" s="22"/>
      <c r="LTG32" s="22"/>
      <c r="LTH32" s="22"/>
      <c r="LTI32" s="22"/>
      <c r="LTJ32" s="22"/>
      <c r="LTK32" s="22"/>
      <c r="LTL32" s="22"/>
      <c r="LTM32" s="22"/>
      <c r="LTN32" s="22"/>
      <c r="LTO32" s="22"/>
      <c r="LTP32" s="22"/>
      <c r="LTQ32" s="22"/>
      <c r="LTR32" s="22"/>
      <c r="LTS32" s="22"/>
      <c r="LTT32" s="22"/>
      <c r="LTU32" s="22"/>
      <c r="LTV32" s="22"/>
      <c r="LTW32" s="22"/>
      <c r="LTX32" s="22"/>
      <c r="LTY32" s="22"/>
      <c r="LTZ32" s="22"/>
      <c r="LUA32" s="22"/>
      <c r="LUB32" s="22"/>
      <c r="LUC32" s="22"/>
      <c r="LUD32" s="22"/>
      <c r="LUE32" s="22"/>
      <c r="LUF32" s="22"/>
      <c r="LUG32" s="22"/>
      <c r="LUH32" s="22"/>
      <c r="LUI32" s="22"/>
      <c r="LUJ32" s="22"/>
      <c r="LUK32" s="22"/>
      <c r="LUL32" s="22"/>
      <c r="LUM32" s="22"/>
      <c r="LUN32" s="22"/>
      <c r="LUO32" s="22"/>
      <c r="LUP32" s="22"/>
      <c r="LUQ32" s="22"/>
      <c r="LUR32" s="22"/>
      <c r="LUS32" s="22"/>
      <c r="LUT32" s="22"/>
      <c r="LUU32" s="22"/>
      <c r="LUV32" s="22"/>
      <c r="LUW32" s="22"/>
      <c r="LUX32" s="22"/>
      <c r="LUY32" s="22"/>
      <c r="LUZ32" s="22"/>
      <c r="LVA32" s="22"/>
      <c r="LVB32" s="22"/>
      <c r="LVC32" s="22"/>
      <c r="LVD32" s="22"/>
      <c r="LVE32" s="22"/>
      <c r="LVF32" s="22"/>
      <c r="LVG32" s="22"/>
      <c r="LVH32" s="22"/>
      <c r="LVI32" s="22"/>
      <c r="LVJ32" s="22"/>
      <c r="LVK32" s="22"/>
      <c r="LVL32" s="22"/>
      <c r="LVM32" s="22"/>
      <c r="LVN32" s="22"/>
      <c r="LVO32" s="22"/>
      <c r="LVP32" s="22"/>
      <c r="LVQ32" s="22"/>
      <c r="LVR32" s="22"/>
      <c r="LVS32" s="22"/>
      <c r="LVT32" s="22"/>
      <c r="LVU32" s="22"/>
      <c r="LVV32" s="22"/>
      <c r="LVW32" s="22"/>
      <c r="LVX32" s="22"/>
      <c r="LVY32" s="22"/>
      <c r="LVZ32" s="22"/>
      <c r="LWA32" s="22"/>
      <c r="LWB32" s="22"/>
      <c r="LWC32" s="22"/>
      <c r="LWD32" s="22"/>
      <c r="LWE32" s="22"/>
      <c r="LWF32" s="22"/>
      <c r="LWG32" s="22"/>
      <c r="LWH32" s="22"/>
      <c r="LWI32" s="22"/>
      <c r="LWJ32" s="22"/>
      <c r="LWK32" s="22"/>
      <c r="LWL32" s="22"/>
      <c r="LWM32" s="22"/>
      <c r="LWN32" s="22"/>
      <c r="LWO32" s="22"/>
      <c r="LWP32" s="22"/>
      <c r="LWQ32" s="22"/>
      <c r="LWR32" s="22"/>
      <c r="LWS32" s="22"/>
      <c r="LWT32" s="22"/>
      <c r="LWU32" s="22"/>
      <c r="LWV32" s="22"/>
      <c r="LWW32" s="22"/>
      <c r="LWX32" s="22"/>
      <c r="LWY32" s="22"/>
      <c r="LWZ32" s="22"/>
      <c r="LXA32" s="22"/>
      <c r="LXB32" s="22"/>
      <c r="LXC32" s="22"/>
      <c r="LXD32" s="22"/>
      <c r="LXE32" s="22"/>
      <c r="LXF32" s="22"/>
      <c r="LXG32" s="22"/>
      <c r="LXH32" s="22"/>
      <c r="LXI32" s="22"/>
      <c r="LXJ32" s="22"/>
      <c r="LXK32" s="22"/>
      <c r="LXL32" s="22"/>
      <c r="LXM32" s="22"/>
      <c r="LXN32" s="22"/>
      <c r="LXO32" s="22"/>
      <c r="LXP32" s="22"/>
      <c r="LXQ32" s="22"/>
      <c r="LXR32" s="22"/>
      <c r="LXS32" s="22"/>
      <c r="LXT32" s="22"/>
      <c r="LXU32" s="22"/>
      <c r="LXV32" s="22"/>
      <c r="LXW32" s="22"/>
      <c r="LXX32" s="22"/>
      <c r="LXY32" s="22"/>
      <c r="LXZ32" s="22"/>
      <c r="LYA32" s="22"/>
      <c r="LYB32" s="22"/>
      <c r="LYC32" s="22"/>
      <c r="LYD32" s="22"/>
      <c r="LYE32" s="22"/>
      <c r="LYF32" s="22"/>
      <c r="LYG32" s="22"/>
      <c r="LYH32" s="22"/>
      <c r="LYI32" s="22"/>
      <c r="LYJ32" s="22"/>
      <c r="LYK32" s="22"/>
      <c r="LYL32" s="22"/>
      <c r="LYM32" s="22"/>
      <c r="LYN32" s="22"/>
      <c r="LYO32" s="22"/>
      <c r="LYP32" s="22"/>
      <c r="LYQ32" s="22"/>
      <c r="LYR32" s="22"/>
      <c r="LYS32" s="22"/>
      <c r="LYT32" s="22"/>
      <c r="LYU32" s="22"/>
      <c r="LYV32" s="22"/>
      <c r="LYW32" s="22"/>
      <c r="LYX32" s="22"/>
      <c r="LYY32" s="22"/>
      <c r="LYZ32" s="22"/>
      <c r="LZA32" s="22"/>
      <c r="LZB32" s="22"/>
      <c r="LZC32" s="22"/>
      <c r="LZD32" s="22"/>
      <c r="LZE32" s="22"/>
      <c r="LZF32" s="22"/>
      <c r="LZG32" s="22"/>
      <c r="LZH32" s="22"/>
      <c r="LZI32" s="22"/>
      <c r="LZJ32" s="22"/>
      <c r="LZK32" s="22"/>
      <c r="LZL32" s="22"/>
      <c r="LZM32" s="22"/>
      <c r="LZN32" s="22"/>
      <c r="LZO32" s="22"/>
      <c r="LZP32" s="22"/>
      <c r="LZQ32" s="22"/>
      <c r="LZR32" s="22"/>
      <c r="LZS32" s="22"/>
      <c r="LZT32" s="22"/>
      <c r="LZU32" s="22"/>
      <c r="LZV32" s="22"/>
      <c r="LZW32" s="22"/>
      <c r="LZX32" s="22"/>
      <c r="LZY32" s="22"/>
      <c r="LZZ32" s="22"/>
      <c r="MAA32" s="22"/>
      <c r="MAB32" s="22"/>
      <c r="MAC32" s="22"/>
      <c r="MAD32" s="22"/>
      <c r="MAE32" s="22"/>
      <c r="MAF32" s="22"/>
      <c r="MAG32" s="22"/>
      <c r="MAH32" s="22"/>
      <c r="MAI32" s="22"/>
      <c r="MAJ32" s="22"/>
      <c r="MAK32" s="22"/>
      <c r="MAL32" s="22"/>
      <c r="MAM32" s="22"/>
      <c r="MAN32" s="22"/>
      <c r="MAO32" s="22"/>
      <c r="MAP32" s="22"/>
      <c r="MAQ32" s="22"/>
      <c r="MAR32" s="22"/>
      <c r="MAS32" s="22"/>
      <c r="MAT32" s="22"/>
      <c r="MAU32" s="22"/>
      <c r="MAV32" s="22"/>
      <c r="MAW32" s="22"/>
      <c r="MAX32" s="22"/>
      <c r="MAY32" s="22"/>
      <c r="MAZ32" s="22"/>
      <c r="MBA32" s="22"/>
      <c r="MBB32" s="22"/>
      <c r="MBC32" s="22"/>
      <c r="MBD32" s="22"/>
      <c r="MBE32" s="22"/>
      <c r="MBF32" s="22"/>
      <c r="MBG32" s="22"/>
      <c r="MBH32" s="22"/>
      <c r="MBI32" s="22"/>
      <c r="MBJ32" s="22"/>
      <c r="MBK32" s="22"/>
      <c r="MBL32" s="22"/>
      <c r="MBM32" s="22"/>
      <c r="MBN32" s="22"/>
      <c r="MBO32" s="22"/>
      <c r="MBP32" s="22"/>
      <c r="MBQ32" s="22"/>
      <c r="MBR32" s="22"/>
      <c r="MBS32" s="22"/>
      <c r="MBT32" s="22"/>
      <c r="MBU32" s="22"/>
      <c r="MBV32" s="22"/>
      <c r="MBW32" s="22"/>
      <c r="MBX32" s="22"/>
      <c r="MBY32" s="22"/>
      <c r="MBZ32" s="22"/>
      <c r="MCA32" s="22"/>
      <c r="MCB32" s="22"/>
      <c r="MCC32" s="22"/>
      <c r="MCD32" s="22"/>
      <c r="MCE32" s="22"/>
      <c r="MCF32" s="22"/>
      <c r="MCG32" s="22"/>
      <c r="MCH32" s="22"/>
      <c r="MCI32" s="22"/>
      <c r="MCJ32" s="22"/>
      <c r="MCK32" s="22"/>
      <c r="MCL32" s="22"/>
      <c r="MCM32" s="22"/>
      <c r="MCN32" s="22"/>
      <c r="MCO32" s="22"/>
      <c r="MCP32" s="22"/>
      <c r="MCQ32" s="22"/>
      <c r="MCR32" s="22"/>
      <c r="MCS32" s="22"/>
      <c r="MCT32" s="22"/>
      <c r="MCU32" s="22"/>
      <c r="MCV32" s="22"/>
      <c r="MCW32" s="22"/>
      <c r="MCX32" s="22"/>
      <c r="MCY32" s="22"/>
      <c r="MCZ32" s="22"/>
      <c r="MDA32" s="22"/>
      <c r="MDB32" s="22"/>
      <c r="MDC32" s="22"/>
      <c r="MDD32" s="22"/>
      <c r="MDE32" s="22"/>
      <c r="MDF32" s="22"/>
      <c r="MDG32" s="22"/>
      <c r="MDH32" s="22"/>
      <c r="MDI32" s="22"/>
      <c r="MDJ32" s="22"/>
      <c r="MDK32" s="22"/>
      <c r="MDL32" s="22"/>
      <c r="MDM32" s="22"/>
      <c r="MDN32" s="22"/>
      <c r="MDO32" s="22"/>
      <c r="MDP32" s="22"/>
      <c r="MDQ32" s="22"/>
      <c r="MDR32" s="22"/>
      <c r="MDS32" s="22"/>
      <c r="MDT32" s="22"/>
      <c r="MDU32" s="22"/>
      <c r="MDV32" s="22"/>
      <c r="MDW32" s="22"/>
      <c r="MDX32" s="22"/>
      <c r="MDY32" s="22"/>
      <c r="MDZ32" s="22"/>
      <c r="MEA32" s="22"/>
      <c r="MEB32" s="22"/>
      <c r="MEC32" s="22"/>
      <c r="MED32" s="22"/>
      <c r="MEE32" s="22"/>
      <c r="MEF32" s="22"/>
      <c r="MEG32" s="22"/>
      <c r="MEH32" s="22"/>
      <c r="MEI32" s="22"/>
      <c r="MEJ32" s="22"/>
      <c r="MEK32" s="22"/>
      <c r="MEL32" s="22"/>
      <c r="MEM32" s="22"/>
      <c r="MEN32" s="22"/>
      <c r="MEO32" s="22"/>
      <c r="MEP32" s="22"/>
      <c r="MEQ32" s="22"/>
      <c r="MER32" s="22"/>
      <c r="MES32" s="22"/>
      <c r="MET32" s="22"/>
      <c r="MEU32" s="22"/>
      <c r="MEV32" s="22"/>
      <c r="MEW32" s="22"/>
      <c r="MEX32" s="22"/>
      <c r="MEY32" s="22"/>
      <c r="MEZ32" s="22"/>
      <c r="MFA32" s="22"/>
      <c r="MFB32" s="22"/>
      <c r="MFC32" s="22"/>
      <c r="MFD32" s="22"/>
      <c r="MFE32" s="22"/>
      <c r="MFF32" s="22"/>
      <c r="MFG32" s="22"/>
      <c r="MFH32" s="22"/>
      <c r="MFI32" s="22"/>
      <c r="MFJ32" s="22"/>
      <c r="MFK32" s="22"/>
      <c r="MFL32" s="22"/>
      <c r="MFM32" s="22"/>
      <c r="MFN32" s="22"/>
      <c r="MFO32" s="22"/>
      <c r="MFP32" s="22"/>
      <c r="MFQ32" s="22"/>
      <c r="MFR32" s="22"/>
      <c r="MFS32" s="22"/>
      <c r="MFT32" s="22"/>
      <c r="MFU32" s="22"/>
      <c r="MFV32" s="22"/>
      <c r="MFW32" s="22"/>
      <c r="MFX32" s="22"/>
      <c r="MFY32" s="22"/>
      <c r="MFZ32" s="22"/>
      <c r="MGA32" s="22"/>
      <c r="MGB32" s="22"/>
      <c r="MGC32" s="22"/>
      <c r="MGD32" s="22"/>
      <c r="MGE32" s="22"/>
      <c r="MGF32" s="22"/>
      <c r="MGG32" s="22"/>
      <c r="MGH32" s="22"/>
      <c r="MGI32" s="22"/>
      <c r="MGJ32" s="22"/>
      <c r="MGK32" s="22"/>
      <c r="MGL32" s="22"/>
      <c r="MGM32" s="22"/>
      <c r="MGN32" s="22"/>
      <c r="MGO32" s="22"/>
      <c r="MGP32" s="22"/>
      <c r="MGQ32" s="22"/>
      <c r="MGR32" s="22"/>
      <c r="MGS32" s="22"/>
      <c r="MGT32" s="22"/>
      <c r="MGU32" s="22"/>
      <c r="MGV32" s="22"/>
      <c r="MGW32" s="22"/>
      <c r="MGX32" s="22"/>
      <c r="MGY32" s="22"/>
      <c r="MGZ32" s="22"/>
      <c r="MHA32" s="22"/>
      <c r="MHB32" s="22"/>
      <c r="MHC32" s="22"/>
      <c r="MHD32" s="22"/>
      <c r="MHE32" s="22"/>
      <c r="MHF32" s="22"/>
      <c r="MHG32" s="22"/>
      <c r="MHH32" s="22"/>
      <c r="MHI32" s="22"/>
      <c r="MHJ32" s="22"/>
      <c r="MHK32" s="22"/>
      <c r="MHL32" s="22"/>
      <c r="MHM32" s="22"/>
      <c r="MHN32" s="22"/>
      <c r="MHO32" s="22"/>
      <c r="MHP32" s="22"/>
      <c r="MHQ32" s="22"/>
      <c r="MHR32" s="22"/>
      <c r="MHS32" s="22"/>
      <c r="MHT32" s="22"/>
      <c r="MHU32" s="22"/>
      <c r="MHV32" s="22"/>
      <c r="MHW32" s="22"/>
      <c r="MHX32" s="22"/>
      <c r="MHY32" s="22"/>
      <c r="MHZ32" s="22"/>
      <c r="MIA32" s="22"/>
      <c r="MIB32" s="22"/>
      <c r="MIC32" s="22"/>
      <c r="MID32" s="22"/>
      <c r="MIE32" s="22"/>
      <c r="MIF32" s="22"/>
      <c r="MIG32" s="22"/>
      <c r="MIH32" s="22"/>
      <c r="MII32" s="22"/>
      <c r="MIJ32" s="22"/>
      <c r="MIK32" s="22"/>
      <c r="MIL32" s="22"/>
      <c r="MIM32" s="22"/>
      <c r="MIN32" s="22"/>
      <c r="MIO32" s="22"/>
      <c r="MIP32" s="22"/>
      <c r="MIQ32" s="22"/>
      <c r="MIR32" s="22"/>
      <c r="MIS32" s="22"/>
      <c r="MIT32" s="22"/>
      <c r="MIU32" s="22"/>
      <c r="MIV32" s="22"/>
      <c r="MIW32" s="22"/>
      <c r="MIX32" s="22"/>
      <c r="MIY32" s="22"/>
      <c r="MIZ32" s="22"/>
      <c r="MJA32" s="22"/>
      <c r="MJB32" s="22"/>
      <c r="MJC32" s="22"/>
      <c r="MJD32" s="22"/>
      <c r="MJE32" s="22"/>
      <c r="MJF32" s="22"/>
      <c r="MJG32" s="22"/>
      <c r="MJH32" s="22"/>
      <c r="MJI32" s="22"/>
      <c r="MJJ32" s="22"/>
      <c r="MJK32" s="22"/>
      <c r="MJL32" s="22"/>
      <c r="MJM32" s="22"/>
      <c r="MJN32" s="22"/>
      <c r="MJO32" s="22"/>
      <c r="MJP32" s="22"/>
      <c r="MJQ32" s="22"/>
      <c r="MJR32" s="22"/>
      <c r="MJS32" s="22"/>
      <c r="MJT32" s="22"/>
      <c r="MJU32" s="22"/>
      <c r="MJV32" s="22"/>
      <c r="MJW32" s="22"/>
      <c r="MJX32" s="22"/>
      <c r="MJY32" s="22"/>
      <c r="MJZ32" s="22"/>
      <c r="MKA32" s="22"/>
      <c r="MKB32" s="22"/>
      <c r="MKC32" s="22"/>
      <c r="MKD32" s="22"/>
      <c r="MKE32" s="22"/>
      <c r="MKF32" s="22"/>
      <c r="MKG32" s="22"/>
      <c r="MKH32" s="22"/>
      <c r="MKI32" s="22"/>
      <c r="MKJ32" s="22"/>
      <c r="MKK32" s="22"/>
      <c r="MKL32" s="22"/>
      <c r="MKM32" s="22"/>
      <c r="MKN32" s="22"/>
      <c r="MKO32" s="22"/>
      <c r="MKP32" s="22"/>
      <c r="MKQ32" s="22"/>
      <c r="MKR32" s="22"/>
      <c r="MKS32" s="22"/>
      <c r="MKT32" s="22"/>
      <c r="MKU32" s="22"/>
      <c r="MKV32" s="22"/>
      <c r="MKW32" s="22"/>
      <c r="MKX32" s="22"/>
      <c r="MKY32" s="22"/>
      <c r="MKZ32" s="22"/>
      <c r="MLA32" s="22"/>
      <c r="MLB32" s="22"/>
      <c r="MLC32" s="22"/>
      <c r="MLD32" s="22"/>
      <c r="MLE32" s="22"/>
      <c r="MLF32" s="22"/>
      <c r="MLG32" s="22"/>
      <c r="MLH32" s="22"/>
      <c r="MLI32" s="22"/>
      <c r="MLJ32" s="22"/>
      <c r="MLK32" s="22"/>
      <c r="MLL32" s="22"/>
      <c r="MLM32" s="22"/>
      <c r="MLN32" s="22"/>
      <c r="MLO32" s="22"/>
      <c r="MLP32" s="22"/>
      <c r="MLQ32" s="22"/>
      <c r="MLR32" s="22"/>
      <c r="MLS32" s="22"/>
      <c r="MLT32" s="22"/>
      <c r="MLU32" s="22"/>
      <c r="MLV32" s="22"/>
      <c r="MLW32" s="22"/>
      <c r="MLX32" s="22"/>
      <c r="MLY32" s="22"/>
      <c r="MLZ32" s="22"/>
      <c r="MMA32" s="22"/>
      <c r="MMB32" s="22"/>
      <c r="MMC32" s="22"/>
      <c r="MMD32" s="22"/>
      <c r="MME32" s="22"/>
      <c r="MMF32" s="22"/>
      <c r="MMG32" s="22"/>
      <c r="MMH32" s="22"/>
      <c r="MMI32" s="22"/>
      <c r="MMJ32" s="22"/>
      <c r="MMK32" s="22"/>
      <c r="MML32" s="22"/>
      <c r="MMM32" s="22"/>
      <c r="MMN32" s="22"/>
      <c r="MMO32" s="22"/>
      <c r="MMP32" s="22"/>
      <c r="MMQ32" s="22"/>
      <c r="MMR32" s="22"/>
      <c r="MMS32" s="22"/>
      <c r="MMT32" s="22"/>
      <c r="MMU32" s="22"/>
      <c r="MMV32" s="22"/>
      <c r="MMW32" s="22"/>
      <c r="MMX32" s="22"/>
      <c r="MMY32" s="22"/>
      <c r="MMZ32" s="22"/>
      <c r="MNA32" s="22"/>
      <c r="MNB32" s="22"/>
      <c r="MNC32" s="22"/>
      <c r="MND32" s="22"/>
      <c r="MNE32" s="22"/>
      <c r="MNF32" s="22"/>
      <c r="MNG32" s="22"/>
      <c r="MNH32" s="22"/>
      <c r="MNI32" s="22"/>
      <c r="MNJ32" s="22"/>
      <c r="MNK32" s="22"/>
      <c r="MNL32" s="22"/>
      <c r="MNM32" s="22"/>
      <c r="MNN32" s="22"/>
      <c r="MNO32" s="22"/>
      <c r="MNP32" s="22"/>
      <c r="MNQ32" s="22"/>
      <c r="MNR32" s="22"/>
      <c r="MNS32" s="22"/>
      <c r="MNT32" s="22"/>
      <c r="MNU32" s="22"/>
      <c r="MNV32" s="22"/>
      <c r="MNW32" s="22"/>
      <c r="MNX32" s="22"/>
      <c r="MNY32" s="22"/>
      <c r="MNZ32" s="22"/>
      <c r="MOA32" s="22"/>
      <c r="MOB32" s="22"/>
      <c r="MOC32" s="22"/>
      <c r="MOD32" s="22"/>
      <c r="MOE32" s="22"/>
      <c r="MOF32" s="22"/>
      <c r="MOG32" s="22"/>
      <c r="MOH32" s="22"/>
      <c r="MOI32" s="22"/>
      <c r="MOJ32" s="22"/>
      <c r="MOK32" s="22"/>
      <c r="MOL32" s="22"/>
      <c r="MOM32" s="22"/>
      <c r="MON32" s="22"/>
      <c r="MOO32" s="22"/>
      <c r="MOP32" s="22"/>
      <c r="MOQ32" s="22"/>
      <c r="MOR32" s="22"/>
      <c r="MOS32" s="22"/>
      <c r="MOT32" s="22"/>
      <c r="MOU32" s="22"/>
      <c r="MOV32" s="22"/>
      <c r="MOW32" s="22"/>
      <c r="MOX32" s="22"/>
      <c r="MOY32" s="22"/>
      <c r="MOZ32" s="22"/>
      <c r="MPA32" s="22"/>
      <c r="MPB32" s="22"/>
      <c r="MPC32" s="22"/>
      <c r="MPD32" s="22"/>
      <c r="MPE32" s="22"/>
      <c r="MPF32" s="22"/>
      <c r="MPG32" s="22"/>
      <c r="MPH32" s="22"/>
      <c r="MPI32" s="22"/>
      <c r="MPJ32" s="22"/>
      <c r="MPK32" s="22"/>
      <c r="MPL32" s="22"/>
      <c r="MPM32" s="22"/>
      <c r="MPN32" s="22"/>
      <c r="MPO32" s="22"/>
      <c r="MPP32" s="22"/>
      <c r="MPQ32" s="22"/>
      <c r="MPR32" s="22"/>
      <c r="MPS32" s="22"/>
      <c r="MPT32" s="22"/>
      <c r="MPU32" s="22"/>
      <c r="MPV32" s="22"/>
      <c r="MPW32" s="22"/>
      <c r="MPX32" s="22"/>
      <c r="MPY32" s="22"/>
      <c r="MPZ32" s="22"/>
      <c r="MQA32" s="22"/>
      <c r="MQB32" s="22"/>
      <c r="MQC32" s="22"/>
      <c r="MQD32" s="22"/>
      <c r="MQE32" s="22"/>
      <c r="MQF32" s="22"/>
      <c r="MQG32" s="22"/>
      <c r="MQH32" s="22"/>
      <c r="MQI32" s="22"/>
      <c r="MQJ32" s="22"/>
      <c r="MQK32" s="22"/>
      <c r="MQL32" s="22"/>
      <c r="MQM32" s="22"/>
      <c r="MQN32" s="22"/>
      <c r="MQO32" s="22"/>
      <c r="MQP32" s="22"/>
      <c r="MQQ32" s="22"/>
      <c r="MQR32" s="22"/>
      <c r="MQS32" s="22"/>
      <c r="MQT32" s="22"/>
      <c r="MQU32" s="22"/>
      <c r="MQV32" s="22"/>
      <c r="MQW32" s="22"/>
      <c r="MQX32" s="22"/>
      <c r="MQY32" s="22"/>
      <c r="MQZ32" s="22"/>
      <c r="MRA32" s="22"/>
      <c r="MRB32" s="22"/>
      <c r="MRC32" s="22"/>
      <c r="MRD32" s="22"/>
      <c r="MRE32" s="22"/>
      <c r="MRF32" s="22"/>
      <c r="MRG32" s="22"/>
      <c r="MRH32" s="22"/>
      <c r="MRI32" s="22"/>
      <c r="MRJ32" s="22"/>
      <c r="MRK32" s="22"/>
      <c r="MRL32" s="22"/>
      <c r="MRM32" s="22"/>
      <c r="MRN32" s="22"/>
      <c r="MRO32" s="22"/>
      <c r="MRP32" s="22"/>
      <c r="MRQ32" s="22"/>
      <c r="MRR32" s="22"/>
      <c r="MRS32" s="22"/>
      <c r="MRT32" s="22"/>
      <c r="MRU32" s="22"/>
      <c r="MRV32" s="22"/>
      <c r="MRW32" s="22"/>
      <c r="MRX32" s="22"/>
      <c r="MRY32" s="22"/>
      <c r="MRZ32" s="22"/>
      <c r="MSA32" s="22"/>
      <c r="MSB32" s="22"/>
      <c r="MSC32" s="22"/>
      <c r="MSD32" s="22"/>
      <c r="MSE32" s="22"/>
      <c r="MSF32" s="22"/>
      <c r="MSG32" s="22"/>
      <c r="MSH32" s="22"/>
      <c r="MSI32" s="22"/>
      <c r="MSJ32" s="22"/>
      <c r="MSK32" s="22"/>
      <c r="MSL32" s="22"/>
      <c r="MSM32" s="22"/>
      <c r="MSN32" s="22"/>
      <c r="MSO32" s="22"/>
      <c r="MSP32" s="22"/>
      <c r="MSQ32" s="22"/>
      <c r="MSR32" s="22"/>
      <c r="MSS32" s="22"/>
      <c r="MST32" s="22"/>
      <c r="MSU32" s="22"/>
      <c r="MSV32" s="22"/>
      <c r="MSW32" s="22"/>
      <c r="MSX32" s="22"/>
      <c r="MSY32" s="22"/>
      <c r="MSZ32" s="22"/>
      <c r="MTA32" s="22"/>
      <c r="MTB32" s="22"/>
      <c r="MTC32" s="22"/>
      <c r="MTD32" s="22"/>
      <c r="MTE32" s="22"/>
      <c r="MTF32" s="22"/>
      <c r="MTG32" s="22"/>
      <c r="MTH32" s="22"/>
      <c r="MTI32" s="22"/>
      <c r="MTJ32" s="22"/>
      <c r="MTK32" s="22"/>
      <c r="MTL32" s="22"/>
      <c r="MTM32" s="22"/>
      <c r="MTN32" s="22"/>
      <c r="MTO32" s="22"/>
      <c r="MTP32" s="22"/>
      <c r="MTQ32" s="22"/>
      <c r="MTR32" s="22"/>
      <c r="MTS32" s="22"/>
      <c r="MTT32" s="22"/>
      <c r="MTU32" s="22"/>
      <c r="MTV32" s="22"/>
      <c r="MTW32" s="22"/>
      <c r="MTX32" s="22"/>
      <c r="MTY32" s="22"/>
      <c r="MTZ32" s="22"/>
      <c r="MUA32" s="22"/>
      <c r="MUB32" s="22"/>
      <c r="MUC32" s="22"/>
      <c r="MUD32" s="22"/>
      <c r="MUE32" s="22"/>
      <c r="MUF32" s="22"/>
      <c r="MUG32" s="22"/>
      <c r="MUH32" s="22"/>
      <c r="MUI32" s="22"/>
      <c r="MUJ32" s="22"/>
      <c r="MUK32" s="22"/>
      <c r="MUL32" s="22"/>
      <c r="MUM32" s="22"/>
      <c r="MUN32" s="22"/>
      <c r="MUO32" s="22"/>
      <c r="MUP32" s="22"/>
      <c r="MUQ32" s="22"/>
      <c r="MUR32" s="22"/>
      <c r="MUS32" s="22"/>
      <c r="MUT32" s="22"/>
      <c r="MUU32" s="22"/>
      <c r="MUV32" s="22"/>
      <c r="MUW32" s="22"/>
      <c r="MUX32" s="22"/>
      <c r="MUY32" s="22"/>
      <c r="MUZ32" s="22"/>
      <c r="MVA32" s="22"/>
      <c r="MVB32" s="22"/>
      <c r="MVC32" s="22"/>
      <c r="MVD32" s="22"/>
      <c r="MVE32" s="22"/>
      <c r="MVF32" s="22"/>
      <c r="MVG32" s="22"/>
      <c r="MVH32" s="22"/>
      <c r="MVI32" s="22"/>
      <c r="MVJ32" s="22"/>
      <c r="MVK32" s="22"/>
      <c r="MVL32" s="22"/>
      <c r="MVM32" s="22"/>
      <c r="MVN32" s="22"/>
      <c r="MVO32" s="22"/>
      <c r="MVP32" s="22"/>
      <c r="MVQ32" s="22"/>
      <c r="MVR32" s="22"/>
      <c r="MVS32" s="22"/>
      <c r="MVT32" s="22"/>
      <c r="MVU32" s="22"/>
      <c r="MVV32" s="22"/>
      <c r="MVW32" s="22"/>
      <c r="MVX32" s="22"/>
      <c r="MVY32" s="22"/>
      <c r="MVZ32" s="22"/>
      <c r="MWA32" s="22"/>
      <c r="MWB32" s="22"/>
      <c r="MWC32" s="22"/>
      <c r="MWD32" s="22"/>
      <c r="MWE32" s="22"/>
      <c r="MWF32" s="22"/>
      <c r="MWG32" s="22"/>
      <c r="MWH32" s="22"/>
      <c r="MWI32" s="22"/>
      <c r="MWJ32" s="22"/>
      <c r="MWK32" s="22"/>
      <c r="MWL32" s="22"/>
      <c r="MWM32" s="22"/>
      <c r="MWN32" s="22"/>
      <c r="MWO32" s="22"/>
      <c r="MWP32" s="22"/>
      <c r="MWQ32" s="22"/>
      <c r="MWR32" s="22"/>
      <c r="MWS32" s="22"/>
      <c r="MWT32" s="22"/>
      <c r="MWU32" s="22"/>
      <c r="MWV32" s="22"/>
      <c r="MWW32" s="22"/>
      <c r="MWX32" s="22"/>
      <c r="MWY32" s="22"/>
      <c r="MWZ32" s="22"/>
      <c r="MXA32" s="22"/>
      <c r="MXB32" s="22"/>
      <c r="MXC32" s="22"/>
      <c r="MXD32" s="22"/>
      <c r="MXE32" s="22"/>
      <c r="MXF32" s="22"/>
      <c r="MXG32" s="22"/>
      <c r="MXH32" s="22"/>
      <c r="MXI32" s="22"/>
      <c r="MXJ32" s="22"/>
      <c r="MXK32" s="22"/>
      <c r="MXL32" s="22"/>
      <c r="MXM32" s="22"/>
      <c r="MXN32" s="22"/>
      <c r="MXO32" s="22"/>
      <c r="MXP32" s="22"/>
      <c r="MXQ32" s="22"/>
      <c r="MXR32" s="22"/>
      <c r="MXS32" s="22"/>
      <c r="MXT32" s="22"/>
      <c r="MXU32" s="22"/>
      <c r="MXV32" s="22"/>
      <c r="MXW32" s="22"/>
      <c r="MXX32" s="22"/>
      <c r="MXY32" s="22"/>
      <c r="MXZ32" s="22"/>
      <c r="MYA32" s="22"/>
      <c r="MYB32" s="22"/>
      <c r="MYC32" s="22"/>
      <c r="MYD32" s="22"/>
      <c r="MYE32" s="22"/>
      <c r="MYF32" s="22"/>
      <c r="MYG32" s="22"/>
      <c r="MYH32" s="22"/>
      <c r="MYI32" s="22"/>
      <c r="MYJ32" s="22"/>
      <c r="MYK32" s="22"/>
      <c r="MYL32" s="22"/>
      <c r="MYM32" s="22"/>
      <c r="MYN32" s="22"/>
      <c r="MYO32" s="22"/>
      <c r="MYP32" s="22"/>
      <c r="MYQ32" s="22"/>
      <c r="MYR32" s="22"/>
      <c r="MYS32" s="22"/>
      <c r="MYT32" s="22"/>
      <c r="MYU32" s="22"/>
      <c r="MYV32" s="22"/>
      <c r="MYW32" s="22"/>
      <c r="MYX32" s="22"/>
      <c r="MYY32" s="22"/>
      <c r="MYZ32" s="22"/>
      <c r="MZA32" s="22"/>
      <c r="MZB32" s="22"/>
      <c r="MZC32" s="22"/>
      <c r="MZD32" s="22"/>
      <c r="MZE32" s="22"/>
      <c r="MZF32" s="22"/>
      <c r="MZG32" s="22"/>
      <c r="MZH32" s="22"/>
      <c r="MZI32" s="22"/>
      <c r="MZJ32" s="22"/>
      <c r="MZK32" s="22"/>
      <c r="MZL32" s="22"/>
      <c r="MZM32" s="22"/>
      <c r="MZN32" s="22"/>
      <c r="MZO32" s="22"/>
      <c r="MZP32" s="22"/>
      <c r="MZQ32" s="22"/>
      <c r="MZR32" s="22"/>
      <c r="MZS32" s="22"/>
      <c r="MZT32" s="22"/>
      <c r="MZU32" s="22"/>
      <c r="MZV32" s="22"/>
      <c r="MZW32" s="22"/>
      <c r="MZX32" s="22"/>
      <c r="MZY32" s="22"/>
      <c r="MZZ32" s="22"/>
      <c r="NAA32" s="22"/>
      <c r="NAB32" s="22"/>
      <c r="NAC32" s="22"/>
      <c r="NAD32" s="22"/>
      <c r="NAE32" s="22"/>
      <c r="NAF32" s="22"/>
      <c r="NAG32" s="22"/>
      <c r="NAH32" s="22"/>
      <c r="NAI32" s="22"/>
      <c r="NAJ32" s="22"/>
      <c r="NAK32" s="22"/>
      <c r="NAL32" s="22"/>
      <c r="NAM32" s="22"/>
      <c r="NAN32" s="22"/>
      <c r="NAO32" s="22"/>
      <c r="NAP32" s="22"/>
      <c r="NAQ32" s="22"/>
      <c r="NAR32" s="22"/>
      <c r="NAS32" s="22"/>
      <c r="NAT32" s="22"/>
      <c r="NAU32" s="22"/>
      <c r="NAV32" s="22"/>
      <c r="NAW32" s="22"/>
      <c r="NAX32" s="22"/>
      <c r="NAY32" s="22"/>
      <c r="NAZ32" s="22"/>
      <c r="NBA32" s="22"/>
      <c r="NBB32" s="22"/>
      <c r="NBC32" s="22"/>
      <c r="NBD32" s="22"/>
      <c r="NBE32" s="22"/>
      <c r="NBF32" s="22"/>
      <c r="NBG32" s="22"/>
      <c r="NBH32" s="22"/>
      <c r="NBI32" s="22"/>
      <c r="NBJ32" s="22"/>
      <c r="NBK32" s="22"/>
      <c r="NBL32" s="22"/>
      <c r="NBM32" s="22"/>
      <c r="NBN32" s="22"/>
      <c r="NBO32" s="22"/>
      <c r="NBP32" s="22"/>
      <c r="NBQ32" s="22"/>
      <c r="NBR32" s="22"/>
      <c r="NBS32" s="22"/>
      <c r="NBT32" s="22"/>
      <c r="NBU32" s="22"/>
      <c r="NBV32" s="22"/>
      <c r="NBW32" s="22"/>
      <c r="NBX32" s="22"/>
      <c r="NBY32" s="22"/>
      <c r="NBZ32" s="22"/>
      <c r="NCA32" s="22"/>
      <c r="NCB32" s="22"/>
      <c r="NCC32" s="22"/>
      <c r="NCD32" s="22"/>
      <c r="NCE32" s="22"/>
      <c r="NCF32" s="22"/>
      <c r="NCG32" s="22"/>
      <c r="NCH32" s="22"/>
      <c r="NCI32" s="22"/>
      <c r="NCJ32" s="22"/>
      <c r="NCK32" s="22"/>
      <c r="NCL32" s="22"/>
      <c r="NCM32" s="22"/>
      <c r="NCN32" s="22"/>
      <c r="NCO32" s="22"/>
      <c r="NCP32" s="22"/>
      <c r="NCQ32" s="22"/>
      <c r="NCR32" s="22"/>
      <c r="NCS32" s="22"/>
      <c r="NCT32" s="22"/>
      <c r="NCU32" s="22"/>
      <c r="NCV32" s="22"/>
      <c r="NCW32" s="22"/>
      <c r="NCX32" s="22"/>
      <c r="NCY32" s="22"/>
      <c r="NCZ32" s="22"/>
      <c r="NDA32" s="22"/>
      <c r="NDB32" s="22"/>
      <c r="NDC32" s="22"/>
      <c r="NDD32" s="22"/>
      <c r="NDE32" s="22"/>
      <c r="NDF32" s="22"/>
      <c r="NDG32" s="22"/>
      <c r="NDH32" s="22"/>
      <c r="NDI32" s="22"/>
      <c r="NDJ32" s="22"/>
      <c r="NDK32" s="22"/>
      <c r="NDL32" s="22"/>
      <c r="NDM32" s="22"/>
      <c r="NDN32" s="22"/>
      <c r="NDO32" s="22"/>
      <c r="NDP32" s="22"/>
      <c r="NDQ32" s="22"/>
      <c r="NDR32" s="22"/>
      <c r="NDS32" s="22"/>
      <c r="NDT32" s="22"/>
      <c r="NDU32" s="22"/>
      <c r="NDV32" s="22"/>
      <c r="NDW32" s="22"/>
      <c r="NDX32" s="22"/>
      <c r="NDY32" s="22"/>
      <c r="NDZ32" s="22"/>
      <c r="NEA32" s="22"/>
      <c r="NEB32" s="22"/>
      <c r="NEC32" s="22"/>
      <c r="NED32" s="22"/>
      <c r="NEE32" s="22"/>
      <c r="NEF32" s="22"/>
      <c r="NEG32" s="22"/>
      <c r="NEH32" s="22"/>
      <c r="NEI32" s="22"/>
      <c r="NEJ32" s="22"/>
      <c r="NEK32" s="22"/>
      <c r="NEL32" s="22"/>
      <c r="NEM32" s="22"/>
      <c r="NEN32" s="22"/>
      <c r="NEO32" s="22"/>
      <c r="NEP32" s="22"/>
      <c r="NEQ32" s="22"/>
      <c r="NER32" s="22"/>
      <c r="NES32" s="22"/>
      <c r="NET32" s="22"/>
      <c r="NEU32" s="22"/>
      <c r="NEV32" s="22"/>
      <c r="NEW32" s="22"/>
      <c r="NEX32" s="22"/>
      <c r="NEY32" s="22"/>
      <c r="NEZ32" s="22"/>
      <c r="NFA32" s="22"/>
      <c r="NFB32" s="22"/>
      <c r="NFC32" s="22"/>
      <c r="NFD32" s="22"/>
      <c r="NFE32" s="22"/>
      <c r="NFF32" s="22"/>
      <c r="NFG32" s="22"/>
      <c r="NFH32" s="22"/>
      <c r="NFI32" s="22"/>
      <c r="NFJ32" s="22"/>
      <c r="NFK32" s="22"/>
      <c r="NFL32" s="22"/>
      <c r="NFM32" s="22"/>
      <c r="NFN32" s="22"/>
      <c r="NFO32" s="22"/>
      <c r="NFP32" s="22"/>
      <c r="NFQ32" s="22"/>
      <c r="NFR32" s="22"/>
      <c r="NFS32" s="22"/>
      <c r="NFT32" s="22"/>
      <c r="NFU32" s="22"/>
      <c r="NFV32" s="22"/>
      <c r="NFW32" s="22"/>
      <c r="NFX32" s="22"/>
      <c r="NFY32" s="22"/>
      <c r="NFZ32" s="22"/>
      <c r="NGA32" s="22"/>
      <c r="NGB32" s="22"/>
      <c r="NGC32" s="22"/>
      <c r="NGD32" s="22"/>
      <c r="NGE32" s="22"/>
      <c r="NGF32" s="22"/>
      <c r="NGG32" s="22"/>
      <c r="NGH32" s="22"/>
      <c r="NGI32" s="22"/>
      <c r="NGJ32" s="22"/>
      <c r="NGK32" s="22"/>
      <c r="NGL32" s="22"/>
      <c r="NGM32" s="22"/>
      <c r="NGN32" s="22"/>
      <c r="NGO32" s="22"/>
      <c r="NGP32" s="22"/>
      <c r="NGQ32" s="22"/>
      <c r="NGR32" s="22"/>
      <c r="NGS32" s="22"/>
      <c r="NGT32" s="22"/>
      <c r="NGU32" s="22"/>
      <c r="NGV32" s="22"/>
      <c r="NGW32" s="22"/>
      <c r="NGX32" s="22"/>
      <c r="NGY32" s="22"/>
      <c r="NGZ32" s="22"/>
      <c r="NHA32" s="22"/>
      <c r="NHB32" s="22"/>
      <c r="NHC32" s="22"/>
      <c r="NHD32" s="22"/>
      <c r="NHE32" s="22"/>
      <c r="NHF32" s="22"/>
      <c r="NHG32" s="22"/>
      <c r="NHH32" s="22"/>
      <c r="NHI32" s="22"/>
      <c r="NHJ32" s="22"/>
      <c r="NHK32" s="22"/>
      <c r="NHL32" s="22"/>
      <c r="NHM32" s="22"/>
      <c r="NHN32" s="22"/>
      <c r="NHO32" s="22"/>
      <c r="NHP32" s="22"/>
      <c r="NHQ32" s="22"/>
      <c r="NHR32" s="22"/>
      <c r="NHS32" s="22"/>
      <c r="NHT32" s="22"/>
      <c r="NHU32" s="22"/>
      <c r="NHV32" s="22"/>
      <c r="NHW32" s="22"/>
      <c r="NHX32" s="22"/>
      <c r="NHY32" s="22"/>
      <c r="NHZ32" s="22"/>
      <c r="NIA32" s="22"/>
      <c r="NIB32" s="22"/>
      <c r="NIC32" s="22"/>
      <c r="NID32" s="22"/>
      <c r="NIE32" s="22"/>
      <c r="NIF32" s="22"/>
      <c r="NIG32" s="22"/>
      <c r="NIH32" s="22"/>
      <c r="NII32" s="22"/>
      <c r="NIJ32" s="22"/>
      <c r="NIK32" s="22"/>
      <c r="NIL32" s="22"/>
      <c r="NIM32" s="22"/>
      <c r="NIN32" s="22"/>
      <c r="NIO32" s="22"/>
      <c r="NIP32" s="22"/>
      <c r="NIQ32" s="22"/>
      <c r="NIR32" s="22"/>
      <c r="NIS32" s="22"/>
      <c r="NIT32" s="22"/>
      <c r="NIU32" s="22"/>
      <c r="NIV32" s="22"/>
      <c r="NIW32" s="22"/>
      <c r="NIX32" s="22"/>
      <c r="NIY32" s="22"/>
      <c r="NIZ32" s="22"/>
      <c r="NJA32" s="22"/>
      <c r="NJB32" s="22"/>
      <c r="NJC32" s="22"/>
      <c r="NJD32" s="22"/>
      <c r="NJE32" s="22"/>
      <c r="NJF32" s="22"/>
      <c r="NJG32" s="22"/>
      <c r="NJH32" s="22"/>
      <c r="NJI32" s="22"/>
      <c r="NJJ32" s="22"/>
      <c r="NJK32" s="22"/>
      <c r="NJL32" s="22"/>
      <c r="NJM32" s="22"/>
      <c r="NJN32" s="22"/>
      <c r="NJO32" s="22"/>
      <c r="NJP32" s="22"/>
      <c r="NJQ32" s="22"/>
      <c r="NJR32" s="22"/>
      <c r="NJS32" s="22"/>
      <c r="NJT32" s="22"/>
      <c r="NJU32" s="22"/>
      <c r="NJV32" s="22"/>
      <c r="NJW32" s="22"/>
      <c r="NJX32" s="22"/>
      <c r="NJY32" s="22"/>
      <c r="NJZ32" s="22"/>
      <c r="NKA32" s="22"/>
      <c r="NKB32" s="22"/>
      <c r="NKC32" s="22"/>
      <c r="NKD32" s="22"/>
      <c r="NKE32" s="22"/>
      <c r="NKF32" s="22"/>
      <c r="NKG32" s="22"/>
      <c r="NKH32" s="22"/>
      <c r="NKI32" s="22"/>
      <c r="NKJ32" s="22"/>
      <c r="NKK32" s="22"/>
      <c r="NKL32" s="22"/>
      <c r="NKM32" s="22"/>
      <c r="NKN32" s="22"/>
      <c r="NKO32" s="22"/>
      <c r="NKP32" s="22"/>
      <c r="NKQ32" s="22"/>
      <c r="NKR32" s="22"/>
      <c r="NKS32" s="22"/>
      <c r="NKT32" s="22"/>
      <c r="NKU32" s="22"/>
      <c r="NKV32" s="22"/>
      <c r="NKW32" s="22"/>
      <c r="NKX32" s="22"/>
      <c r="NKY32" s="22"/>
      <c r="NKZ32" s="22"/>
      <c r="NLA32" s="22"/>
      <c r="NLB32" s="22"/>
      <c r="NLC32" s="22"/>
      <c r="NLD32" s="22"/>
      <c r="NLE32" s="22"/>
      <c r="NLF32" s="22"/>
      <c r="NLG32" s="22"/>
      <c r="NLH32" s="22"/>
      <c r="NLI32" s="22"/>
      <c r="NLJ32" s="22"/>
      <c r="NLK32" s="22"/>
      <c r="NLL32" s="22"/>
      <c r="NLM32" s="22"/>
      <c r="NLN32" s="22"/>
      <c r="NLO32" s="22"/>
      <c r="NLP32" s="22"/>
      <c r="NLQ32" s="22"/>
      <c r="NLR32" s="22"/>
      <c r="NLS32" s="22"/>
      <c r="NLT32" s="22"/>
      <c r="NLU32" s="22"/>
      <c r="NLV32" s="22"/>
      <c r="NLW32" s="22"/>
      <c r="NLX32" s="22"/>
      <c r="NLY32" s="22"/>
      <c r="NLZ32" s="22"/>
      <c r="NMA32" s="22"/>
      <c r="NMB32" s="22"/>
      <c r="NMC32" s="22"/>
      <c r="NMD32" s="22"/>
      <c r="NME32" s="22"/>
      <c r="NMF32" s="22"/>
      <c r="NMG32" s="22"/>
      <c r="NMH32" s="22"/>
      <c r="NMI32" s="22"/>
      <c r="NMJ32" s="22"/>
      <c r="NMK32" s="22"/>
      <c r="NML32" s="22"/>
      <c r="NMM32" s="22"/>
      <c r="NMN32" s="22"/>
      <c r="NMO32" s="22"/>
      <c r="NMP32" s="22"/>
      <c r="NMQ32" s="22"/>
      <c r="NMR32" s="22"/>
      <c r="NMS32" s="22"/>
      <c r="NMT32" s="22"/>
      <c r="NMU32" s="22"/>
      <c r="NMV32" s="22"/>
      <c r="NMW32" s="22"/>
      <c r="NMX32" s="22"/>
      <c r="NMY32" s="22"/>
      <c r="NMZ32" s="22"/>
      <c r="NNA32" s="22"/>
      <c r="NNB32" s="22"/>
      <c r="NNC32" s="22"/>
      <c r="NND32" s="22"/>
      <c r="NNE32" s="22"/>
      <c r="NNF32" s="22"/>
      <c r="NNG32" s="22"/>
      <c r="NNH32" s="22"/>
      <c r="NNI32" s="22"/>
      <c r="NNJ32" s="22"/>
      <c r="NNK32" s="22"/>
      <c r="NNL32" s="22"/>
      <c r="NNM32" s="22"/>
      <c r="NNN32" s="22"/>
      <c r="NNO32" s="22"/>
      <c r="NNP32" s="22"/>
      <c r="NNQ32" s="22"/>
      <c r="NNR32" s="22"/>
      <c r="NNS32" s="22"/>
      <c r="NNT32" s="22"/>
      <c r="NNU32" s="22"/>
      <c r="NNV32" s="22"/>
      <c r="NNW32" s="22"/>
      <c r="NNX32" s="22"/>
      <c r="NNY32" s="22"/>
      <c r="NNZ32" s="22"/>
      <c r="NOA32" s="22"/>
      <c r="NOB32" s="22"/>
      <c r="NOC32" s="22"/>
      <c r="NOD32" s="22"/>
      <c r="NOE32" s="22"/>
      <c r="NOF32" s="22"/>
      <c r="NOG32" s="22"/>
      <c r="NOH32" s="22"/>
      <c r="NOI32" s="22"/>
      <c r="NOJ32" s="22"/>
      <c r="NOK32" s="22"/>
      <c r="NOL32" s="22"/>
      <c r="NOM32" s="22"/>
      <c r="NON32" s="22"/>
      <c r="NOO32" s="22"/>
      <c r="NOP32" s="22"/>
      <c r="NOQ32" s="22"/>
      <c r="NOR32" s="22"/>
      <c r="NOS32" s="22"/>
      <c r="NOT32" s="22"/>
      <c r="NOU32" s="22"/>
      <c r="NOV32" s="22"/>
      <c r="NOW32" s="22"/>
      <c r="NOX32" s="22"/>
      <c r="NOY32" s="22"/>
      <c r="NOZ32" s="22"/>
      <c r="NPA32" s="22"/>
      <c r="NPB32" s="22"/>
      <c r="NPC32" s="22"/>
      <c r="NPD32" s="22"/>
      <c r="NPE32" s="22"/>
      <c r="NPF32" s="22"/>
      <c r="NPG32" s="22"/>
      <c r="NPH32" s="22"/>
      <c r="NPI32" s="22"/>
      <c r="NPJ32" s="22"/>
      <c r="NPK32" s="22"/>
      <c r="NPL32" s="22"/>
      <c r="NPM32" s="22"/>
      <c r="NPN32" s="22"/>
      <c r="NPO32" s="22"/>
      <c r="NPP32" s="22"/>
      <c r="NPQ32" s="22"/>
      <c r="NPR32" s="22"/>
      <c r="NPS32" s="22"/>
      <c r="NPT32" s="22"/>
      <c r="NPU32" s="22"/>
      <c r="NPV32" s="22"/>
      <c r="NPW32" s="22"/>
      <c r="NPX32" s="22"/>
      <c r="NPY32" s="22"/>
      <c r="NPZ32" s="22"/>
      <c r="NQA32" s="22"/>
      <c r="NQB32" s="22"/>
      <c r="NQC32" s="22"/>
      <c r="NQD32" s="22"/>
      <c r="NQE32" s="22"/>
      <c r="NQF32" s="22"/>
      <c r="NQG32" s="22"/>
      <c r="NQH32" s="22"/>
      <c r="NQI32" s="22"/>
      <c r="NQJ32" s="22"/>
      <c r="NQK32" s="22"/>
      <c r="NQL32" s="22"/>
      <c r="NQM32" s="22"/>
      <c r="NQN32" s="22"/>
      <c r="NQO32" s="22"/>
      <c r="NQP32" s="22"/>
      <c r="NQQ32" s="22"/>
      <c r="NQR32" s="22"/>
      <c r="NQS32" s="22"/>
      <c r="NQT32" s="22"/>
      <c r="NQU32" s="22"/>
      <c r="NQV32" s="22"/>
      <c r="NQW32" s="22"/>
      <c r="NQX32" s="22"/>
      <c r="NQY32" s="22"/>
      <c r="NQZ32" s="22"/>
      <c r="NRA32" s="22"/>
      <c r="NRB32" s="22"/>
      <c r="NRC32" s="22"/>
      <c r="NRD32" s="22"/>
      <c r="NRE32" s="22"/>
      <c r="NRF32" s="22"/>
      <c r="NRG32" s="22"/>
      <c r="NRH32" s="22"/>
      <c r="NRI32" s="22"/>
      <c r="NRJ32" s="22"/>
      <c r="NRK32" s="22"/>
      <c r="NRL32" s="22"/>
      <c r="NRM32" s="22"/>
      <c r="NRN32" s="22"/>
      <c r="NRO32" s="22"/>
      <c r="NRP32" s="22"/>
      <c r="NRQ32" s="22"/>
      <c r="NRR32" s="22"/>
      <c r="NRS32" s="22"/>
      <c r="NRT32" s="22"/>
      <c r="NRU32" s="22"/>
      <c r="NRV32" s="22"/>
      <c r="NRW32" s="22"/>
      <c r="NRX32" s="22"/>
      <c r="NRY32" s="22"/>
      <c r="NRZ32" s="22"/>
      <c r="NSA32" s="22"/>
      <c r="NSB32" s="22"/>
      <c r="NSC32" s="22"/>
      <c r="NSD32" s="22"/>
      <c r="NSE32" s="22"/>
      <c r="NSF32" s="22"/>
      <c r="NSG32" s="22"/>
      <c r="NSH32" s="22"/>
      <c r="NSI32" s="22"/>
      <c r="NSJ32" s="22"/>
      <c r="NSK32" s="22"/>
      <c r="NSL32" s="22"/>
      <c r="NSM32" s="22"/>
      <c r="NSN32" s="22"/>
      <c r="NSO32" s="22"/>
      <c r="NSP32" s="22"/>
      <c r="NSQ32" s="22"/>
      <c r="NSR32" s="22"/>
      <c r="NSS32" s="22"/>
      <c r="NST32" s="22"/>
      <c r="NSU32" s="22"/>
      <c r="NSV32" s="22"/>
      <c r="NSW32" s="22"/>
      <c r="NSX32" s="22"/>
      <c r="NSY32" s="22"/>
      <c r="NSZ32" s="22"/>
      <c r="NTA32" s="22"/>
      <c r="NTB32" s="22"/>
      <c r="NTC32" s="22"/>
      <c r="NTD32" s="22"/>
      <c r="NTE32" s="22"/>
      <c r="NTF32" s="22"/>
      <c r="NTG32" s="22"/>
      <c r="NTH32" s="22"/>
      <c r="NTI32" s="22"/>
      <c r="NTJ32" s="22"/>
      <c r="NTK32" s="22"/>
      <c r="NTL32" s="22"/>
      <c r="NTM32" s="22"/>
      <c r="NTN32" s="22"/>
      <c r="NTO32" s="22"/>
      <c r="NTP32" s="22"/>
      <c r="NTQ32" s="22"/>
      <c r="NTR32" s="22"/>
      <c r="NTS32" s="22"/>
      <c r="NTT32" s="22"/>
      <c r="NTU32" s="22"/>
      <c r="NTV32" s="22"/>
      <c r="NTW32" s="22"/>
      <c r="NTX32" s="22"/>
      <c r="NTY32" s="22"/>
      <c r="NTZ32" s="22"/>
      <c r="NUA32" s="22"/>
      <c r="NUB32" s="22"/>
      <c r="NUC32" s="22"/>
      <c r="NUD32" s="22"/>
      <c r="NUE32" s="22"/>
      <c r="NUF32" s="22"/>
      <c r="NUG32" s="22"/>
      <c r="NUH32" s="22"/>
      <c r="NUI32" s="22"/>
      <c r="NUJ32" s="22"/>
      <c r="NUK32" s="22"/>
      <c r="NUL32" s="22"/>
      <c r="NUM32" s="22"/>
      <c r="NUN32" s="22"/>
      <c r="NUO32" s="22"/>
      <c r="NUP32" s="22"/>
      <c r="NUQ32" s="22"/>
      <c r="NUR32" s="22"/>
      <c r="NUS32" s="22"/>
      <c r="NUT32" s="22"/>
      <c r="NUU32" s="22"/>
      <c r="NUV32" s="22"/>
      <c r="NUW32" s="22"/>
      <c r="NUX32" s="22"/>
      <c r="NUY32" s="22"/>
      <c r="NUZ32" s="22"/>
      <c r="NVA32" s="22"/>
      <c r="NVB32" s="22"/>
      <c r="NVC32" s="22"/>
      <c r="NVD32" s="22"/>
      <c r="NVE32" s="22"/>
      <c r="NVF32" s="22"/>
      <c r="NVG32" s="22"/>
      <c r="NVH32" s="22"/>
      <c r="NVI32" s="22"/>
      <c r="NVJ32" s="22"/>
      <c r="NVK32" s="22"/>
      <c r="NVL32" s="22"/>
      <c r="NVM32" s="22"/>
      <c r="NVN32" s="22"/>
      <c r="NVO32" s="22"/>
      <c r="NVP32" s="22"/>
      <c r="NVQ32" s="22"/>
      <c r="NVR32" s="22"/>
      <c r="NVS32" s="22"/>
      <c r="NVT32" s="22"/>
      <c r="NVU32" s="22"/>
      <c r="NVV32" s="22"/>
      <c r="NVW32" s="22"/>
      <c r="NVX32" s="22"/>
      <c r="NVY32" s="22"/>
      <c r="NVZ32" s="22"/>
      <c r="NWA32" s="22"/>
      <c r="NWB32" s="22"/>
      <c r="NWC32" s="22"/>
      <c r="NWD32" s="22"/>
      <c r="NWE32" s="22"/>
      <c r="NWF32" s="22"/>
      <c r="NWG32" s="22"/>
      <c r="NWH32" s="22"/>
      <c r="NWI32" s="22"/>
      <c r="NWJ32" s="22"/>
      <c r="NWK32" s="22"/>
      <c r="NWL32" s="22"/>
      <c r="NWM32" s="22"/>
      <c r="NWN32" s="22"/>
      <c r="NWO32" s="22"/>
      <c r="NWP32" s="22"/>
      <c r="NWQ32" s="22"/>
      <c r="NWR32" s="22"/>
      <c r="NWS32" s="22"/>
      <c r="NWT32" s="22"/>
      <c r="NWU32" s="22"/>
      <c r="NWV32" s="22"/>
      <c r="NWW32" s="22"/>
      <c r="NWX32" s="22"/>
      <c r="NWY32" s="22"/>
      <c r="NWZ32" s="22"/>
      <c r="NXA32" s="22"/>
      <c r="NXB32" s="22"/>
      <c r="NXC32" s="22"/>
      <c r="NXD32" s="22"/>
      <c r="NXE32" s="22"/>
      <c r="NXF32" s="22"/>
      <c r="NXG32" s="22"/>
      <c r="NXH32" s="22"/>
      <c r="NXI32" s="22"/>
      <c r="NXJ32" s="22"/>
      <c r="NXK32" s="22"/>
      <c r="NXL32" s="22"/>
      <c r="NXM32" s="22"/>
      <c r="NXN32" s="22"/>
      <c r="NXO32" s="22"/>
      <c r="NXP32" s="22"/>
      <c r="NXQ32" s="22"/>
      <c r="NXR32" s="22"/>
      <c r="NXS32" s="22"/>
      <c r="NXT32" s="22"/>
      <c r="NXU32" s="22"/>
      <c r="NXV32" s="22"/>
      <c r="NXW32" s="22"/>
      <c r="NXX32" s="22"/>
      <c r="NXY32" s="22"/>
      <c r="NXZ32" s="22"/>
      <c r="NYA32" s="22"/>
      <c r="NYB32" s="22"/>
      <c r="NYC32" s="22"/>
      <c r="NYD32" s="22"/>
      <c r="NYE32" s="22"/>
      <c r="NYF32" s="22"/>
      <c r="NYG32" s="22"/>
      <c r="NYH32" s="22"/>
      <c r="NYI32" s="22"/>
      <c r="NYJ32" s="22"/>
      <c r="NYK32" s="22"/>
      <c r="NYL32" s="22"/>
      <c r="NYM32" s="22"/>
      <c r="NYN32" s="22"/>
      <c r="NYO32" s="22"/>
      <c r="NYP32" s="22"/>
      <c r="NYQ32" s="22"/>
      <c r="NYR32" s="22"/>
      <c r="NYS32" s="22"/>
      <c r="NYT32" s="22"/>
      <c r="NYU32" s="22"/>
      <c r="NYV32" s="22"/>
      <c r="NYW32" s="22"/>
      <c r="NYX32" s="22"/>
      <c r="NYY32" s="22"/>
      <c r="NYZ32" s="22"/>
      <c r="NZA32" s="22"/>
      <c r="NZB32" s="22"/>
      <c r="NZC32" s="22"/>
      <c r="NZD32" s="22"/>
      <c r="NZE32" s="22"/>
      <c r="NZF32" s="22"/>
      <c r="NZG32" s="22"/>
      <c r="NZH32" s="22"/>
      <c r="NZI32" s="22"/>
      <c r="NZJ32" s="22"/>
      <c r="NZK32" s="22"/>
      <c r="NZL32" s="22"/>
      <c r="NZM32" s="22"/>
      <c r="NZN32" s="22"/>
      <c r="NZO32" s="22"/>
      <c r="NZP32" s="22"/>
      <c r="NZQ32" s="22"/>
      <c r="NZR32" s="22"/>
      <c r="NZS32" s="22"/>
      <c r="NZT32" s="22"/>
      <c r="NZU32" s="22"/>
      <c r="NZV32" s="22"/>
      <c r="NZW32" s="22"/>
      <c r="NZX32" s="22"/>
      <c r="NZY32" s="22"/>
      <c r="NZZ32" s="22"/>
      <c r="OAA32" s="22"/>
      <c r="OAB32" s="22"/>
      <c r="OAC32" s="22"/>
      <c r="OAD32" s="22"/>
      <c r="OAE32" s="22"/>
      <c r="OAF32" s="22"/>
      <c r="OAG32" s="22"/>
      <c r="OAH32" s="22"/>
      <c r="OAI32" s="22"/>
      <c r="OAJ32" s="22"/>
      <c r="OAK32" s="22"/>
      <c r="OAL32" s="22"/>
      <c r="OAM32" s="22"/>
      <c r="OAN32" s="22"/>
      <c r="OAO32" s="22"/>
      <c r="OAP32" s="22"/>
      <c r="OAQ32" s="22"/>
      <c r="OAR32" s="22"/>
      <c r="OAS32" s="22"/>
      <c r="OAT32" s="22"/>
      <c r="OAU32" s="22"/>
      <c r="OAV32" s="22"/>
      <c r="OAW32" s="22"/>
      <c r="OAX32" s="22"/>
      <c r="OAY32" s="22"/>
      <c r="OAZ32" s="22"/>
      <c r="OBA32" s="22"/>
      <c r="OBB32" s="22"/>
      <c r="OBC32" s="22"/>
      <c r="OBD32" s="22"/>
      <c r="OBE32" s="22"/>
      <c r="OBF32" s="22"/>
      <c r="OBG32" s="22"/>
      <c r="OBH32" s="22"/>
      <c r="OBI32" s="22"/>
      <c r="OBJ32" s="22"/>
      <c r="OBK32" s="22"/>
      <c r="OBL32" s="22"/>
      <c r="OBM32" s="22"/>
      <c r="OBN32" s="22"/>
      <c r="OBO32" s="22"/>
      <c r="OBP32" s="22"/>
      <c r="OBQ32" s="22"/>
      <c r="OBR32" s="22"/>
      <c r="OBS32" s="22"/>
      <c r="OBT32" s="22"/>
      <c r="OBU32" s="22"/>
      <c r="OBV32" s="22"/>
      <c r="OBW32" s="22"/>
      <c r="OBX32" s="22"/>
      <c r="OBY32" s="22"/>
      <c r="OBZ32" s="22"/>
      <c r="OCA32" s="22"/>
      <c r="OCB32" s="22"/>
      <c r="OCC32" s="22"/>
      <c r="OCD32" s="22"/>
      <c r="OCE32" s="22"/>
      <c r="OCF32" s="22"/>
      <c r="OCG32" s="22"/>
      <c r="OCH32" s="22"/>
      <c r="OCI32" s="22"/>
      <c r="OCJ32" s="22"/>
      <c r="OCK32" s="22"/>
      <c r="OCL32" s="22"/>
      <c r="OCM32" s="22"/>
      <c r="OCN32" s="22"/>
      <c r="OCO32" s="22"/>
      <c r="OCP32" s="22"/>
      <c r="OCQ32" s="22"/>
      <c r="OCR32" s="22"/>
      <c r="OCS32" s="22"/>
      <c r="OCT32" s="22"/>
      <c r="OCU32" s="22"/>
      <c r="OCV32" s="22"/>
      <c r="OCW32" s="22"/>
      <c r="OCX32" s="22"/>
      <c r="OCY32" s="22"/>
      <c r="OCZ32" s="22"/>
      <c r="ODA32" s="22"/>
      <c r="ODB32" s="22"/>
      <c r="ODC32" s="22"/>
      <c r="ODD32" s="22"/>
      <c r="ODE32" s="22"/>
      <c r="ODF32" s="22"/>
      <c r="ODG32" s="22"/>
      <c r="ODH32" s="22"/>
      <c r="ODI32" s="22"/>
      <c r="ODJ32" s="22"/>
      <c r="ODK32" s="22"/>
      <c r="ODL32" s="22"/>
      <c r="ODM32" s="22"/>
      <c r="ODN32" s="22"/>
      <c r="ODO32" s="22"/>
      <c r="ODP32" s="22"/>
      <c r="ODQ32" s="22"/>
      <c r="ODR32" s="22"/>
      <c r="ODS32" s="22"/>
      <c r="ODT32" s="22"/>
      <c r="ODU32" s="22"/>
      <c r="ODV32" s="22"/>
      <c r="ODW32" s="22"/>
      <c r="ODX32" s="22"/>
      <c r="ODY32" s="22"/>
      <c r="ODZ32" s="22"/>
      <c r="OEA32" s="22"/>
      <c r="OEB32" s="22"/>
      <c r="OEC32" s="22"/>
      <c r="OED32" s="22"/>
      <c r="OEE32" s="22"/>
      <c r="OEF32" s="22"/>
      <c r="OEG32" s="22"/>
      <c r="OEH32" s="22"/>
      <c r="OEI32" s="22"/>
      <c r="OEJ32" s="22"/>
      <c r="OEK32" s="22"/>
      <c r="OEL32" s="22"/>
      <c r="OEM32" s="22"/>
      <c r="OEN32" s="22"/>
      <c r="OEO32" s="22"/>
      <c r="OEP32" s="22"/>
      <c r="OEQ32" s="22"/>
      <c r="OER32" s="22"/>
      <c r="OES32" s="22"/>
      <c r="OET32" s="22"/>
      <c r="OEU32" s="22"/>
      <c r="OEV32" s="22"/>
      <c r="OEW32" s="22"/>
      <c r="OEX32" s="22"/>
      <c r="OEY32" s="22"/>
      <c r="OEZ32" s="22"/>
      <c r="OFA32" s="22"/>
      <c r="OFB32" s="22"/>
      <c r="OFC32" s="22"/>
      <c r="OFD32" s="22"/>
      <c r="OFE32" s="22"/>
      <c r="OFF32" s="22"/>
      <c r="OFG32" s="22"/>
      <c r="OFH32" s="22"/>
      <c r="OFI32" s="22"/>
      <c r="OFJ32" s="22"/>
      <c r="OFK32" s="22"/>
      <c r="OFL32" s="22"/>
      <c r="OFM32" s="22"/>
      <c r="OFN32" s="22"/>
      <c r="OFO32" s="22"/>
      <c r="OFP32" s="22"/>
      <c r="OFQ32" s="22"/>
      <c r="OFR32" s="22"/>
      <c r="OFS32" s="22"/>
      <c r="OFT32" s="22"/>
      <c r="OFU32" s="22"/>
      <c r="OFV32" s="22"/>
      <c r="OFW32" s="22"/>
      <c r="OFX32" s="22"/>
      <c r="OFY32" s="22"/>
      <c r="OFZ32" s="22"/>
      <c r="OGA32" s="22"/>
      <c r="OGB32" s="22"/>
      <c r="OGC32" s="22"/>
      <c r="OGD32" s="22"/>
      <c r="OGE32" s="22"/>
      <c r="OGF32" s="22"/>
      <c r="OGG32" s="22"/>
      <c r="OGH32" s="22"/>
      <c r="OGI32" s="22"/>
      <c r="OGJ32" s="22"/>
      <c r="OGK32" s="22"/>
      <c r="OGL32" s="22"/>
      <c r="OGM32" s="22"/>
      <c r="OGN32" s="22"/>
      <c r="OGO32" s="22"/>
      <c r="OGP32" s="22"/>
      <c r="OGQ32" s="22"/>
      <c r="OGR32" s="22"/>
      <c r="OGS32" s="22"/>
      <c r="OGT32" s="22"/>
      <c r="OGU32" s="22"/>
      <c r="OGV32" s="22"/>
      <c r="OGW32" s="22"/>
      <c r="OGX32" s="22"/>
      <c r="OGY32" s="22"/>
      <c r="OGZ32" s="22"/>
      <c r="OHA32" s="22"/>
      <c r="OHB32" s="22"/>
      <c r="OHC32" s="22"/>
      <c r="OHD32" s="22"/>
      <c r="OHE32" s="22"/>
      <c r="OHF32" s="22"/>
      <c r="OHG32" s="22"/>
      <c r="OHH32" s="22"/>
      <c r="OHI32" s="22"/>
      <c r="OHJ32" s="22"/>
      <c r="OHK32" s="22"/>
      <c r="OHL32" s="22"/>
      <c r="OHM32" s="22"/>
      <c r="OHN32" s="22"/>
      <c r="OHO32" s="22"/>
      <c r="OHP32" s="22"/>
      <c r="OHQ32" s="22"/>
      <c r="OHR32" s="22"/>
      <c r="OHS32" s="22"/>
      <c r="OHT32" s="22"/>
      <c r="OHU32" s="22"/>
      <c r="OHV32" s="22"/>
      <c r="OHW32" s="22"/>
      <c r="OHX32" s="22"/>
      <c r="OHY32" s="22"/>
      <c r="OHZ32" s="22"/>
      <c r="OIA32" s="22"/>
      <c r="OIB32" s="22"/>
      <c r="OIC32" s="22"/>
      <c r="OID32" s="22"/>
      <c r="OIE32" s="22"/>
      <c r="OIF32" s="22"/>
      <c r="OIG32" s="22"/>
      <c r="OIH32" s="22"/>
      <c r="OII32" s="22"/>
      <c r="OIJ32" s="22"/>
      <c r="OIK32" s="22"/>
      <c r="OIL32" s="22"/>
      <c r="OIM32" s="22"/>
      <c r="OIN32" s="22"/>
      <c r="OIO32" s="22"/>
      <c r="OIP32" s="22"/>
      <c r="OIQ32" s="22"/>
      <c r="OIR32" s="22"/>
      <c r="OIS32" s="22"/>
      <c r="OIT32" s="22"/>
      <c r="OIU32" s="22"/>
      <c r="OIV32" s="22"/>
      <c r="OIW32" s="22"/>
      <c r="OIX32" s="22"/>
      <c r="OIY32" s="22"/>
      <c r="OIZ32" s="22"/>
      <c r="OJA32" s="22"/>
      <c r="OJB32" s="22"/>
      <c r="OJC32" s="22"/>
      <c r="OJD32" s="22"/>
      <c r="OJE32" s="22"/>
      <c r="OJF32" s="22"/>
      <c r="OJG32" s="22"/>
      <c r="OJH32" s="22"/>
      <c r="OJI32" s="22"/>
      <c r="OJJ32" s="22"/>
      <c r="OJK32" s="22"/>
      <c r="OJL32" s="22"/>
      <c r="OJM32" s="22"/>
      <c r="OJN32" s="22"/>
      <c r="OJO32" s="22"/>
      <c r="OJP32" s="22"/>
      <c r="OJQ32" s="22"/>
      <c r="OJR32" s="22"/>
      <c r="OJS32" s="22"/>
      <c r="OJT32" s="22"/>
      <c r="OJU32" s="22"/>
      <c r="OJV32" s="22"/>
      <c r="OJW32" s="22"/>
      <c r="OJX32" s="22"/>
      <c r="OJY32" s="22"/>
      <c r="OJZ32" s="22"/>
      <c r="OKA32" s="22"/>
      <c r="OKB32" s="22"/>
      <c r="OKC32" s="22"/>
      <c r="OKD32" s="22"/>
      <c r="OKE32" s="22"/>
      <c r="OKF32" s="22"/>
      <c r="OKG32" s="22"/>
      <c r="OKH32" s="22"/>
      <c r="OKI32" s="22"/>
      <c r="OKJ32" s="22"/>
      <c r="OKK32" s="22"/>
      <c r="OKL32" s="22"/>
      <c r="OKM32" s="22"/>
      <c r="OKN32" s="22"/>
      <c r="OKO32" s="22"/>
      <c r="OKP32" s="22"/>
      <c r="OKQ32" s="22"/>
      <c r="OKR32" s="22"/>
      <c r="OKS32" s="22"/>
      <c r="OKT32" s="22"/>
      <c r="OKU32" s="22"/>
      <c r="OKV32" s="22"/>
      <c r="OKW32" s="22"/>
      <c r="OKX32" s="22"/>
      <c r="OKY32" s="22"/>
      <c r="OKZ32" s="22"/>
      <c r="OLA32" s="22"/>
      <c r="OLB32" s="22"/>
      <c r="OLC32" s="22"/>
      <c r="OLD32" s="22"/>
      <c r="OLE32" s="22"/>
      <c r="OLF32" s="22"/>
      <c r="OLG32" s="22"/>
      <c r="OLH32" s="22"/>
      <c r="OLI32" s="22"/>
      <c r="OLJ32" s="22"/>
      <c r="OLK32" s="22"/>
      <c r="OLL32" s="22"/>
      <c r="OLM32" s="22"/>
      <c r="OLN32" s="22"/>
      <c r="OLO32" s="22"/>
      <c r="OLP32" s="22"/>
      <c r="OLQ32" s="22"/>
      <c r="OLR32" s="22"/>
      <c r="OLS32" s="22"/>
      <c r="OLT32" s="22"/>
      <c r="OLU32" s="22"/>
      <c r="OLV32" s="22"/>
      <c r="OLW32" s="22"/>
      <c r="OLX32" s="22"/>
      <c r="OLY32" s="22"/>
      <c r="OLZ32" s="22"/>
      <c r="OMA32" s="22"/>
      <c r="OMB32" s="22"/>
      <c r="OMC32" s="22"/>
      <c r="OMD32" s="22"/>
      <c r="OME32" s="22"/>
      <c r="OMF32" s="22"/>
      <c r="OMG32" s="22"/>
      <c r="OMH32" s="22"/>
      <c r="OMI32" s="22"/>
      <c r="OMJ32" s="22"/>
      <c r="OMK32" s="22"/>
      <c r="OML32" s="22"/>
      <c r="OMM32" s="22"/>
      <c r="OMN32" s="22"/>
      <c r="OMO32" s="22"/>
      <c r="OMP32" s="22"/>
      <c r="OMQ32" s="22"/>
      <c r="OMR32" s="22"/>
      <c r="OMS32" s="22"/>
      <c r="OMT32" s="22"/>
      <c r="OMU32" s="22"/>
      <c r="OMV32" s="22"/>
      <c r="OMW32" s="22"/>
      <c r="OMX32" s="22"/>
      <c r="OMY32" s="22"/>
      <c r="OMZ32" s="22"/>
      <c r="ONA32" s="22"/>
      <c r="ONB32" s="22"/>
      <c r="ONC32" s="22"/>
      <c r="OND32" s="22"/>
      <c r="ONE32" s="22"/>
      <c r="ONF32" s="22"/>
      <c r="ONG32" s="22"/>
      <c r="ONH32" s="22"/>
      <c r="ONI32" s="22"/>
      <c r="ONJ32" s="22"/>
      <c r="ONK32" s="22"/>
      <c r="ONL32" s="22"/>
      <c r="ONM32" s="22"/>
      <c r="ONN32" s="22"/>
      <c r="ONO32" s="22"/>
      <c r="ONP32" s="22"/>
      <c r="ONQ32" s="22"/>
      <c r="ONR32" s="22"/>
      <c r="ONS32" s="22"/>
      <c r="ONT32" s="22"/>
      <c r="ONU32" s="22"/>
      <c r="ONV32" s="22"/>
      <c r="ONW32" s="22"/>
      <c r="ONX32" s="22"/>
      <c r="ONY32" s="22"/>
      <c r="ONZ32" s="22"/>
      <c r="OOA32" s="22"/>
      <c r="OOB32" s="22"/>
      <c r="OOC32" s="22"/>
      <c r="OOD32" s="22"/>
      <c r="OOE32" s="22"/>
      <c r="OOF32" s="22"/>
      <c r="OOG32" s="22"/>
      <c r="OOH32" s="22"/>
      <c r="OOI32" s="22"/>
      <c r="OOJ32" s="22"/>
      <c r="OOK32" s="22"/>
      <c r="OOL32" s="22"/>
      <c r="OOM32" s="22"/>
      <c r="OON32" s="22"/>
      <c r="OOO32" s="22"/>
      <c r="OOP32" s="22"/>
      <c r="OOQ32" s="22"/>
      <c r="OOR32" s="22"/>
      <c r="OOS32" s="22"/>
      <c r="OOT32" s="22"/>
      <c r="OOU32" s="22"/>
      <c r="OOV32" s="22"/>
      <c r="OOW32" s="22"/>
      <c r="OOX32" s="22"/>
      <c r="OOY32" s="22"/>
      <c r="OOZ32" s="22"/>
      <c r="OPA32" s="22"/>
      <c r="OPB32" s="22"/>
      <c r="OPC32" s="22"/>
      <c r="OPD32" s="22"/>
      <c r="OPE32" s="22"/>
      <c r="OPF32" s="22"/>
      <c r="OPG32" s="22"/>
      <c r="OPH32" s="22"/>
      <c r="OPI32" s="22"/>
      <c r="OPJ32" s="22"/>
      <c r="OPK32" s="22"/>
      <c r="OPL32" s="22"/>
      <c r="OPM32" s="22"/>
      <c r="OPN32" s="22"/>
      <c r="OPO32" s="22"/>
      <c r="OPP32" s="22"/>
      <c r="OPQ32" s="22"/>
      <c r="OPR32" s="22"/>
      <c r="OPS32" s="22"/>
      <c r="OPT32" s="22"/>
      <c r="OPU32" s="22"/>
      <c r="OPV32" s="22"/>
      <c r="OPW32" s="22"/>
      <c r="OPX32" s="22"/>
      <c r="OPY32" s="22"/>
      <c r="OPZ32" s="22"/>
      <c r="OQA32" s="22"/>
      <c r="OQB32" s="22"/>
      <c r="OQC32" s="22"/>
      <c r="OQD32" s="22"/>
      <c r="OQE32" s="22"/>
      <c r="OQF32" s="22"/>
      <c r="OQG32" s="22"/>
      <c r="OQH32" s="22"/>
      <c r="OQI32" s="22"/>
      <c r="OQJ32" s="22"/>
      <c r="OQK32" s="22"/>
      <c r="OQL32" s="22"/>
      <c r="OQM32" s="22"/>
      <c r="OQN32" s="22"/>
      <c r="OQO32" s="22"/>
      <c r="OQP32" s="22"/>
      <c r="OQQ32" s="22"/>
      <c r="OQR32" s="22"/>
      <c r="OQS32" s="22"/>
      <c r="OQT32" s="22"/>
      <c r="OQU32" s="22"/>
      <c r="OQV32" s="22"/>
      <c r="OQW32" s="22"/>
      <c r="OQX32" s="22"/>
      <c r="OQY32" s="22"/>
      <c r="OQZ32" s="22"/>
      <c r="ORA32" s="22"/>
      <c r="ORB32" s="22"/>
      <c r="ORC32" s="22"/>
      <c r="ORD32" s="22"/>
      <c r="ORE32" s="22"/>
      <c r="ORF32" s="22"/>
      <c r="ORG32" s="22"/>
      <c r="ORH32" s="22"/>
      <c r="ORI32" s="22"/>
      <c r="ORJ32" s="22"/>
      <c r="ORK32" s="22"/>
      <c r="ORL32" s="22"/>
      <c r="ORM32" s="22"/>
      <c r="ORN32" s="22"/>
      <c r="ORO32" s="22"/>
      <c r="ORP32" s="22"/>
      <c r="ORQ32" s="22"/>
      <c r="ORR32" s="22"/>
      <c r="ORS32" s="22"/>
      <c r="ORT32" s="22"/>
      <c r="ORU32" s="22"/>
      <c r="ORV32" s="22"/>
      <c r="ORW32" s="22"/>
      <c r="ORX32" s="22"/>
      <c r="ORY32" s="22"/>
      <c r="ORZ32" s="22"/>
      <c r="OSA32" s="22"/>
      <c r="OSB32" s="22"/>
      <c r="OSC32" s="22"/>
      <c r="OSD32" s="22"/>
      <c r="OSE32" s="22"/>
      <c r="OSF32" s="22"/>
      <c r="OSG32" s="22"/>
      <c r="OSH32" s="22"/>
      <c r="OSI32" s="22"/>
      <c r="OSJ32" s="22"/>
      <c r="OSK32" s="22"/>
      <c r="OSL32" s="22"/>
      <c r="OSM32" s="22"/>
      <c r="OSN32" s="22"/>
      <c r="OSO32" s="22"/>
      <c r="OSP32" s="22"/>
      <c r="OSQ32" s="22"/>
      <c r="OSR32" s="22"/>
      <c r="OSS32" s="22"/>
      <c r="OST32" s="22"/>
      <c r="OSU32" s="22"/>
      <c r="OSV32" s="22"/>
      <c r="OSW32" s="22"/>
      <c r="OSX32" s="22"/>
      <c r="OSY32" s="22"/>
      <c r="OSZ32" s="22"/>
      <c r="OTA32" s="22"/>
      <c r="OTB32" s="22"/>
      <c r="OTC32" s="22"/>
      <c r="OTD32" s="22"/>
      <c r="OTE32" s="22"/>
      <c r="OTF32" s="22"/>
      <c r="OTG32" s="22"/>
      <c r="OTH32" s="22"/>
      <c r="OTI32" s="22"/>
      <c r="OTJ32" s="22"/>
      <c r="OTK32" s="22"/>
      <c r="OTL32" s="22"/>
      <c r="OTM32" s="22"/>
      <c r="OTN32" s="22"/>
      <c r="OTO32" s="22"/>
      <c r="OTP32" s="22"/>
      <c r="OTQ32" s="22"/>
      <c r="OTR32" s="22"/>
      <c r="OTS32" s="22"/>
      <c r="OTT32" s="22"/>
      <c r="OTU32" s="22"/>
      <c r="OTV32" s="22"/>
      <c r="OTW32" s="22"/>
      <c r="OTX32" s="22"/>
      <c r="OTY32" s="22"/>
      <c r="OTZ32" s="22"/>
      <c r="OUA32" s="22"/>
      <c r="OUB32" s="22"/>
      <c r="OUC32" s="22"/>
      <c r="OUD32" s="22"/>
      <c r="OUE32" s="22"/>
      <c r="OUF32" s="22"/>
      <c r="OUG32" s="22"/>
      <c r="OUH32" s="22"/>
      <c r="OUI32" s="22"/>
      <c r="OUJ32" s="22"/>
      <c r="OUK32" s="22"/>
      <c r="OUL32" s="22"/>
      <c r="OUM32" s="22"/>
      <c r="OUN32" s="22"/>
      <c r="OUO32" s="22"/>
      <c r="OUP32" s="22"/>
      <c r="OUQ32" s="22"/>
      <c r="OUR32" s="22"/>
      <c r="OUS32" s="22"/>
      <c r="OUT32" s="22"/>
      <c r="OUU32" s="22"/>
      <c r="OUV32" s="22"/>
      <c r="OUW32" s="22"/>
      <c r="OUX32" s="22"/>
      <c r="OUY32" s="22"/>
      <c r="OUZ32" s="22"/>
      <c r="OVA32" s="22"/>
      <c r="OVB32" s="22"/>
      <c r="OVC32" s="22"/>
      <c r="OVD32" s="22"/>
      <c r="OVE32" s="22"/>
      <c r="OVF32" s="22"/>
      <c r="OVG32" s="22"/>
      <c r="OVH32" s="22"/>
      <c r="OVI32" s="22"/>
      <c r="OVJ32" s="22"/>
      <c r="OVK32" s="22"/>
      <c r="OVL32" s="22"/>
      <c r="OVM32" s="22"/>
      <c r="OVN32" s="22"/>
      <c r="OVO32" s="22"/>
      <c r="OVP32" s="22"/>
      <c r="OVQ32" s="22"/>
      <c r="OVR32" s="22"/>
      <c r="OVS32" s="22"/>
      <c r="OVT32" s="22"/>
      <c r="OVU32" s="22"/>
      <c r="OVV32" s="22"/>
      <c r="OVW32" s="22"/>
      <c r="OVX32" s="22"/>
      <c r="OVY32" s="22"/>
      <c r="OVZ32" s="22"/>
      <c r="OWA32" s="22"/>
      <c r="OWB32" s="22"/>
      <c r="OWC32" s="22"/>
      <c r="OWD32" s="22"/>
      <c r="OWE32" s="22"/>
      <c r="OWF32" s="22"/>
      <c r="OWG32" s="22"/>
      <c r="OWH32" s="22"/>
      <c r="OWI32" s="22"/>
      <c r="OWJ32" s="22"/>
      <c r="OWK32" s="22"/>
      <c r="OWL32" s="22"/>
      <c r="OWM32" s="22"/>
      <c r="OWN32" s="22"/>
      <c r="OWO32" s="22"/>
      <c r="OWP32" s="22"/>
      <c r="OWQ32" s="22"/>
      <c r="OWR32" s="22"/>
      <c r="OWS32" s="22"/>
      <c r="OWT32" s="22"/>
      <c r="OWU32" s="22"/>
      <c r="OWV32" s="22"/>
      <c r="OWW32" s="22"/>
      <c r="OWX32" s="22"/>
      <c r="OWY32" s="22"/>
      <c r="OWZ32" s="22"/>
      <c r="OXA32" s="22"/>
      <c r="OXB32" s="22"/>
      <c r="OXC32" s="22"/>
      <c r="OXD32" s="22"/>
      <c r="OXE32" s="22"/>
      <c r="OXF32" s="22"/>
      <c r="OXG32" s="22"/>
      <c r="OXH32" s="22"/>
      <c r="OXI32" s="22"/>
      <c r="OXJ32" s="22"/>
      <c r="OXK32" s="22"/>
      <c r="OXL32" s="22"/>
      <c r="OXM32" s="22"/>
      <c r="OXN32" s="22"/>
      <c r="OXO32" s="22"/>
      <c r="OXP32" s="22"/>
      <c r="OXQ32" s="22"/>
      <c r="OXR32" s="22"/>
      <c r="OXS32" s="22"/>
      <c r="OXT32" s="22"/>
      <c r="OXU32" s="22"/>
      <c r="OXV32" s="22"/>
      <c r="OXW32" s="22"/>
      <c r="OXX32" s="22"/>
      <c r="OXY32" s="22"/>
      <c r="OXZ32" s="22"/>
      <c r="OYA32" s="22"/>
      <c r="OYB32" s="22"/>
      <c r="OYC32" s="22"/>
      <c r="OYD32" s="22"/>
      <c r="OYE32" s="22"/>
      <c r="OYF32" s="22"/>
      <c r="OYG32" s="22"/>
      <c r="OYH32" s="22"/>
      <c r="OYI32" s="22"/>
      <c r="OYJ32" s="22"/>
      <c r="OYK32" s="22"/>
      <c r="OYL32" s="22"/>
      <c r="OYM32" s="22"/>
      <c r="OYN32" s="22"/>
      <c r="OYO32" s="22"/>
      <c r="OYP32" s="22"/>
      <c r="OYQ32" s="22"/>
      <c r="OYR32" s="22"/>
      <c r="OYS32" s="22"/>
      <c r="OYT32" s="22"/>
      <c r="OYU32" s="22"/>
      <c r="OYV32" s="22"/>
      <c r="OYW32" s="22"/>
      <c r="OYX32" s="22"/>
      <c r="OYY32" s="22"/>
      <c r="OYZ32" s="22"/>
      <c r="OZA32" s="22"/>
      <c r="OZB32" s="22"/>
      <c r="OZC32" s="22"/>
      <c r="OZD32" s="22"/>
      <c r="OZE32" s="22"/>
      <c r="OZF32" s="22"/>
      <c r="OZG32" s="22"/>
      <c r="OZH32" s="22"/>
      <c r="OZI32" s="22"/>
      <c r="OZJ32" s="22"/>
      <c r="OZK32" s="22"/>
      <c r="OZL32" s="22"/>
      <c r="OZM32" s="22"/>
      <c r="OZN32" s="22"/>
      <c r="OZO32" s="22"/>
      <c r="OZP32" s="22"/>
      <c r="OZQ32" s="22"/>
      <c r="OZR32" s="22"/>
      <c r="OZS32" s="22"/>
      <c r="OZT32" s="22"/>
      <c r="OZU32" s="22"/>
      <c r="OZV32" s="22"/>
      <c r="OZW32" s="22"/>
      <c r="OZX32" s="22"/>
      <c r="OZY32" s="22"/>
      <c r="OZZ32" s="22"/>
      <c r="PAA32" s="22"/>
      <c r="PAB32" s="22"/>
      <c r="PAC32" s="22"/>
      <c r="PAD32" s="22"/>
      <c r="PAE32" s="22"/>
      <c r="PAF32" s="22"/>
      <c r="PAG32" s="22"/>
      <c r="PAH32" s="22"/>
      <c r="PAI32" s="22"/>
      <c r="PAJ32" s="22"/>
      <c r="PAK32" s="22"/>
      <c r="PAL32" s="22"/>
      <c r="PAM32" s="22"/>
      <c r="PAN32" s="22"/>
      <c r="PAO32" s="22"/>
      <c r="PAP32" s="22"/>
      <c r="PAQ32" s="22"/>
      <c r="PAR32" s="22"/>
      <c r="PAS32" s="22"/>
      <c r="PAT32" s="22"/>
      <c r="PAU32" s="22"/>
      <c r="PAV32" s="22"/>
      <c r="PAW32" s="22"/>
      <c r="PAX32" s="22"/>
      <c r="PAY32" s="22"/>
      <c r="PAZ32" s="22"/>
      <c r="PBA32" s="22"/>
      <c r="PBB32" s="22"/>
      <c r="PBC32" s="22"/>
      <c r="PBD32" s="22"/>
      <c r="PBE32" s="22"/>
      <c r="PBF32" s="22"/>
      <c r="PBG32" s="22"/>
      <c r="PBH32" s="22"/>
      <c r="PBI32" s="22"/>
      <c r="PBJ32" s="22"/>
      <c r="PBK32" s="22"/>
      <c r="PBL32" s="22"/>
      <c r="PBM32" s="22"/>
      <c r="PBN32" s="22"/>
      <c r="PBO32" s="22"/>
      <c r="PBP32" s="22"/>
      <c r="PBQ32" s="22"/>
      <c r="PBR32" s="22"/>
      <c r="PBS32" s="22"/>
      <c r="PBT32" s="22"/>
      <c r="PBU32" s="22"/>
      <c r="PBV32" s="22"/>
      <c r="PBW32" s="22"/>
      <c r="PBX32" s="22"/>
      <c r="PBY32" s="22"/>
      <c r="PBZ32" s="22"/>
      <c r="PCA32" s="22"/>
      <c r="PCB32" s="22"/>
      <c r="PCC32" s="22"/>
      <c r="PCD32" s="22"/>
      <c r="PCE32" s="22"/>
      <c r="PCF32" s="22"/>
      <c r="PCG32" s="22"/>
      <c r="PCH32" s="22"/>
      <c r="PCI32" s="22"/>
      <c r="PCJ32" s="22"/>
      <c r="PCK32" s="22"/>
      <c r="PCL32" s="22"/>
      <c r="PCM32" s="22"/>
      <c r="PCN32" s="22"/>
      <c r="PCO32" s="22"/>
      <c r="PCP32" s="22"/>
      <c r="PCQ32" s="22"/>
      <c r="PCR32" s="22"/>
      <c r="PCS32" s="22"/>
      <c r="PCT32" s="22"/>
      <c r="PCU32" s="22"/>
      <c r="PCV32" s="22"/>
      <c r="PCW32" s="22"/>
      <c r="PCX32" s="22"/>
      <c r="PCY32" s="22"/>
      <c r="PCZ32" s="22"/>
      <c r="PDA32" s="22"/>
      <c r="PDB32" s="22"/>
      <c r="PDC32" s="22"/>
      <c r="PDD32" s="22"/>
      <c r="PDE32" s="22"/>
      <c r="PDF32" s="22"/>
      <c r="PDG32" s="22"/>
      <c r="PDH32" s="22"/>
      <c r="PDI32" s="22"/>
      <c r="PDJ32" s="22"/>
      <c r="PDK32" s="22"/>
      <c r="PDL32" s="22"/>
      <c r="PDM32" s="22"/>
      <c r="PDN32" s="22"/>
      <c r="PDO32" s="22"/>
      <c r="PDP32" s="22"/>
      <c r="PDQ32" s="22"/>
      <c r="PDR32" s="22"/>
      <c r="PDS32" s="22"/>
      <c r="PDT32" s="22"/>
      <c r="PDU32" s="22"/>
      <c r="PDV32" s="22"/>
      <c r="PDW32" s="22"/>
      <c r="PDX32" s="22"/>
      <c r="PDY32" s="22"/>
      <c r="PDZ32" s="22"/>
      <c r="PEA32" s="22"/>
      <c r="PEB32" s="22"/>
      <c r="PEC32" s="22"/>
      <c r="PED32" s="22"/>
      <c r="PEE32" s="22"/>
      <c r="PEF32" s="22"/>
      <c r="PEG32" s="22"/>
      <c r="PEH32" s="22"/>
      <c r="PEI32" s="22"/>
      <c r="PEJ32" s="22"/>
      <c r="PEK32" s="22"/>
      <c r="PEL32" s="22"/>
      <c r="PEM32" s="22"/>
      <c r="PEN32" s="22"/>
      <c r="PEO32" s="22"/>
      <c r="PEP32" s="22"/>
      <c r="PEQ32" s="22"/>
      <c r="PER32" s="22"/>
      <c r="PES32" s="22"/>
      <c r="PET32" s="22"/>
      <c r="PEU32" s="22"/>
      <c r="PEV32" s="22"/>
      <c r="PEW32" s="22"/>
      <c r="PEX32" s="22"/>
      <c r="PEY32" s="22"/>
      <c r="PEZ32" s="22"/>
      <c r="PFA32" s="22"/>
      <c r="PFB32" s="22"/>
      <c r="PFC32" s="22"/>
      <c r="PFD32" s="22"/>
      <c r="PFE32" s="22"/>
      <c r="PFF32" s="22"/>
      <c r="PFG32" s="22"/>
      <c r="PFH32" s="22"/>
      <c r="PFI32" s="22"/>
      <c r="PFJ32" s="22"/>
      <c r="PFK32" s="22"/>
      <c r="PFL32" s="22"/>
      <c r="PFM32" s="22"/>
      <c r="PFN32" s="22"/>
      <c r="PFO32" s="22"/>
      <c r="PFP32" s="22"/>
      <c r="PFQ32" s="22"/>
      <c r="PFR32" s="22"/>
      <c r="PFS32" s="22"/>
      <c r="PFT32" s="22"/>
      <c r="PFU32" s="22"/>
      <c r="PFV32" s="22"/>
      <c r="PFW32" s="22"/>
      <c r="PFX32" s="22"/>
      <c r="PFY32" s="22"/>
      <c r="PFZ32" s="22"/>
      <c r="PGA32" s="22"/>
      <c r="PGB32" s="22"/>
      <c r="PGC32" s="22"/>
      <c r="PGD32" s="22"/>
      <c r="PGE32" s="22"/>
      <c r="PGF32" s="22"/>
      <c r="PGG32" s="22"/>
      <c r="PGH32" s="22"/>
      <c r="PGI32" s="22"/>
      <c r="PGJ32" s="22"/>
      <c r="PGK32" s="22"/>
      <c r="PGL32" s="22"/>
      <c r="PGM32" s="22"/>
      <c r="PGN32" s="22"/>
      <c r="PGO32" s="22"/>
      <c r="PGP32" s="22"/>
      <c r="PGQ32" s="22"/>
      <c r="PGR32" s="22"/>
      <c r="PGS32" s="22"/>
      <c r="PGT32" s="22"/>
      <c r="PGU32" s="22"/>
      <c r="PGV32" s="22"/>
      <c r="PGW32" s="22"/>
      <c r="PGX32" s="22"/>
      <c r="PGY32" s="22"/>
      <c r="PGZ32" s="22"/>
      <c r="PHA32" s="22"/>
      <c r="PHB32" s="22"/>
      <c r="PHC32" s="22"/>
      <c r="PHD32" s="22"/>
      <c r="PHE32" s="22"/>
      <c r="PHF32" s="22"/>
      <c r="PHG32" s="22"/>
      <c r="PHH32" s="22"/>
      <c r="PHI32" s="22"/>
      <c r="PHJ32" s="22"/>
      <c r="PHK32" s="22"/>
      <c r="PHL32" s="22"/>
      <c r="PHM32" s="22"/>
      <c r="PHN32" s="22"/>
      <c r="PHO32" s="22"/>
      <c r="PHP32" s="22"/>
      <c r="PHQ32" s="22"/>
      <c r="PHR32" s="22"/>
      <c r="PHS32" s="22"/>
      <c r="PHT32" s="22"/>
      <c r="PHU32" s="22"/>
      <c r="PHV32" s="22"/>
      <c r="PHW32" s="22"/>
      <c r="PHX32" s="22"/>
      <c r="PHY32" s="22"/>
      <c r="PHZ32" s="22"/>
      <c r="PIA32" s="22"/>
      <c r="PIB32" s="22"/>
      <c r="PIC32" s="22"/>
      <c r="PID32" s="22"/>
      <c r="PIE32" s="22"/>
      <c r="PIF32" s="22"/>
      <c r="PIG32" s="22"/>
      <c r="PIH32" s="22"/>
      <c r="PII32" s="22"/>
      <c r="PIJ32" s="22"/>
      <c r="PIK32" s="22"/>
      <c r="PIL32" s="22"/>
      <c r="PIM32" s="22"/>
      <c r="PIN32" s="22"/>
      <c r="PIO32" s="22"/>
      <c r="PIP32" s="22"/>
      <c r="PIQ32" s="22"/>
      <c r="PIR32" s="22"/>
      <c r="PIS32" s="22"/>
      <c r="PIT32" s="22"/>
      <c r="PIU32" s="22"/>
      <c r="PIV32" s="22"/>
      <c r="PIW32" s="22"/>
      <c r="PIX32" s="22"/>
      <c r="PIY32" s="22"/>
      <c r="PIZ32" s="22"/>
      <c r="PJA32" s="22"/>
      <c r="PJB32" s="22"/>
      <c r="PJC32" s="22"/>
      <c r="PJD32" s="22"/>
      <c r="PJE32" s="22"/>
      <c r="PJF32" s="22"/>
      <c r="PJG32" s="22"/>
      <c r="PJH32" s="22"/>
      <c r="PJI32" s="22"/>
      <c r="PJJ32" s="22"/>
      <c r="PJK32" s="22"/>
      <c r="PJL32" s="22"/>
      <c r="PJM32" s="22"/>
      <c r="PJN32" s="22"/>
      <c r="PJO32" s="22"/>
      <c r="PJP32" s="22"/>
      <c r="PJQ32" s="22"/>
      <c r="PJR32" s="22"/>
      <c r="PJS32" s="22"/>
      <c r="PJT32" s="22"/>
      <c r="PJU32" s="22"/>
      <c r="PJV32" s="22"/>
      <c r="PJW32" s="22"/>
      <c r="PJX32" s="22"/>
      <c r="PJY32" s="22"/>
      <c r="PJZ32" s="22"/>
      <c r="PKA32" s="22"/>
      <c r="PKB32" s="22"/>
      <c r="PKC32" s="22"/>
      <c r="PKD32" s="22"/>
      <c r="PKE32" s="22"/>
      <c r="PKF32" s="22"/>
      <c r="PKG32" s="22"/>
      <c r="PKH32" s="22"/>
      <c r="PKI32" s="22"/>
      <c r="PKJ32" s="22"/>
      <c r="PKK32" s="22"/>
      <c r="PKL32" s="22"/>
      <c r="PKM32" s="22"/>
      <c r="PKN32" s="22"/>
      <c r="PKO32" s="22"/>
      <c r="PKP32" s="22"/>
      <c r="PKQ32" s="22"/>
      <c r="PKR32" s="22"/>
      <c r="PKS32" s="22"/>
      <c r="PKT32" s="22"/>
      <c r="PKU32" s="22"/>
      <c r="PKV32" s="22"/>
      <c r="PKW32" s="22"/>
      <c r="PKX32" s="22"/>
      <c r="PKY32" s="22"/>
      <c r="PKZ32" s="22"/>
      <c r="PLA32" s="22"/>
      <c r="PLB32" s="22"/>
      <c r="PLC32" s="22"/>
      <c r="PLD32" s="22"/>
      <c r="PLE32" s="22"/>
      <c r="PLF32" s="22"/>
      <c r="PLG32" s="22"/>
      <c r="PLH32" s="22"/>
      <c r="PLI32" s="22"/>
      <c r="PLJ32" s="22"/>
      <c r="PLK32" s="22"/>
      <c r="PLL32" s="22"/>
      <c r="PLM32" s="22"/>
      <c r="PLN32" s="22"/>
      <c r="PLO32" s="22"/>
      <c r="PLP32" s="22"/>
      <c r="PLQ32" s="22"/>
      <c r="PLR32" s="22"/>
      <c r="PLS32" s="22"/>
      <c r="PLT32" s="22"/>
      <c r="PLU32" s="22"/>
      <c r="PLV32" s="22"/>
      <c r="PLW32" s="22"/>
      <c r="PLX32" s="22"/>
      <c r="PLY32" s="22"/>
      <c r="PLZ32" s="22"/>
      <c r="PMA32" s="22"/>
      <c r="PMB32" s="22"/>
      <c r="PMC32" s="22"/>
      <c r="PMD32" s="22"/>
      <c r="PME32" s="22"/>
      <c r="PMF32" s="22"/>
      <c r="PMG32" s="22"/>
      <c r="PMH32" s="22"/>
      <c r="PMI32" s="22"/>
      <c r="PMJ32" s="22"/>
      <c r="PMK32" s="22"/>
      <c r="PML32" s="22"/>
      <c r="PMM32" s="22"/>
      <c r="PMN32" s="22"/>
      <c r="PMO32" s="22"/>
      <c r="PMP32" s="22"/>
      <c r="PMQ32" s="22"/>
      <c r="PMR32" s="22"/>
      <c r="PMS32" s="22"/>
      <c r="PMT32" s="22"/>
      <c r="PMU32" s="22"/>
      <c r="PMV32" s="22"/>
      <c r="PMW32" s="22"/>
      <c r="PMX32" s="22"/>
      <c r="PMY32" s="22"/>
      <c r="PMZ32" s="22"/>
      <c r="PNA32" s="22"/>
      <c r="PNB32" s="22"/>
      <c r="PNC32" s="22"/>
      <c r="PND32" s="22"/>
      <c r="PNE32" s="22"/>
      <c r="PNF32" s="22"/>
      <c r="PNG32" s="22"/>
      <c r="PNH32" s="22"/>
      <c r="PNI32" s="22"/>
      <c r="PNJ32" s="22"/>
      <c r="PNK32" s="22"/>
      <c r="PNL32" s="22"/>
      <c r="PNM32" s="22"/>
      <c r="PNN32" s="22"/>
      <c r="PNO32" s="22"/>
      <c r="PNP32" s="22"/>
      <c r="PNQ32" s="22"/>
      <c r="PNR32" s="22"/>
      <c r="PNS32" s="22"/>
      <c r="PNT32" s="22"/>
      <c r="PNU32" s="22"/>
      <c r="PNV32" s="22"/>
      <c r="PNW32" s="22"/>
      <c r="PNX32" s="22"/>
      <c r="PNY32" s="22"/>
      <c r="PNZ32" s="22"/>
      <c r="POA32" s="22"/>
      <c r="POB32" s="22"/>
      <c r="POC32" s="22"/>
      <c r="POD32" s="22"/>
      <c r="POE32" s="22"/>
      <c r="POF32" s="22"/>
      <c r="POG32" s="22"/>
      <c r="POH32" s="22"/>
      <c r="POI32" s="22"/>
      <c r="POJ32" s="22"/>
      <c r="POK32" s="22"/>
      <c r="POL32" s="22"/>
      <c r="POM32" s="22"/>
      <c r="PON32" s="22"/>
      <c r="POO32" s="22"/>
      <c r="POP32" s="22"/>
      <c r="POQ32" s="22"/>
      <c r="POR32" s="22"/>
      <c r="POS32" s="22"/>
      <c r="POT32" s="22"/>
      <c r="POU32" s="22"/>
      <c r="POV32" s="22"/>
      <c r="POW32" s="22"/>
      <c r="POX32" s="22"/>
      <c r="POY32" s="22"/>
      <c r="POZ32" s="22"/>
      <c r="PPA32" s="22"/>
      <c r="PPB32" s="22"/>
      <c r="PPC32" s="22"/>
      <c r="PPD32" s="22"/>
      <c r="PPE32" s="22"/>
      <c r="PPF32" s="22"/>
      <c r="PPG32" s="22"/>
      <c r="PPH32" s="22"/>
      <c r="PPI32" s="22"/>
      <c r="PPJ32" s="22"/>
      <c r="PPK32" s="22"/>
      <c r="PPL32" s="22"/>
      <c r="PPM32" s="22"/>
      <c r="PPN32" s="22"/>
      <c r="PPO32" s="22"/>
      <c r="PPP32" s="22"/>
      <c r="PPQ32" s="22"/>
      <c r="PPR32" s="22"/>
      <c r="PPS32" s="22"/>
      <c r="PPT32" s="22"/>
      <c r="PPU32" s="22"/>
      <c r="PPV32" s="22"/>
      <c r="PPW32" s="22"/>
      <c r="PPX32" s="22"/>
      <c r="PPY32" s="22"/>
      <c r="PPZ32" s="22"/>
      <c r="PQA32" s="22"/>
      <c r="PQB32" s="22"/>
      <c r="PQC32" s="22"/>
      <c r="PQD32" s="22"/>
      <c r="PQE32" s="22"/>
      <c r="PQF32" s="22"/>
      <c r="PQG32" s="22"/>
      <c r="PQH32" s="22"/>
      <c r="PQI32" s="22"/>
      <c r="PQJ32" s="22"/>
      <c r="PQK32" s="22"/>
      <c r="PQL32" s="22"/>
      <c r="PQM32" s="22"/>
      <c r="PQN32" s="22"/>
      <c r="PQO32" s="22"/>
      <c r="PQP32" s="22"/>
      <c r="PQQ32" s="22"/>
      <c r="PQR32" s="22"/>
      <c r="PQS32" s="22"/>
      <c r="PQT32" s="22"/>
      <c r="PQU32" s="22"/>
      <c r="PQV32" s="22"/>
      <c r="PQW32" s="22"/>
      <c r="PQX32" s="22"/>
      <c r="PQY32" s="22"/>
      <c r="PQZ32" s="22"/>
      <c r="PRA32" s="22"/>
      <c r="PRB32" s="22"/>
      <c r="PRC32" s="22"/>
      <c r="PRD32" s="22"/>
      <c r="PRE32" s="22"/>
      <c r="PRF32" s="22"/>
      <c r="PRG32" s="22"/>
      <c r="PRH32" s="22"/>
      <c r="PRI32" s="22"/>
      <c r="PRJ32" s="22"/>
      <c r="PRK32" s="22"/>
      <c r="PRL32" s="22"/>
      <c r="PRM32" s="22"/>
      <c r="PRN32" s="22"/>
      <c r="PRO32" s="22"/>
      <c r="PRP32" s="22"/>
      <c r="PRQ32" s="22"/>
      <c r="PRR32" s="22"/>
      <c r="PRS32" s="22"/>
      <c r="PRT32" s="22"/>
      <c r="PRU32" s="22"/>
      <c r="PRV32" s="22"/>
      <c r="PRW32" s="22"/>
      <c r="PRX32" s="22"/>
      <c r="PRY32" s="22"/>
      <c r="PRZ32" s="22"/>
      <c r="PSA32" s="22"/>
      <c r="PSB32" s="22"/>
      <c r="PSC32" s="22"/>
      <c r="PSD32" s="22"/>
      <c r="PSE32" s="22"/>
      <c r="PSF32" s="22"/>
      <c r="PSG32" s="22"/>
      <c r="PSH32" s="22"/>
      <c r="PSI32" s="22"/>
      <c r="PSJ32" s="22"/>
      <c r="PSK32" s="22"/>
      <c r="PSL32" s="22"/>
      <c r="PSM32" s="22"/>
      <c r="PSN32" s="22"/>
      <c r="PSO32" s="22"/>
      <c r="PSP32" s="22"/>
      <c r="PSQ32" s="22"/>
      <c r="PSR32" s="22"/>
      <c r="PSS32" s="22"/>
      <c r="PST32" s="22"/>
      <c r="PSU32" s="22"/>
      <c r="PSV32" s="22"/>
      <c r="PSW32" s="22"/>
      <c r="PSX32" s="22"/>
      <c r="PSY32" s="22"/>
      <c r="PSZ32" s="22"/>
      <c r="PTA32" s="22"/>
      <c r="PTB32" s="22"/>
      <c r="PTC32" s="22"/>
      <c r="PTD32" s="22"/>
      <c r="PTE32" s="22"/>
      <c r="PTF32" s="22"/>
      <c r="PTG32" s="22"/>
      <c r="PTH32" s="22"/>
      <c r="PTI32" s="22"/>
      <c r="PTJ32" s="22"/>
      <c r="PTK32" s="22"/>
      <c r="PTL32" s="22"/>
      <c r="PTM32" s="22"/>
      <c r="PTN32" s="22"/>
      <c r="PTO32" s="22"/>
      <c r="PTP32" s="22"/>
      <c r="PTQ32" s="22"/>
      <c r="PTR32" s="22"/>
      <c r="PTS32" s="22"/>
      <c r="PTT32" s="22"/>
      <c r="PTU32" s="22"/>
      <c r="PTV32" s="22"/>
      <c r="PTW32" s="22"/>
      <c r="PTX32" s="22"/>
      <c r="PTY32" s="22"/>
      <c r="PTZ32" s="22"/>
      <c r="PUA32" s="22"/>
      <c r="PUB32" s="22"/>
      <c r="PUC32" s="22"/>
      <c r="PUD32" s="22"/>
      <c r="PUE32" s="22"/>
      <c r="PUF32" s="22"/>
      <c r="PUG32" s="22"/>
      <c r="PUH32" s="22"/>
      <c r="PUI32" s="22"/>
      <c r="PUJ32" s="22"/>
      <c r="PUK32" s="22"/>
      <c r="PUL32" s="22"/>
      <c r="PUM32" s="22"/>
      <c r="PUN32" s="22"/>
      <c r="PUO32" s="22"/>
      <c r="PUP32" s="22"/>
      <c r="PUQ32" s="22"/>
      <c r="PUR32" s="22"/>
      <c r="PUS32" s="22"/>
      <c r="PUT32" s="22"/>
      <c r="PUU32" s="22"/>
      <c r="PUV32" s="22"/>
      <c r="PUW32" s="22"/>
      <c r="PUX32" s="22"/>
      <c r="PUY32" s="22"/>
      <c r="PUZ32" s="22"/>
      <c r="PVA32" s="22"/>
      <c r="PVB32" s="22"/>
      <c r="PVC32" s="22"/>
      <c r="PVD32" s="22"/>
      <c r="PVE32" s="22"/>
      <c r="PVF32" s="22"/>
      <c r="PVG32" s="22"/>
      <c r="PVH32" s="22"/>
      <c r="PVI32" s="22"/>
      <c r="PVJ32" s="22"/>
      <c r="PVK32" s="22"/>
      <c r="PVL32" s="22"/>
      <c r="PVM32" s="22"/>
      <c r="PVN32" s="22"/>
      <c r="PVO32" s="22"/>
      <c r="PVP32" s="22"/>
      <c r="PVQ32" s="22"/>
      <c r="PVR32" s="22"/>
      <c r="PVS32" s="22"/>
      <c r="PVT32" s="22"/>
      <c r="PVU32" s="22"/>
      <c r="PVV32" s="22"/>
      <c r="PVW32" s="22"/>
      <c r="PVX32" s="22"/>
      <c r="PVY32" s="22"/>
      <c r="PVZ32" s="22"/>
      <c r="PWA32" s="22"/>
      <c r="PWB32" s="22"/>
      <c r="PWC32" s="22"/>
      <c r="PWD32" s="22"/>
      <c r="PWE32" s="22"/>
      <c r="PWF32" s="22"/>
      <c r="PWG32" s="22"/>
      <c r="PWH32" s="22"/>
      <c r="PWI32" s="22"/>
      <c r="PWJ32" s="22"/>
      <c r="PWK32" s="22"/>
      <c r="PWL32" s="22"/>
      <c r="PWM32" s="22"/>
      <c r="PWN32" s="22"/>
      <c r="PWO32" s="22"/>
      <c r="PWP32" s="22"/>
      <c r="PWQ32" s="22"/>
      <c r="PWR32" s="22"/>
      <c r="PWS32" s="22"/>
      <c r="PWT32" s="22"/>
      <c r="PWU32" s="22"/>
      <c r="PWV32" s="22"/>
      <c r="PWW32" s="22"/>
      <c r="PWX32" s="22"/>
      <c r="PWY32" s="22"/>
      <c r="PWZ32" s="22"/>
      <c r="PXA32" s="22"/>
      <c r="PXB32" s="22"/>
      <c r="PXC32" s="22"/>
      <c r="PXD32" s="22"/>
      <c r="PXE32" s="22"/>
      <c r="PXF32" s="22"/>
      <c r="PXG32" s="22"/>
      <c r="PXH32" s="22"/>
      <c r="PXI32" s="22"/>
      <c r="PXJ32" s="22"/>
      <c r="PXK32" s="22"/>
      <c r="PXL32" s="22"/>
      <c r="PXM32" s="22"/>
      <c r="PXN32" s="22"/>
      <c r="PXO32" s="22"/>
      <c r="PXP32" s="22"/>
      <c r="PXQ32" s="22"/>
      <c r="PXR32" s="22"/>
      <c r="PXS32" s="22"/>
      <c r="PXT32" s="22"/>
      <c r="PXU32" s="22"/>
      <c r="PXV32" s="22"/>
      <c r="PXW32" s="22"/>
      <c r="PXX32" s="22"/>
      <c r="PXY32" s="22"/>
      <c r="PXZ32" s="22"/>
      <c r="PYA32" s="22"/>
      <c r="PYB32" s="22"/>
      <c r="PYC32" s="22"/>
      <c r="PYD32" s="22"/>
      <c r="PYE32" s="22"/>
      <c r="PYF32" s="22"/>
      <c r="PYG32" s="22"/>
      <c r="PYH32" s="22"/>
      <c r="PYI32" s="22"/>
      <c r="PYJ32" s="22"/>
      <c r="PYK32" s="22"/>
      <c r="PYL32" s="22"/>
      <c r="PYM32" s="22"/>
      <c r="PYN32" s="22"/>
      <c r="PYO32" s="22"/>
      <c r="PYP32" s="22"/>
      <c r="PYQ32" s="22"/>
      <c r="PYR32" s="22"/>
      <c r="PYS32" s="22"/>
      <c r="PYT32" s="22"/>
      <c r="PYU32" s="22"/>
      <c r="PYV32" s="22"/>
      <c r="PYW32" s="22"/>
      <c r="PYX32" s="22"/>
      <c r="PYY32" s="22"/>
      <c r="PYZ32" s="22"/>
      <c r="PZA32" s="22"/>
      <c r="PZB32" s="22"/>
      <c r="PZC32" s="22"/>
      <c r="PZD32" s="22"/>
      <c r="PZE32" s="22"/>
      <c r="PZF32" s="22"/>
      <c r="PZG32" s="22"/>
      <c r="PZH32" s="22"/>
      <c r="PZI32" s="22"/>
      <c r="PZJ32" s="22"/>
      <c r="PZK32" s="22"/>
      <c r="PZL32" s="22"/>
      <c r="PZM32" s="22"/>
      <c r="PZN32" s="22"/>
      <c r="PZO32" s="22"/>
      <c r="PZP32" s="22"/>
      <c r="PZQ32" s="22"/>
      <c r="PZR32" s="22"/>
      <c r="PZS32" s="22"/>
      <c r="PZT32" s="22"/>
      <c r="PZU32" s="22"/>
      <c r="PZV32" s="22"/>
      <c r="PZW32" s="22"/>
      <c r="PZX32" s="22"/>
      <c r="PZY32" s="22"/>
      <c r="PZZ32" s="22"/>
      <c r="QAA32" s="22"/>
      <c r="QAB32" s="22"/>
      <c r="QAC32" s="22"/>
      <c r="QAD32" s="22"/>
      <c r="QAE32" s="22"/>
      <c r="QAF32" s="22"/>
      <c r="QAG32" s="22"/>
      <c r="QAH32" s="22"/>
      <c r="QAI32" s="22"/>
      <c r="QAJ32" s="22"/>
      <c r="QAK32" s="22"/>
      <c r="QAL32" s="22"/>
      <c r="QAM32" s="22"/>
      <c r="QAN32" s="22"/>
      <c r="QAO32" s="22"/>
      <c r="QAP32" s="22"/>
      <c r="QAQ32" s="22"/>
      <c r="QAR32" s="22"/>
      <c r="QAS32" s="22"/>
      <c r="QAT32" s="22"/>
      <c r="QAU32" s="22"/>
      <c r="QAV32" s="22"/>
      <c r="QAW32" s="22"/>
      <c r="QAX32" s="22"/>
      <c r="QAY32" s="22"/>
      <c r="QAZ32" s="22"/>
      <c r="QBA32" s="22"/>
      <c r="QBB32" s="22"/>
      <c r="QBC32" s="22"/>
      <c r="QBD32" s="22"/>
      <c r="QBE32" s="22"/>
      <c r="QBF32" s="22"/>
      <c r="QBG32" s="22"/>
      <c r="QBH32" s="22"/>
      <c r="QBI32" s="22"/>
      <c r="QBJ32" s="22"/>
      <c r="QBK32" s="22"/>
      <c r="QBL32" s="22"/>
      <c r="QBM32" s="22"/>
      <c r="QBN32" s="22"/>
      <c r="QBO32" s="22"/>
      <c r="QBP32" s="22"/>
      <c r="QBQ32" s="22"/>
      <c r="QBR32" s="22"/>
      <c r="QBS32" s="22"/>
      <c r="QBT32" s="22"/>
      <c r="QBU32" s="22"/>
      <c r="QBV32" s="22"/>
      <c r="QBW32" s="22"/>
      <c r="QBX32" s="22"/>
      <c r="QBY32" s="22"/>
      <c r="QBZ32" s="22"/>
      <c r="QCA32" s="22"/>
      <c r="QCB32" s="22"/>
      <c r="QCC32" s="22"/>
      <c r="QCD32" s="22"/>
      <c r="QCE32" s="22"/>
      <c r="QCF32" s="22"/>
      <c r="QCG32" s="22"/>
      <c r="QCH32" s="22"/>
      <c r="QCI32" s="22"/>
      <c r="QCJ32" s="22"/>
      <c r="QCK32" s="22"/>
      <c r="QCL32" s="22"/>
      <c r="QCM32" s="22"/>
      <c r="QCN32" s="22"/>
      <c r="QCO32" s="22"/>
      <c r="QCP32" s="22"/>
      <c r="QCQ32" s="22"/>
      <c r="QCR32" s="22"/>
      <c r="QCS32" s="22"/>
      <c r="QCT32" s="22"/>
      <c r="QCU32" s="22"/>
      <c r="QCV32" s="22"/>
      <c r="QCW32" s="22"/>
      <c r="QCX32" s="22"/>
      <c r="QCY32" s="22"/>
      <c r="QCZ32" s="22"/>
      <c r="QDA32" s="22"/>
      <c r="QDB32" s="22"/>
      <c r="QDC32" s="22"/>
      <c r="QDD32" s="22"/>
      <c r="QDE32" s="22"/>
      <c r="QDF32" s="22"/>
      <c r="QDG32" s="22"/>
      <c r="QDH32" s="22"/>
      <c r="QDI32" s="22"/>
      <c r="QDJ32" s="22"/>
      <c r="QDK32" s="22"/>
      <c r="QDL32" s="22"/>
      <c r="QDM32" s="22"/>
      <c r="QDN32" s="22"/>
      <c r="QDO32" s="22"/>
      <c r="QDP32" s="22"/>
      <c r="QDQ32" s="22"/>
      <c r="QDR32" s="22"/>
      <c r="QDS32" s="22"/>
      <c r="QDT32" s="22"/>
      <c r="QDU32" s="22"/>
      <c r="QDV32" s="22"/>
      <c r="QDW32" s="22"/>
      <c r="QDX32" s="22"/>
      <c r="QDY32" s="22"/>
      <c r="QDZ32" s="22"/>
      <c r="QEA32" s="22"/>
      <c r="QEB32" s="22"/>
      <c r="QEC32" s="22"/>
      <c r="QED32" s="22"/>
      <c r="QEE32" s="22"/>
      <c r="QEF32" s="22"/>
      <c r="QEG32" s="22"/>
      <c r="QEH32" s="22"/>
      <c r="QEI32" s="22"/>
      <c r="QEJ32" s="22"/>
      <c r="QEK32" s="22"/>
      <c r="QEL32" s="22"/>
      <c r="QEM32" s="22"/>
      <c r="QEN32" s="22"/>
      <c r="QEO32" s="22"/>
      <c r="QEP32" s="22"/>
      <c r="QEQ32" s="22"/>
      <c r="QER32" s="22"/>
      <c r="QES32" s="22"/>
      <c r="QET32" s="22"/>
      <c r="QEU32" s="22"/>
      <c r="QEV32" s="22"/>
      <c r="QEW32" s="22"/>
      <c r="QEX32" s="22"/>
      <c r="QEY32" s="22"/>
      <c r="QEZ32" s="22"/>
      <c r="QFA32" s="22"/>
      <c r="QFB32" s="22"/>
      <c r="QFC32" s="22"/>
      <c r="QFD32" s="22"/>
      <c r="QFE32" s="22"/>
      <c r="QFF32" s="22"/>
      <c r="QFG32" s="22"/>
      <c r="QFH32" s="22"/>
      <c r="QFI32" s="22"/>
      <c r="QFJ32" s="22"/>
      <c r="QFK32" s="22"/>
      <c r="QFL32" s="22"/>
      <c r="QFM32" s="22"/>
      <c r="QFN32" s="22"/>
      <c r="QFO32" s="22"/>
      <c r="QFP32" s="22"/>
      <c r="QFQ32" s="22"/>
      <c r="QFR32" s="22"/>
      <c r="QFS32" s="22"/>
      <c r="QFT32" s="22"/>
      <c r="QFU32" s="22"/>
      <c r="QFV32" s="22"/>
      <c r="QFW32" s="22"/>
      <c r="QFX32" s="22"/>
      <c r="QFY32" s="22"/>
      <c r="QFZ32" s="22"/>
      <c r="QGA32" s="22"/>
      <c r="QGB32" s="22"/>
      <c r="QGC32" s="22"/>
      <c r="QGD32" s="22"/>
      <c r="QGE32" s="22"/>
      <c r="QGF32" s="22"/>
      <c r="QGG32" s="22"/>
      <c r="QGH32" s="22"/>
      <c r="QGI32" s="22"/>
      <c r="QGJ32" s="22"/>
      <c r="QGK32" s="22"/>
      <c r="QGL32" s="22"/>
      <c r="QGM32" s="22"/>
      <c r="QGN32" s="22"/>
      <c r="QGO32" s="22"/>
      <c r="QGP32" s="22"/>
      <c r="QGQ32" s="22"/>
      <c r="QGR32" s="22"/>
      <c r="QGS32" s="22"/>
      <c r="QGT32" s="22"/>
      <c r="QGU32" s="22"/>
      <c r="QGV32" s="22"/>
      <c r="QGW32" s="22"/>
      <c r="QGX32" s="22"/>
      <c r="QGY32" s="22"/>
      <c r="QGZ32" s="22"/>
      <c r="QHA32" s="22"/>
      <c r="QHB32" s="22"/>
      <c r="QHC32" s="22"/>
      <c r="QHD32" s="22"/>
      <c r="QHE32" s="22"/>
      <c r="QHF32" s="22"/>
      <c r="QHG32" s="22"/>
      <c r="QHH32" s="22"/>
      <c r="QHI32" s="22"/>
      <c r="QHJ32" s="22"/>
      <c r="QHK32" s="22"/>
      <c r="QHL32" s="22"/>
      <c r="QHM32" s="22"/>
      <c r="QHN32" s="22"/>
      <c r="QHO32" s="22"/>
      <c r="QHP32" s="22"/>
      <c r="QHQ32" s="22"/>
      <c r="QHR32" s="22"/>
      <c r="QHS32" s="22"/>
      <c r="QHT32" s="22"/>
      <c r="QHU32" s="22"/>
      <c r="QHV32" s="22"/>
      <c r="QHW32" s="22"/>
      <c r="QHX32" s="22"/>
      <c r="QHY32" s="22"/>
      <c r="QHZ32" s="22"/>
      <c r="QIA32" s="22"/>
      <c r="QIB32" s="22"/>
      <c r="QIC32" s="22"/>
      <c r="QID32" s="22"/>
      <c r="QIE32" s="22"/>
      <c r="QIF32" s="22"/>
      <c r="QIG32" s="22"/>
      <c r="QIH32" s="22"/>
      <c r="QII32" s="22"/>
      <c r="QIJ32" s="22"/>
      <c r="QIK32" s="22"/>
      <c r="QIL32" s="22"/>
      <c r="QIM32" s="22"/>
      <c r="QIN32" s="22"/>
      <c r="QIO32" s="22"/>
      <c r="QIP32" s="22"/>
      <c r="QIQ32" s="22"/>
      <c r="QIR32" s="22"/>
      <c r="QIS32" s="22"/>
      <c r="QIT32" s="22"/>
      <c r="QIU32" s="22"/>
      <c r="QIV32" s="22"/>
      <c r="QIW32" s="22"/>
      <c r="QIX32" s="22"/>
      <c r="QIY32" s="22"/>
      <c r="QIZ32" s="22"/>
      <c r="QJA32" s="22"/>
      <c r="QJB32" s="22"/>
      <c r="QJC32" s="22"/>
      <c r="QJD32" s="22"/>
      <c r="QJE32" s="22"/>
      <c r="QJF32" s="22"/>
      <c r="QJG32" s="22"/>
      <c r="QJH32" s="22"/>
      <c r="QJI32" s="22"/>
      <c r="QJJ32" s="22"/>
      <c r="QJK32" s="22"/>
      <c r="QJL32" s="22"/>
      <c r="QJM32" s="22"/>
      <c r="QJN32" s="22"/>
      <c r="QJO32" s="22"/>
      <c r="QJP32" s="22"/>
      <c r="QJQ32" s="22"/>
      <c r="QJR32" s="22"/>
      <c r="QJS32" s="22"/>
      <c r="QJT32" s="22"/>
      <c r="QJU32" s="22"/>
      <c r="QJV32" s="22"/>
      <c r="QJW32" s="22"/>
      <c r="QJX32" s="22"/>
      <c r="QJY32" s="22"/>
      <c r="QJZ32" s="22"/>
      <c r="QKA32" s="22"/>
      <c r="QKB32" s="22"/>
      <c r="QKC32" s="22"/>
      <c r="QKD32" s="22"/>
      <c r="QKE32" s="22"/>
      <c r="QKF32" s="22"/>
      <c r="QKG32" s="22"/>
      <c r="QKH32" s="22"/>
      <c r="QKI32" s="22"/>
      <c r="QKJ32" s="22"/>
      <c r="QKK32" s="22"/>
      <c r="QKL32" s="22"/>
      <c r="QKM32" s="22"/>
      <c r="QKN32" s="22"/>
      <c r="QKO32" s="22"/>
      <c r="QKP32" s="22"/>
      <c r="QKQ32" s="22"/>
      <c r="QKR32" s="22"/>
      <c r="QKS32" s="22"/>
      <c r="QKT32" s="22"/>
      <c r="QKU32" s="22"/>
      <c r="QKV32" s="22"/>
      <c r="QKW32" s="22"/>
      <c r="QKX32" s="22"/>
      <c r="QKY32" s="22"/>
      <c r="QKZ32" s="22"/>
      <c r="QLA32" s="22"/>
      <c r="QLB32" s="22"/>
      <c r="QLC32" s="22"/>
      <c r="QLD32" s="22"/>
      <c r="QLE32" s="22"/>
      <c r="QLF32" s="22"/>
      <c r="QLG32" s="22"/>
      <c r="QLH32" s="22"/>
      <c r="QLI32" s="22"/>
      <c r="QLJ32" s="22"/>
      <c r="QLK32" s="22"/>
      <c r="QLL32" s="22"/>
      <c r="QLM32" s="22"/>
      <c r="QLN32" s="22"/>
      <c r="QLO32" s="22"/>
      <c r="QLP32" s="22"/>
      <c r="QLQ32" s="22"/>
      <c r="QLR32" s="22"/>
      <c r="QLS32" s="22"/>
      <c r="QLT32" s="22"/>
      <c r="QLU32" s="22"/>
      <c r="QLV32" s="22"/>
      <c r="QLW32" s="22"/>
      <c r="QLX32" s="22"/>
      <c r="QLY32" s="22"/>
      <c r="QLZ32" s="22"/>
      <c r="QMA32" s="22"/>
      <c r="QMB32" s="22"/>
      <c r="QMC32" s="22"/>
      <c r="QMD32" s="22"/>
      <c r="QME32" s="22"/>
      <c r="QMF32" s="22"/>
      <c r="QMG32" s="22"/>
      <c r="QMH32" s="22"/>
      <c r="QMI32" s="22"/>
      <c r="QMJ32" s="22"/>
      <c r="QMK32" s="22"/>
      <c r="QML32" s="22"/>
      <c r="QMM32" s="22"/>
      <c r="QMN32" s="22"/>
      <c r="QMO32" s="22"/>
      <c r="QMP32" s="22"/>
      <c r="QMQ32" s="22"/>
      <c r="QMR32" s="22"/>
      <c r="QMS32" s="22"/>
      <c r="QMT32" s="22"/>
      <c r="QMU32" s="22"/>
      <c r="QMV32" s="22"/>
      <c r="QMW32" s="22"/>
      <c r="QMX32" s="22"/>
      <c r="QMY32" s="22"/>
      <c r="QMZ32" s="22"/>
      <c r="QNA32" s="22"/>
      <c r="QNB32" s="22"/>
      <c r="QNC32" s="22"/>
      <c r="QND32" s="22"/>
      <c r="QNE32" s="22"/>
      <c r="QNF32" s="22"/>
      <c r="QNG32" s="22"/>
      <c r="QNH32" s="22"/>
      <c r="QNI32" s="22"/>
      <c r="QNJ32" s="22"/>
      <c r="QNK32" s="22"/>
      <c r="QNL32" s="22"/>
      <c r="QNM32" s="22"/>
      <c r="QNN32" s="22"/>
      <c r="QNO32" s="22"/>
      <c r="QNP32" s="22"/>
      <c r="QNQ32" s="22"/>
      <c r="QNR32" s="22"/>
      <c r="QNS32" s="22"/>
      <c r="QNT32" s="22"/>
      <c r="QNU32" s="22"/>
      <c r="QNV32" s="22"/>
      <c r="QNW32" s="22"/>
      <c r="QNX32" s="22"/>
      <c r="QNY32" s="22"/>
      <c r="QNZ32" s="22"/>
      <c r="QOA32" s="22"/>
      <c r="QOB32" s="22"/>
      <c r="QOC32" s="22"/>
      <c r="QOD32" s="22"/>
      <c r="QOE32" s="22"/>
      <c r="QOF32" s="22"/>
      <c r="QOG32" s="22"/>
      <c r="QOH32" s="22"/>
      <c r="QOI32" s="22"/>
      <c r="QOJ32" s="22"/>
      <c r="QOK32" s="22"/>
      <c r="QOL32" s="22"/>
      <c r="QOM32" s="22"/>
      <c r="QON32" s="22"/>
      <c r="QOO32" s="22"/>
      <c r="QOP32" s="22"/>
      <c r="QOQ32" s="22"/>
      <c r="QOR32" s="22"/>
      <c r="QOS32" s="22"/>
      <c r="QOT32" s="22"/>
      <c r="QOU32" s="22"/>
      <c r="QOV32" s="22"/>
      <c r="QOW32" s="22"/>
      <c r="QOX32" s="22"/>
      <c r="QOY32" s="22"/>
      <c r="QOZ32" s="22"/>
      <c r="QPA32" s="22"/>
      <c r="QPB32" s="22"/>
      <c r="QPC32" s="22"/>
      <c r="QPD32" s="22"/>
      <c r="QPE32" s="22"/>
      <c r="QPF32" s="22"/>
      <c r="QPG32" s="22"/>
      <c r="QPH32" s="22"/>
      <c r="QPI32" s="22"/>
      <c r="QPJ32" s="22"/>
      <c r="QPK32" s="22"/>
      <c r="QPL32" s="22"/>
      <c r="QPM32" s="22"/>
      <c r="QPN32" s="22"/>
      <c r="QPO32" s="22"/>
      <c r="QPP32" s="22"/>
      <c r="QPQ32" s="22"/>
      <c r="QPR32" s="22"/>
      <c r="QPS32" s="22"/>
      <c r="QPT32" s="22"/>
      <c r="QPU32" s="22"/>
      <c r="QPV32" s="22"/>
      <c r="QPW32" s="22"/>
      <c r="QPX32" s="22"/>
      <c r="QPY32" s="22"/>
      <c r="QPZ32" s="22"/>
      <c r="QQA32" s="22"/>
      <c r="QQB32" s="22"/>
      <c r="QQC32" s="22"/>
      <c r="QQD32" s="22"/>
      <c r="QQE32" s="22"/>
      <c r="QQF32" s="22"/>
      <c r="QQG32" s="22"/>
      <c r="QQH32" s="22"/>
      <c r="QQI32" s="22"/>
      <c r="QQJ32" s="22"/>
      <c r="QQK32" s="22"/>
      <c r="QQL32" s="22"/>
      <c r="QQM32" s="22"/>
      <c r="QQN32" s="22"/>
      <c r="QQO32" s="22"/>
      <c r="QQP32" s="22"/>
      <c r="QQQ32" s="22"/>
      <c r="QQR32" s="22"/>
      <c r="QQS32" s="22"/>
      <c r="QQT32" s="22"/>
      <c r="QQU32" s="22"/>
      <c r="QQV32" s="22"/>
      <c r="QQW32" s="22"/>
      <c r="QQX32" s="22"/>
      <c r="QQY32" s="22"/>
      <c r="QQZ32" s="22"/>
      <c r="QRA32" s="22"/>
      <c r="QRB32" s="22"/>
      <c r="QRC32" s="22"/>
      <c r="QRD32" s="22"/>
      <c r="QRE32" s="22"/>
      <c r="QRF32" s="22"/>
      <c r="QRG32" s="22"/>
      <c r="QRH32" s="22"/>
      <c r="QRI32" s="22"/>
      <c r="QRJ32" s="22"/>
      <c r="QRK32" s="22"/>
      <c r="QRL32" s="22"/>
      <c r="QRM32" s="22"/>
      <c r="QRN32" s="22"/>
      <c r="QRO32" s="22"/>
      <c r="QRP32" s="22"/>
      <c r="QRQ32" s="22"/>
      <c r="QRR32" s="22"/>
      <c r="QRS32" s="22"/>
      <c r="QRT32" s="22"/>
      <c r="QRU32" s="22"/>
      <c r="QRV32" s="22"/>
      <c r="QRW32" s="22"/>
      <c r="QRX32" s="22"/>
      <c r="QRY32" s="22"/>
      <c r="QRZ32" s="22"/>
      <c r="QSA32" s="22"/>
      <c r="QSB32" s="22"/>
      <c r="QSC32" s="22"/>
      <c r="QSD32" s="22"/>
      <c r="QSE32" s="22"/>
      <c r="QSF32" s="22"/>
      <c r="QSG32" s="22"/>
      <c r="QSH32" s="22"/>
      <c r="QSI32" s="22"/>
      <c r="QSJ32" s="22"/>
      <c r="QSK32" s="22"/>
      <c r="QSL32" s="22"/>
      <c r="QSM32" s="22"/>
      <c r="QSN32" s="22"/>
      <c r="QSO32" s="22"/>
      <c r="QSP32" s="22"/>
      <c r="QSQ32" s="22"/>
      <c r="QSR32" s="22"/>
      <c r="QSS32" s="22"/>
      <c r="QST32" s="22"/>
      <c r="QSU32" s="22"/>
      <c r="QSV32" s="22"/>
      <c r="QSW32" s="22"/>
      <c r="QSX32" s="22"/>
      <c r="QSY32" s="22"/>
      <c r="QSZ32" s="22"/>
      <c r="QTA32" s="22"/>
      <c r="QTB32" s="22"/>
      <c r="QTC32" s="22"/>
      <c r="QTD32" s="22"/>
      <c r="QTE32" s="22"/>
      <c r="QTF32" s="22"/>
      <c r="QTG32" s="22"/>
      <c r="QTH32" s="22"/>
      <c r="QTI32" s="22"/>
      <c r="QTJ32" s="22"/>
      <c r="QTK32" s="22"/>
      <c r="QTL32" s="22"/>
      <c r="QTM32" s="22"/>
      <c r="QTN32" s="22"/>
      <c r="QTO32" s="22"/>
      <c r="QTP32" s="22"/>
      <c r="QTQ32" s="22"/>
      <c r="QTR32" s="22"/>
      <c r="QTS32" s="22"/>
      <c r="QTT32" s="22"/>
      <c r="QTU32" s="22"/>
      <c r="QTV32" s="22"/>
      <c r="QTW32" s="22"/>
      <c r="QTX32" s="22"/>
      <c r="QTY32" s="22"/>
      <c r="QTZ32" s="22"/>
      <c r="QUA32" s="22"/>
      <c r="QUB32" s="22"/>
      <c r="QUC32" s="22"/>
      <c r="QUD32" s="22"/>
      <c r="QUE32" s="22"/>
      <c r="QUF32" s="22"/>
      <c r="QUG32" s="22"/>
      <c r="QUH32" s="22"/>
      <c r="QUI32" s="22"/>
      <c r="QUJ32" s="22"/>
      <c r="QUK32" s="22"/>
      <c r="QUL32" s="22"/>
      <c r="QUM32" s="22"/>
      <c r="QUN32" s="22"/>
      <c r="QUO32" s="22"/>
      <c r="QUP32" s="22"/>
      <c r="QUQ32" s="22"/>
      <c r="QUR32" s="22"/>
      <c r="QUS32" s="22"/>
      <c r="QUT32" s="22"/>
      <c r="QUU32" s="22"/>
      <c r="QUV32" s="22"/>
      <c r="QUW32" s="22"/>
      <c r="QUX32" s="22"/>
      <c r="QUY32" s="22"/>
      <c r="QUZ32" s="22"/>
      <c r="QVA32" s="22"/>
      <c r="QVB32" s="22"/>
      <c r="QVC32" s="22"/>
      <c r="QVD32" s="22"/>
      <c r="QVE32" s="22"/>
      <c r="QVF32" s="22"/>
      <c r="QVG32" s="22"/>
      <c r="QVH32" s="22"/>
      <c r="QVI32" s="22"/>
      <c r="QVJ32" s="22"/>
      <c r="QVK32" s="22"/>
      <c r="QVL32" s="22"/>
      <c r="QVM32" s="22"/>
      <c r="QVN32" s="22"/>
      <c r="QVO32" s="22"/>
      <c r="QVP32" s="22"/>
      <c r="QVQ32" s="22"/>
      <c r="QVR32" s="22"/>
      <c r="QVS32" s="22"/>
      <c r="QVT32" s="22"/>
      <c r="QVU32" s="22"/>
      <c r="QVV32" s="22"/>
      <c r="QVW32" s="22"/>
      <c r="QVX32" s="22"/>
      <c r="QVY32" s="22"/>
      <c r="QVZ32" s="22"/>
      <c r="QWA32" s="22"/>
      <c r="QWB32" s="22"/>
      <c r="QWC32" s="22"/>
      <c r="QWD32" s="22"/>
      <c r="QWE32" s="22"/>
      <c r="QWF32" s="22"/>
      <c r="QWG32" s="22"/>
      <c r="QWH32" s="22"/>
      <c r="QWI32" s="22"/>
      <c r="QWJ32" s="22"/>
      <c r="QWK32" s="22"/>
      <c r="QWL32" s="22"/>
      <c r="QWM32" s="22"/>
      <c r="QWN32" s="22"/>
      <c r="QWO32" s="22"/>
      <c r="QWP32" s="22"/>
      <c r="QWQ32" s="22"/>
      <c r="QWR32" s="22"/>
      <c r="QWS32" s="22"/>
      <c r="QWT32" s="22"/>
      <c r="QWU32" s="22"/>
      <c r="QWV32" s="22"/>
      <c r="QWW32" s="22"/>
      <c r="QWX32" s="22"/>
      <c r="QWY32" s="22"/>
      <c r="QWZ32" s="22"/>
      <c r="QXA32" s="22"/>
      <c r="QXB32" s="22"/>
      <c r="QXC32" s="22"/>
      <c r="QXD32" s="22"/>
      <c r="QXE32" s="22"/>
      <c r="QXF32" s="22"/>
      <c r="QXG32" s="22"/>
      <c r="QXH32" s="22"/>
      <c r="QXI32" s="22"/>
      <c r="QXJ32" s="22"/>
      <c r="QXK32" s="22"/>
      <c r="QXL32" s="22"/>
      <c r="QXM32" s="22"/>
      <c r="QXN32" s="22"/>
      <c r="QXO32" s="22"/>
      <c r="QXP32" s="22"/>
      <c r="QXQ32" s="22"/>
      <c r="QXR32" s="22"/>
      <c r="QXS32" s="22"/>
      <c r="QXT32" s="22"/>
      <c r="QXU32" s="22"/>
      <c r="QXV32" s="22"/>
      <c r="QXW32" s="22"/>
      <c r="QXX32" s="22"/>
      <c r="QXY32" s="22"/>
      <c r="QXZ32" s="22"/>
      <c r="QYA32" s="22"/>
      <c r="QYB32" s="22"/>
      <c r="QYC32" s="22"/>
      <c r="QYD32" s="22"/>
      <c r="QYE32" s="22"/>
      <c r="QYF32" s="22"/>
      <c r="QYG32" s="22"/>
      <c r="QYH32" s="22"/>
      <c r="QYI32" s="22"/>
      <c r="QYJ32" s="22"/>
      <c r="QYK32" s="22"/>
      <c r="QYL32" s="22"/>
      <c r="QYM32" s="22"/>
      <c r="QYN32" s="22"/>
      <c r="QYO32" s="22"/>
      <c r="QYP32" s="22"/>
      <c r="QYQ32" s="22"/>
      <c r="QYR32" s="22"/>
      <c r="QYS32" s="22"/>
      <c r="QYT32" s="22"/>
      <c r="QYU32" s="22"/>
      <c r="QYV32" s="22"/>
      <c r="QYW32" s="22"/>
      <c r="QYX32" s="22"/>
      <c r="QYY32" s="22"/>
      <c r="QYZ32" s="22"/>
      <c r="QZA32" s="22"/>
      <c r="QZB32" s="22"/>
      <c r="QZC32" s="22"/>
      <c r="QZD32" s="22"/>
      <c r="QZE32" s="22"/>
      <c r="QZF32" s="22"/>
      <c r="QZG32" s="22"/>
      <c r="QZH32" s="22"/>
      <c r="QZI32" s="22"/>
      <c r="QZJ32" s="22"/>
      <c r="QZK32" s="22"/>
      <c r="QZL32" s="22"/>
      <c r="QZM32" s="22"/>
      <c r="QZN32" s="22"/>
      <c r="QZO32" s="22"/>
      <c r="QZP32" s="22"/>
      <c r="QZQ32" s="22"/>
      <c r="QZR32" s="22"/>
      <c r="QZS32" s="22"/>
      <c r="QZT32" s="22"/>
      <c r="QZU32" s="22"/>
      <c r="QZV32" s="22"/>
      <c r="QZW32" s="22"/>
      <c r="QZX32" s="22"/>
      <c r="QZY32" s="22"/>
      <c r="QZZ32" s="22"/>
      <c r="RAA32" s="22"/>
      <c r="RAB32" s="22"/>
      <c r="RAC32" s="22"/>
      <c r="RAD32" s="22"/>
      <c r="RAE32" s="22"/>
      <c r="RAF32" s="22"/>
      <c r="RAG32" s="22"/>
      <c r="RAH32" s="22"/>
      <c r="RAI32" s="22"/>
      <c r="RAJ32" s="22"/>
      <c r="RAK32" s="22"/>
      <c r="RAL32" s="22"/>
      <c r="RAM32" s="22"/>
      <c r="RAN32" s="22"/>
      <c r="RAO32" s="22"/>
      <c r="RAP32" s="22"/>
      <c r="RAQ32" s="22"/>
      <c r="RAR32" s="22"/>
      <c r="RAS32" s="22"/>
      <c r="RAT32" s="22"/>
      <c r="RAU32" s="22"/>
      <c r="RAV32" s="22"/>
      <c r="RAW32" s="22"/>
      <c r="RAX32" s="22"/>
      <c r="RAY32" s="22"/>
      <c r="RAZ32" s="22"/>
      <c r="RBA32" s="22"/>
      <c r="RBB32" s="22"/>
      <c r="RBC32" s="22"/>
      <c r="RBD32" s="22"/>
      <c r="RBE32" s="22"/>
      <c r="RBF32" s="22"/>
      <c r="RBG32" s="22"/>
      <c r="RBH32" s="22"/>
      <c r="RBI32" s="22"/>
      <c r="RBJ32" s="22"/>
      <c r="RBK32" s="22"/>
      <c r="RBL32" s="22"/>
      <c r="RBM32" s="22"/>
      <c r="RBN32" s="22"/>
      <c r="RBO32" s="22"/>
      <c r="RBP32" s="22"/>
      <c r="RBQ32" s="22"/>
      <c r="RBR32" s="22"/>
      <c r="RBS32" s="22"/>
      <c r="RBT32" s="22"/>
      <c r="RBU32" s="22"/>
      <c r="RBV32" s="22"/>
      <c r="RBW32" s="22"/>
      <c r="RBX32" s="22"/>
      <c r="RBY32" s="22"/>
      <c r="RBZ32" s="22"/>
      <c r="RCA32" s="22"/>
      <c r="RCB32" s="22"/>
      <c r="RCC32" s="22"/>
      <c r="RCD32" s="22"/>
      <c r="RCE32" s="22"/>
      <c r="RCF32" s="22"/>
      <c r="RCG32" s="22"/>
      <c r="RCH32" s="22"/>
      <c r="RCI32" s="22"/>
      <c r="RCJ32" s="22"/>
      <c r="RCK32" s="22"/>
      <c r="RCL32" s="22"/>
      <c r="RCM32" s="22"/>
      <c r="RCN32" s="22"/>
      <c r="RCO32" s="22"/>
      <c r="RCP32" s="22"/>
      <c r="RCQ32" s="22"/>
      <c r="RCR32" s="22"/>
      <c r="RCS32" s="22"/>
      <c r="RCT32" s="22"/>
      <c r="RCU32" s="22"/>
      <c r="RCV32" s="22"/>
      <c r="RCW32" s="22"/>
      <c r="RCX32" s="22"/>
      <c r="RCY32" s="22"/>
      <c r="RCZ32" s="22"/>
      <c r="RDA32" s="22"/>
      <c r="RDB32" s="22"/>
      <c r="RDC32" s="22"/>
      <c r="RDD32" s="22"/>
      <c r="RDE32" s="22"/>
      <c r="RDF32" s="22"/>
      <c r="RDG32" s="22"/>
      <c r="RDH32" s="22"/>
      <c r="RDI32" s="22"/>
      <c r="RDJ32" s="22"/>
      <c r="RDK32" s="22"/>
      <c r="RDL32" s="22"/>
      <c r="RDM32" s="22"/>
      <c r="RDN32" s="22"/>
      <c r="RDO32" s="22"/>
      <c r="RDP32" s="22"/>
      <c r="RDQ32" s="22"/>
      <c r="RDR32" s="22"/>
      <c r="RDS32" s="22"/>
      <c r="RDT32" s="22"/>
      <c r="RDU32" s="22"/>
      <c r="RDV32" s="22"/>
      <c r="RDW32" s="22"/>
      <c r="RDX32" s="22"/>
      <c r="RDY32" s="22"/>
      <c r="RDZ32" s="22"/>
      <c r="REA32" s="22"/>
      <c r="REB32" s="22"/>
      <c r="REC32" s="22"/>
      <c r="RED32" s="22"/>
      <c r="REE32" s="22"/>
      <c r="REF32" s="22"/>
      <c r="REG32" s="22"/>
      <c r="REH32" s="22"/>
      <c r="REI32" s="22"/>
      <c r="REJ32" s="22"/>
      <c r="REK32" s="22"/>
      <c r="REL32" s="22"/>
      <c r="REM32" s="22"/>
      <c r="REN32" s="22"/>
      <c r="REO32" s="22"/>
      <c r="REP32" s="22"/>
      <c r="REQ32" s="22"/>
      <c r="RER32" s="22"/>
      <c r="RES32" s="22"/>
      <c r="RET32" s="22"/>
      <c r="REU32" s="22"/>
      <c r="REV32" s="22"/>
      <c r="REW32" s="22"/>
      <c r="REX32" s="22"/>
      <c r="REY32" s="22"/>
      <c r="REZ32" s="22"/>
      <c r="RFA32" s="22"/>
      <c r="RFB32" s="22"/>
      <c r="RFC32" s="22"/>
      <c r="RFD32" s="22"/>
      <c r="RFE32" s="22"/>
      <c r="RFF32" s="22"/>
      <c r="RFG32" s="22"/>
      <c r="RFH32" s="22"/>
      <c r="RFI32" s="22"/>
      <c r="RFJ32" s="22"/>
      <c r="RFK32" s="22"/>
      <c r="RFL32" s="22"/>
      <c r="RFM32" s="22"/>
      <c r="RFN32" s="22"/>
      <c r="RFO32" s="22"/>
      <c r="RFP32" s="22"/>
      <c r="RFQ32" s="22"/>
      <c r="RFR32" s="22"/>
      <c r="RFS32" s="22"/>
      <c r="RFT32" s="22"/>
      <c r="RFU32" s="22"/>
      <c r="RFV32" s="22"/>
      <c r="RFW32" s="22"/>
      <c r="RFX32" s="22"/>
      <c r="RFY32" s="22"/>
      <c r="RFZ32" s="22"/>
      <c r="RGA32" s="22"/>
      <c r="RGB32" s="22"/>
      <c r="RGC32" s="22"/>
      <c r="RGD32" s="22"/>
      <c r="RGE32" s="22"/>
      <c r="RGF32" s="22"/>
      <c r="RGG32" s="22"/>
      <c r="RGH32" s="22"/>
      <c r="RGI32" s="22"/>
      <c r="RGJ32" s="22"/>
      <c r="RGK32" s="22"/>
      <c r="RGL32" s="22"/>
      <c r="RGM32" s="22"/>
      <c r="RGN32" s="22"/>
      <c r="RGO32" s="22"/>
      <c r="RGP32" s="22"/>
      <c r="RGQ32" s="22"/>
      <c r="RGR32" s="22"/>
      <c r="RGS32" s="22"/>
      <c r="RGT32" s="22"/>
      <c r="RGU32" s="22"/>
      <c r="RGV32" s="22"/>
      <c r="RGW32" s="22"/>
      <c r="RGX32" s="22"/>
      <c r="RGY32" s="22"/>
      <c r="RGZ32" s="22"/>
      <c r="RHA32" s="22"/>
      <c r="RHB32" s="22"/>
      <c r="RHC32" s="22"/>
      <c r="RHD32" s="22"/>
      <c r="RHE32" s="22"/>
      <c r="RHF32" s="22"/>
      <c r="RHG32" s="22"/>
      <c r="RHH32" s="22"/>
      <c r="RHI32" s="22"/>
      <c r="RHJ32" s="22"/>
      <c r="RHK32" s="22"/>
      <c r="RHL32" s="22"/>
      <c r="RHM32" s="22"/>
      <c r="RHN32" s="22"/>
      <c r="RHO32" s="22"/>
      <c r="RHP32" s="22"/>
      <c r="RHQ32" s="22"/>
      <c r="RHR32" s="22"/>
      <c r="RHS32" s="22"/>
      <c r="RHT32" s="22"/>
      <c r="RHU32" s="22"/>
      <c r="RHV32" s="22"/>
      <c r="RHW32" s="22"/>
      <c r="RHX32" s="22"/>
      <c r="RHY32" s="22"/>
      <c r="RHZ32" s="22"/>
      <c r="RIA32" s="22"/>
      <c r="RIB32" s="22"/>
      <c r="RIC32" s="22"/>
      <c r="RID32" s="22"/>
      <c r="RIE32" s="22"/>
      <c r="RIF32" s="22"/>
      <c r="RIG32" s="22"/>
      <c r="RIH32" s="22"/>
      <c r="RII32" s="22"/>
      <c r="RIJ32" s="22"/>
      <c r="RIK32" s="22"/>
      <c r="RIL32" s="22"/>
      <c r="RIM32" s="22"/>
      <c r="RIN32" s="22"/>
      <c r="RIO32" s="22"/>
      <c r="RIP32" s="22"/>
      <c r="RIQ32" s="22"/>
      <c r="RIR32" s="22"/>
      <c r="RIS32" s="22"/>
      <c r="RIT32" s="22"/>
      <c r="RIU32" s="22"/>
      <c r="RIV32" s="22"/>
      <c r="RIW32" s="22"/>
      <c r="RIX32" s="22"/>
      <c r="RIY32" s="22"/>
      <c r="RIZ32" s="22"/>
      <c r="RJA32" s="22"/>
      <c r="RJB32" s="22"/>
      <c r="RJC32" s="22"/>
      <c r="RJD32" s="22"/>
      <c r="RJE32" s="22"/>
      <c r="RJF32" s="22"/>
      <c r="RJG32" s="22"/>
      <c r="RJH32" s="22"/>
      <c r="RJI32" s="22"/>
      <c r="RJJ32" s="22"/>
      <c r="RJK32" s="22"/>
      <c r="RJL32" s="22"/>
      <c r="RJM32" s="22"/>
      <c r="RJN32" s="22"/>
      <c r="RJO32" s="22"/>
      <c r="RJP32" s="22"/>
      <c r="RJQ32" s="22"/>
      <c r="RJR32" s="22"/>
      <c r="RJS32" s="22"/>
      <c r="RJT32" s="22"/>
      <c r="RJU32" s="22"/>
      <c r="RJV32" s="22"/>
      <c r="RJW32" s="22"/>
      <c r="RJX32" s="22"/>
      <c r="RJY32" s="22"/>
      <c r="RJZ32" s="22"/>
      <c r="RKA32" s="22"/>
      <c r="RKB32" s="22"/>
      <c r="RKC32" s="22"/>
      <c r="RKD32" s="22"/>
      <c r="RKE32" s="22"/>
      <c r="RKF32" s="22"/>
      <c r="RKG32" s="22"/>
      <c r="RKH32" s="22"/>
      <c r="RKI32" s="22"/>
      <c r="RKJ32" s="22"/>
      <c r="RKK32" s="22"/>
      <c r="RKL32" s="22"/>
      <c r="RKM32" s="22"/>
      <c r="RKN32" s="22"/>
      <c r="RKO32" s="22"/>
      <c r="RKP32" s="22"/>
      <c r="RKQ32" s="22"/>
      <c r="RKR32" s="22"/>
      <c r="RKS32" s="22"/>
      <c r="RKT32" s="22"/>
      <c r="RKU32" s="22"/>
      <c r="RKV32" s="22"/>
      <c r="RKW32" s="22"/>
      <c r="RKX32" s="22"/>
      <c r="RKY32" s="22"/>
      <c r="RKZ32" s="22"/>
      <c r="RLA32" s="22"/>
      <c r="RLB32" s="22"/>
      <c r="RLC32" s="22"/>
      <c r="RLD32" s="22"/>
      <c r="RLE32" s="22"/>
      <c r="RLF32" s="22"/>
      <c r="RLG32" s="22"/>
      <c r="RLH32" s="22"/>
      <c r="RLI32" s="22"/>
      <c r="RLJ32" s="22"/>
      <c r="RLK32" s="22"/>
      <c r="RLL32" s="22"/>
      <c r="RLM32" s="22"/>
      <c r="RLN32" s="22"/>
      <c r="RLO32" s="22"/>
      <c r="RLP32" s="22"/>
      <c r="RLQ32" s="22"/>
      <c r="RLR32" s="22"/>
      <c r="RLS32" s="22"/>
      <c r="RLT32" s="22"/>
      <c r="RLU32" s="22"/>
      <c r="RLV32" s="22"/>
      <c r="RLW32" s="22"/>
      <c r="RLX32" s="22"/>
      <c r="RLY32" s="22"/>
      <c r="RLZ32" s="22"/>
      <c r="RMA32" s="22"/>
      <c r="RMB32" s="22"/>
      <c r="RMC32" s="22"/>
      <c r="RMD32" s="22"/>
      <c r="RME32" s="22"/>
      <c r="RMF32" s="22"/>
      <c r="RMG32" s="22"/>
      <c r="RMH32" s="22"/>
      <c r="RMI32" s="22"/>
      <c r="RMJ32" s="22"/>
      <c r="RMK32" s="22"/>
      <c r="RML32" s="22"/>
      <c r="RMM32" s="22"/>
      <c r="RMN32" s="22"/>
      <c r="RMO32" s="22"/>
      <c r="RMP32" s="22"/>
      <c r="RMQ32" s="22"/>
      <c r="RMR32" s="22"/>
      <c r="RMS32" s="22"/>
      <c r="RMT32" s="22"/>
      <c r="RMU32" s="22"/>
      <c r="RMV32" s="22"/>
      <c r="RMW32" s="22"/>
      <c r="RMX32" s="22"/>
      <c r="RMY32" s="22"/>
      <c r="RMZ32" s="22"/>
      <c r="RNA32" s="22"/>
      <c r="RNB32" s="22"/>
      <c r="RNC32" s="22"/>
      <c r="RND32" s="22"/>
      <c r="RNE32" s="22"/>
      <c r="RNF32" s="22"/>
      <c r="RNG32" s="22"/>
      <c r="RNH32" s="22"/>
      <c r="RNI32" s="22"/>
      <c r="RNJ32" s="22"/>
      <c r="RNK32" s="22"/>
      <c r="RNL32" s="22"/>
      <c r="RNM32" s="22"/>
      <c r="RNN32" s="22"/>
      <c r="RNO32" s="22"/>
      <c r="RNP32" s="22"/>
      <c r="RNQ32" s="22"/>
      <c r="RNR32" s="22"/>
      <c r="RNS32" s="22"/>
      <c r="RNT32" s="22"/>
      <c r="RNU32" s="22"/>
      <c r="RNV32" s="22"/>
      <c r="RNW32" s="22"/>
      <c r="RNX32" s="22"/>
      <c r="RNY32" s="22"/>
      <c r="RNZ32" s="22"/>
      <c r="ROA32" s="22"/>
      <c r="ROB32" s="22"/>
      <c r="ROC32" s="22"/>
      <c r="ROD32" s="22"/>
      <c r="ROE32" s="22"/>
      <c r="ROF32" s="22"/>
      <c r="ROG32" s="22"/>
      <c r="ROH32" s="22"/>
      <c r="ROI32" s="22"/>
      <c r="ROJ32" s="22"/>
      <c r="ROK32" s="22"/>
      <c r="ROL32" s="22"/>
      <c r="ROM32" s="22"/>
      <c r="RON32" s="22"/>
      <c r="ROO32" s="22"/>
      <c r="ROP32" s="22"/>
      <c r="ROQ32" s="22"/>
      <c r="ROR32" s="22"/>
      <c r="ROS32" s="22"/>
      <c r="ROT32" s="22"/>
      <c r="ROU32" s="22"/>
      <c r="ROV32" s="22"/>
      <c r="ROW32" s="22"/>
      <c r="ROX32" s="22"/>
      <c r="ROY32" s="22"/>
      <c r="ROZ32" s="22"/>
      <c r="RPA32" s="22"/>
      <c r="RPB32" s="22"/>
      <c r="RPC32" s="22"/>
      <c r="RPD32" s="22"/>
      <c r="RPE32" s="22"/>
      <c r="RPF32" s="22"/>
      <c r="RPG32" s="22"/>
      <c r="RPH32" s="22"/>
      <c r="RPI32" s="22"/>
      <c r="RPJ32" s="22"/>
      <c r="RPK32" s="22"/>
      <c r="RPL32" s="22"/>
      <c r="RPM32" s="22"/>
      <c r="RPN32" s="22"/>
      <c r="RPO32" s="22"/>
      <c r="RPP32" s="22"/>
      <c r="RPQ32" s="22"/>
      <c r="RPR32" s="22"/>
      <c r="RPS32" s="22"/>
      <c r="RPT32" s="22"/>
      <c r="RPU32" s="22"/>
      <c r="RPV32" s="22"/>
      <c r="RPW32" s="22"/>
      <c r="RPX32" s="22"/>
      <c r="RPY32" s="22"/>
      <c r="RPZ32" s="22"/>
      <c r="RQA32" s="22"/>
      <c r="RQB32" s="22"/>
      <c r="RQC32" s="22"/>
      <c r="RQD32" s="22"/>
      <c r="RQE32" s="22"/>
      <c r="RQF32" s="22"/>
      <c r="RQG32" s="22"/>
      <c r="RQH32" s="22"/>
      <c r="RQI32" s="22"/>
      <c r="RQJ32" s="22"/>
      <c r="RQK32" s="22"/>
      <c r="RQL32" s="22"/>
      <c r="RQM32" s="22"/>
      <c r="RQN32" s="22"/>
      <c r="RQO32" s="22"/>
      <c r="RQP32" s="22"/>
      <c r="RQQ32" s="22"/>
      <c r="RQR32" s="22"/>
      <c r="RQS32" s="22"/>
      <c r="RQT32" s="22"/>
      <c r="RQU32" s="22"/>
      <c r="RQV32" s="22"/>
      <c r="RQW32" s="22"/>
      <c r="RQX32" s="22"/>
      <c r="RQY32" s="22"/>
      <c r="RQZ32" s="22"/>
      <c r="RRA32" s="22"/>
      <c r="RRB32" s="22"/>
      <c r="RRC32" s="22"/>
      <c r="RRD32" s="22"/>
      <c r="RRE32" s="22"/>
      <c r="RRF32" s="22"/>
      <c r="RRG32" s="22"/>
      <c r="RRH32" s="22"/>
      <c r="RRI32" s="22"/>
      <c r="RRJ32" s="22"/>
      <c r="RRK32" s="22"/>
      <c r="RRL32" s="22"/>
      <c r="RRM32" s="22"/>
      <c r="RRN32" s="22"/>
      <c r="RRO32" s="22"/>
      <c r="RRP32" s="22"/>
      <c r="RRQ32" s="22"/>
      <c r="RRR32" s="22"/>
      <c r="RRS32" s="22"/>
      <c r="RRT32" s="22"/>
      <c r="RRU32" s="22"/>
      <c r="RRV32" s="22"/>
      <c r="RRW32" s="22"/>
      <c r="RRX32" s="22"/>
      <c r="RRY32" s="22"/>
      <c r="RRZ32" s="22"/>
      <c r="RSA32" s="22"/>
      <c r="RSB32" s="22"/>
      <c r="RSC32" s="22"/>
      <c r="RSD32" s="22"/>
      <c r="RSE32" s="22"/>
      <c r="RSF32" s="22"/>
      <c r="RSG32" s="22"/>
      <c r="RSH32" s="22"/>
      <c r="RSI32" s="22"/>
      <c r="RSJ32" s="22"/>
      <c r="RSK32" s="22"/>
      <c r="RSL32" s="22"/>
      <c r="RSM32" s="22"/>
      <c r="RSN32" s="22"/>
      <c r="RSO32" s="22"/>
      <c r="RSP32" s="22"/>
      <c r="RSQ32" s="22"/>
      <c r="RSR32" s="22"/>
      <c r="RSS32" s="22"/>
      <c r="RST32" s="22"/>
      <c r="RSU32" s="22"/>
      <c r="RSV32" s="22"/>
      <c r="RSW32" s="22"/>
      <c r="RSX32" s="22"/>
      <c r="RSY32" s="22"/>
      <c r="RSZ32" s="22"/>
      <c r="RTA32" s="22"/>
      <c r="RTB32" s="22"/>
      <c r="RTC32" s="22"/>
      <c r="RTD32" s="22"/>
      <c r="RTE32" s="22"/>
      <c r="RTF32" s="22"/>
      <c r="RTG32" s="22"/>
      <c r="RTH32" s="22"/>
      <c r="RTI32" s="22"/>
      <c r="RTJ32" s="22"/>
      <c r="RTK32" s="22"/>
      <c r="RTL32" s="22"/>
      <c r="RTM32" s="22"/>
      <c r="RTN32" s="22"/>
      <c r="RTO32" s="22"/>
      <c r="RTP32" s="22"/>
      <c r="RTQ32" s="22"/>
      <c r="RTR32" s="22"/>
      <c r="RTS32" s="22"/>
      <c r="RTT32" s="22"/>
      <c r="RTU32" s="22"/>
      <c r="RTV32" s="22"/>
      <c r="RTW32" s="22"/>
      <c r="RTX32" s="22"/>
      <c r="RTY32" s="22"/>
      <c r="RTZ32" s="22"/>
      <c r="RUA32" s="22"/>
      <c r="RUB32" s="22"/>
      <c r="RUC32" s="22"/>
      <c r="RUD32" s="22"/>
      <c r="RUE32" s="22"/>
      <c r="RUF32" s="22"/>
      <c r="RUG32" s="22"/>
      <c r="RUH32" s="22"/>
      <c r="RUI32" s="22"/>
      <c r="RUJ32" s="22"/>
      <c r="RUK32" s="22"/>
      <c r="RUL32" s="22"/>
      <c r="RUM32" s="22"/>
      <c r="RUN32" s="22"/>
      <c r="RUO32" s="22"/>
      <c r="RUP32" s="22"/>
      <c r="RUQ32" s="22"/>
      <c r="RUR32" s="22"/>
      <c r="RUS32" s="22"/>
      <c r="RUT32" s="22"/>
      <c r="RUU32" s="22"/>
      <c r="RUV32" s="22"/>
      <c r="RUW32" s="22"/>
      <c r="RUX32" s="22"/>
      <c r="RUY32" s="22"/>
      <c r="RUZ32" s="22"/>
      <c r="RVA32" s="22"/>
      <c r="RVB32" s="22"/>
      <c r="RVC32" s="22"/>
      <c r="RVD32" s="22"/>
      <c r="RVE32" s="22"/>
      <c r="RVF32" s="22"/>
      <c r="RVG32" s="22"/>
      <c r="RVH32" s="22"/>
      <c r="RVI32" s="22"/>
      <c r="RVJ32" s="22"/>
      <c r="RVK32" s="22"/>
      <c r="RVL32" s="22"/>
      <c r="RVM32" s="22"/>
      <c r="RVN32" s="22"/>
      <c r="RVO32" s="22"/>
      <c r="RVP32" s="22"/>
      <c r="RVQ32" s="22"/>
      <c r="RVR32" s="22"/>
      <c r="RVS32" s="22"/>
      <c r="RVT32" s="22"/>
      <c r="RVU32" s="22"/>
      <c r="RVV32" s="22"/>
      <c r="RVW32" s="22"/>
      <c r="RVX32" s="22"/>
      <c r="RVY32" s="22"/>
      <c r="RVZ32" s="22"/>
      <c r="RWA32" s="22"/>
      <c r="RWB32" s="22"/>
      <c r="RWC32" s="22"/>
      <c r="RWD32" s="22"/>
      <c r="RWE32" s="22"/>
      <c r="RWF32" s="22"/>
      <c r="RWG32" s="22"/>
      <c r="RWH32" s="22"/>
      <c r="RWI32" s="22"/>
      <c r="RWJ32" s="22"/>
      <c r="RWK32" s="22"/>
      <c r="RWL32" s="22"/>
      <c r="RWM32" s="22"/>
      <c r="RWN32" s="22"/>
      <c r="RWO32" s="22"/>
      <c r="RWP32" s="22"/>
      <c r="RWQ32" s="22"/>
      <c r="RWR32" s="22"/>
      <c r="RWS32" s="22"/>
      <c r="RWT32" s="22"/>
      <c r="RWU32" s="22"/>
      <c r="RWV32" s="22"/>
      <c r="RWW32" s="22"/>
      <c r="RWX32" s="22"/>
      <c r="RWY32" s="22"/>
      <c r="RWZ32" s="22"/>
      <c r="RXA32" s="22"/>
      <c r="RXB32" s="22"/>
      <c r="RXC32" s="22"/>
      <c r="RXD32" s="22"/>
      <c r="RXE32" s="22"/>
      <c r="RXF32" s="22"/>
      <c r="RXG32" s="22"/>
      <c r="RXH32" s="22"/>
      <c r="RXI32" s="22"/>
      <c r="RXJ32" s="22"/>
      <c r="RXK32" s="22"/>
      <c r="RXL32" s="22"/>
      <c r="RXM32" s="22"/>
      <c r="RXN32" s="22"/>
      <c r="RXO32" s="22"/>
      <c r="RXP32" s="22"/>
      <c r="RXQ32" s="22"/>
      <c r="RXR32" s="22"/>
      <c r="RXS32" s="22"/>
      <c r="RXT32" s="22"/>
      <c r="RXU32" s="22"/>
      <c r="RXV32" s="22"/>
      <c r="RXW32" s="22"/>
      <c r="RXX32" s="22"/>
      <c r="RXY32" s="22"/>
      <c r="RXZ32" s="22"/>
      <c r="RYA32" s="22"/>
      <c r="RYB32" s="22"/>
      <c r="RYC32" s="22"/>
      <c r="RYD32" s="22"/>
      <c r="RYE32" s="22"/>
      <c r="RYF32" s="22"/>
      <c r="RYG32" s="22"/>
      <c r="RYH32" s="22"/>
      <c r="RYI32" s="22"/>
      <c r="RYJ32" s="22"/>
      <c r="RYK32" s="22"/>
      <c r="RYL32" s="22"/>
      <c r="RYM32" s="22"/>
      <c r="RYN32" s="22"/>
      <c r="RYO32" s="22"/>
      <c r="RYP32" s="22"/>
      <c r="RYQ32" s="22"/>
      <c r="RYR32" s="22"/>
      <c r="RYS32" s="22"/>
      <c r="RYT32" s="22"/>
      <c r="RYU32" s="22"/>
      <c r="RYV32" s="22"/>
      <c r="RYW32" s="22"/>
      <c r="RYX32" s="22"/>
      <c r="RYY32" s="22"/>
      <c r="RYZ32" s="22"/>
      <c r="RZA32" s="22"/>
      <c r="RZB32" s="22"/>
      <c r="RZC32" s="22"/>
      <c r="RZD32" s="22"/>
      <c r="RZE32" s="22"/>
      <c r="RZF32" s="22"/>
      <c r="RZG32" s="22"/>
      <c r="RZH32" s="22"/>
      <c r="RZI32" s="22"/>
      <c r="RZJ32" s="22"/>
      <c r="RZK32" s="22"/>
      <c r="RZL32" s="22"/>
      <c r="RZM32" s="22"/>
      <c r="RZN32" s="22"/>
      <c r="RZO32" s="22"/>
      <c r="RZP32" s="22"/>
      <c r="RZQ32" s="22"/>
      <c r="RZR32" s="22"/>
      <c r="RZS32" s="22"/>
      <c r="RZT32" s="22"/>
      <c r="RZU32" s="22"/>
      <c r="RZV32" s="22"/>
      <c r="RZW32" s="22"/>
      <c r="RZX32" s="22"/>
      <c r="RZY32" s="22"/>
      <c r="RZZ32" s="22"/>
      <c r="SAA32" s="22"/>
      <c r="SAB32" s="22"/>
      <c r="SAC32" s="22"/>
      <c r="SAD32" s="22"/>
      <c r="SAE32" s="22"/>
      <c r="SAF32" s="22"/>
      <c r="SAG32" s="22"/>
      <c r="SAH32" s="22"/>
      <c r="SAI32" s="22"/>
      <c r="SAJ32" s="22"/>
      <c r="SAK32" s="22"/>
      <c r="SAL32" s="22"/>
      <c r="SAM32" s="22"/>
      <c r="SAN32" s="22"/>
      <c r="SAO32" s="22"/>
      <c r="SAP32" s="22"/>
      <c r="SAQ32" s="22"/>
      <c r="SAR32" s="22"/>
      <c r="SAS32" s="22"/>
      <c r="SAT32" s="22"/>
      <c r="SAU32" s="22"/>
      <c r="SAV32" s="22"/>
      <c r="SAW32" s="22"/>
      <c r="SAX32" s="22"/>
      <c r="SAY32" s="22"/>
      <c r="SAZ32" s="22"/>
      <c r="SBA32" s="22"/>
      <c r="SBB32" s="22"/>
      <c r="SBC32" s="22"/>
      <c r="SBD32" s="22"/>
      <c r="SBE32" s="22"/>
      <c r="SBF32" s="22"/>
      <c r="SBG32" s="22"/>
      <c r="SBH32" s="22"/>
      <c r="SBI32" s="22"/>
      <c r="SBJ32" s="22"/>
      <c r="SBK32" s="22"/>
      <c r="SBL32" s="22"/>
      <c r="SBM32" s="22"/>
      <c r="SBN32" s="22"/>
      <c r="SBO32" s="22"/>
      <c r="SBP32" s="22"/>
      <c r="SBQ32" s="22"/>
      <c r="SBR32" s="22"/>
      <c r="SBS32" s="22"/>
      <c r="SBT32" s="22"/>
      <c r="SBU32" s="22"/>
      <c r="SBV32" s="22"/>
      <c r="SBW32" s="22"/>
      <c r="SBX32" s="22"/>
      <c r="SBY32" s="22"/>
      <c r="SBZ32" s="22"/>
      <c r="SCA32" s="22"/>
      <c r="SCB32" s="22"/>
      <c r="SCC32" s="22"/>
      <c r="SCD32" s="22"/>
      <c r="SCE32" s="22"/>
      <c r="SCF32" s="22"/>
      <c r="SCG32" s="22"/>
      <c r="SCH32" s="22"/>
      <c r="SCI32" s="22"/>
      <c r="SCJ32" s="22"/>
      <c r="SCK32" s="22"/>
      <c r="SCL32" s="22"/>
      <c r="SCM32" s="22"/>
      <c r="SCN32" s="22"/>
      <c r="SCO32" s="22"/>
      <c r="SCP32" s="22"/>
      <c r="SCQ32" s="22"/>
      <c r="SCR32" s="22"/>
      <c r="SCS32" s="22"/>
      <c r="SCT32" s="22"/>
      <c r="SCU32" s="22"/>
      <c r="SCV32" s="22"/>
      <c r="SCW32" s="22"/>
      <c r="SCX32" s="22"/>
      <c r="SCY32" s="22"/>
      <c r="SCZ32" s="22"/>
      <c r="SDA32" s="22"/>
      <c r="SDB32" s="22"/>
      <c r="SDC32" s="22"/>
      <c r="SDD32" s="22"/>
      <c r="SDE32" s="22"/>
      <c r="SDF32" s="22"/>
      <c r="SDG32" s="22"/>
      <c r="SDH32" s="22"/>
      <c r="SDI32" s="22"/>
      <c r="SDJ32" s="22"/>
      <c r="SDK32" s="22"/>
      <c r="SDL32" s="22"/>
      <c r="SDM32" s="22"/>
      <c r="SDN32" s="22"/>
      <c r="SDO32" s="22"/>
      <c r="SDP32" s="22"/>
      <c r="SDQ32" s="22"/>
      <c r="SDR32" s="22"/>
      <c r="SDS32" s="22"/>
      <c r="SDT32" s="22"/>
      <c r="SDU32" s="22"/>
      <c r="SDV32" s="22"/>
      <c r="SDW32" s="22"/>
      <c r="SDX32" s="22"/>
      <c r="SDY32" s="22"/>
      <c r="SDZ32" s="22"/>
      <c r="SEA32" s="22"/>
      <c r="SEB32" s="22"/>
      <c r="SEC32" s="22"/>
      <c r="SED32" s="22"/>
      <c r="SEE32" s="22"/>
      <c r="SEF32" s="22"/>
      <c r="SEG32" s="22"/>
      <c r="SEH32" s="22"/>
      <c r="SEI32" s="22"/>
      <c r="SEJ32" s="22"/>
      <c r="SEK32" s="22"/>
      <c r="SEL32" s="22"/>
      <c r="SEM32" s="22"/>
      <c r="SEN32" s="22"/>
      <c r="SEO32" s="22"/>
      <c r="SEP32" s="22"/>
      <c r="SEQ32" s="22"/>
      <c r="SER32" s="22"/>
      <c r="SES32" s="22"/>
      <c r="SET32" s="22"/>
      <c r="SEU32" s="22"/>
      <c r="SEV32" s="22"/>
      <c r="SEW32" s="22"/>
      <c r="SEX32" s="22"/>
      <c r="SEY32" s="22"/>
      <c r="SEZ32" s="22"/>
      <c r="SFA32" s="22"/>
      <c r="SFB32" s="22"/>
      <c r="SFC32" s="22"/>
      <c r="SFD32" s="22"/>
      <c r="SFE32" s="22"/>
      <c r="SFF32" s="22"/>
      <c r="SFG32" s="22"/>
      <c r="SFH32" s="22"/>
      <c r="SFI32" s="22"/>
      <c r="SFJ32" s="22"/>
      <c r="SFK32" s="22"/>
      <c r="SFL32" s="22"/>
      <c r="SFM32" s="22"/>
      <c r="SFN32" s="22"/>
      <c r="SFO32" s="22"/>
      <c r="SFP32" s="22"/>
      <c r="SFQ32" s="22"/>
      <c r="SFR32" s="22"/>
      <c r="SFS32" s="22"/>
      <c r="SFT32" s="22"/>
      <c r="SFU32" s="22"/>
      <c r="SFV32" s="22"/>
      <c r="SFW32" s="22"/>
      <c r="SFX32" s="22"/>
      <c r="SFY32" s="22"/>
      <c r="SFZ32" s="22"/>
      <c r="SGA32" s="22"/>
      <c r="SGB32" s="22"/>
      <c r="SGC32" s="22"/>
      <c r="SGD32" s="22"/>
      <c r="SGE32" s="22"/>
      <c r="SGF32" s="22"/>
      <c r="SGG32" s="22"/>
      <c r="SGH32" s="22"/>
      <c r="SGI32" s="22"/>
      <c r="SGJ32" s="22"/>
      <c r="SGK32" s="22"/>
      <c r="SGL32" s="22"/>
      <c r="SGM32" s="22"/>
      <c r="SGN32" s="22"/>
      <c r="SGO32" s="22"/>
      <c r="SGP32" s="22"/>
      <c r="SGQ32" s="22"/>
      <c r="SGR32" s="22"/>
      <c r="SGS32" s="22"/>
      <c r="SGT32" s="22"/>
      <c r="SGU32" s="22"/>
      <c r="SGV32" s="22"/>
      <c r="SGW32" s="22"/>
      <c r="SGX32" s="22"/>
      <c r="SGY32" s="22"/>
      <c r="SGZ32" s="22"/>
      <c r="SHA32" s="22"/>
      <c r="SHB32" s="22"/>
      <c r="SHC32" s="22"/>
      <c r="SHD32" s="22"/>
      <c r="SHE32" s="22"/>
      <c r="SHF32" s="22"/>
      <c r="SHG32" s="22"/>
      <c r="SHH32" s="22"/>
      <c r="SHI32" s="22"/>
      <c r="SHJ32" s="22"/>
      <c r="SHK32" s="22"/>
      <c r="SHL32" s="22"/>
      <c r="SHM32" s="22"/>
      <c r="SHN32" s="22"/>
      <c r="SHO32" s="22"/>
      <c r="SHP32" s="22"/>
      <c r="SHQ32" s="22"/>
      <c r="SHR32" s="22"/>
      <c r="SHS32" s="22"/>
      <c r="SHT32" s="22"/>
      <c r="SHU32" s="22"/>
      <c r="SHV32" s="22"/>
      <c r="SHW32" s="22"/>
      <c r="SHX32" s="22"/>
      <c r="SHY32" s="22"/>
      <c r="SHZ32" s="22"/>
      <c r="SIA32" s="22"/>
      <c r="SIB32" s="22"/>
      <c r="SIC32" s="22"/>
      <c r="SID32" s="22"/>
      <c r="SIE32" s="22"/>
      <c r="SIF32" s="22"/>
      <c r="SIG32" s="22"/>
      <c r="SIH32" s="22"/>
      <c r="SII32" s="22"/>
      <c r="SIJ32" s="22"/>
      <c r="SIK32" s="22"/>
      <c r="SIL32" s="22"/>
      <c r="SIM32" s="22"/>
      <c r="SIN32" s="22"/>
      <c r="SIO32" s="22"/>
      <c r="SIP32" s="22"/>
      <c r="SIQ32" s="22"/>
      <c r="SIR32" s="22"/>
      <c r="SIS32" s="22"/>
      <c r="SIT32" s="22"/>
      <c r="SIU32" s="22"/>
      <c r="SIV32" s="22"/>
      <c r="SIW32" s="22"/>
      <c r="SIX32" s="22"/>
      <c r="SIY32" s="22"/>
      <c r="SIZ32" s="22"/>
      <c r="SJA32" s="22"/>
      <c r="SJB32" s="22"/>
      <c r="SJC32" s="22"/>
      <c r="SJD32" s="22"/>
      <c r="SJE32" s="22"/>
      <c r="SJF32" s="22"/>
      <c r="SJG32" s="22"/>
      <c r="SJH32" s="22"/>
      <c r="SJI32" s="22"/>
      <c r="SJJ32" s="22"/>
      <c r="SJK32" s="22"/>
      <c r="SJL32" s="22"/>
      <c r="SJM32" s="22"/>
      <c r="SJN32" s="22"/>
      <c r="SJO32" s="22"/>
      <c r="SJP32" s="22"/>
      <c r="SJQ32" s="22"/>
      <c r="SJR32" s="22"/>
      <c r="SJS32" s="22"/>
      <c r="SJT32" s="22"/>
      <c r="SJU32" s="22"/>
      <c r="SJV32" s="22"/>
      <c r="SJW32" s="22"/>
      <c r="SJX32" s="22"/>
      <c r="SJY32" s="22"/>
      <c r="SJZ32" s="22"/>
      <c r="SKA32" s="22"/>
      <c r="SKB32" s="22"/>
      <c r="SKC32" s="22"/>
      <c r="SKD32" s="22"/>
      <c r="SKE32" s="22"/>
      <c r="SKF32" s="22"/>
      <c r="SKG32" s="22"/>
      <c r="SKH32" s="22"/>
      <c r="SKI32" s="22"/>
      <c r="SKJ32" s="22"/>
      <c r="SKK32" s="22"/>
      <c r="SKL32" s="22"/>
      <c r="SKM32" s="22"/>
      <c r="SKN32" s="22"/>
      <c r="SKO32" s="22"/>
      <c r="SKP32" s="22"/>
      <c r="SKQ32" s="22"/>
      <c r="SKR32" s="22"/>
      <c r="SKS32" s="22"/>
      <c r="SKT32" s="22"/>
      <c r="SKU32" s="22"/>
      <c r="SKV32" s="22"/>
      <c r="SKW32" s="22"/>
      <c r="SKX32" s="22"/>
      <c r="SKY32" s="22"/>
      <c r="SKZ32" s="22"/>
      <c r="SLA32" s="22"/>
      <c r="SLB32" s="22"/>
      <c r="SLC32" s="22"/>
      <c r="SLD32" s="22"/>
      <c r="SLE32" s="22"/>
      <c r="SLF32" s="22"/>
      <c r="SLG32" s="22"/>
      <c r="SLH32" s="22"/>
      <c r="SLI32" s="22"/>
      <c r="SLJ32" s="22"/>
      <c r="SLK32" s="22"/>
      <c r="SLL32" s="22"/>
      <c r="SLM32" s="22"/>
      <c r="SLN32" s="22"/>
      <c r="SLO32" s="22"/>
      <c r="SLP32" s="22"/>
      <c r="SLQ32" s="22"/>
      <c r="SLR32" s="22"/>
      <c r="SLS32" s="22"/>
      <c r="SLT32" s="22"/>
      <c r="SLU32" s="22"/>
      <c r="SLV32" s="22"/>
      <c r="SLW32" s="22"/>
      <c r="SLX32" s="22"/>
      <c r="SLY32" s="22"/>
      <c r="SLZ32" s="22"/>
      <c r="SMA32" s="22"/>
      <c r="SMB32" s="22"/>
      <c r="SMC32" s="22"/>
      <c r="SMD32" s="22"/>
      <c r="SME32" s="22"/>
      <c r="SMF32" s="22"/>
      <c r="SMG32" s="22"/>
      <c r="SMH32" s="22"/>
      <c r="SMI32" s="22"/>
      <c r="SMJ32" s="22"/>
      <c r="SMK32" s="22"/>
      <c r="SML32" s="22"/>
      <c r="SMM32" s="22"/>
      <c r="SMN32" s="22"/>
      <c r="SMO32" s="22"/>
      <c r="SMP32" s="22"/>
      <c r="SMQ32" s="22"/>
      <c r="SMR32" s="22"/>
      <c r="SMS32" s="22"/>
      <c r="SMT32" s="22"/>
      <c r="SMU32" s="22"/>
      <c r="SMV32" s="22"/>
      <c r="SMW32" s="22"/>
      <c r="SMX32" s="22"/>
      <c r="SMY32" s="22"/>
      <c r="SMZ32" s="22"/>
      <c r="SNA32" s="22"/>
      <c r="SNB32" s="22"/>
      <c r="SNC32" s="22"/>
      <c r="SND32" s="22"/>
      <c r="SNE32" s="22"/>
      <c r="SNF32" s="22"/>
      <c r="SNG32" s="22"/>
      <c r="SNH32" s="22"/>
      <c r="SNI32" s="22"/>
      <c r="SNJ32" s="22"/>
      <c r="SNK32" s="22"/>
      <c r="SNL32" s="22"/>
      <c r="SNM32" s="22"/>
      <c r="SNN32" s="22"/>
      <c r="SNO32" s="22"/>
      <c r="SNP32" s="22"/>
      <c r="SNQ32" s="22"/>
      <c r="SNR32" s="22"/>
      <c r="SNS32" s="22"/>
      <c r="SNT32" s="22"/>
      <c r="SNU32" s="22"/>
      <c r="SNV32" s="22"/>
      <c r="SNW32" s="22"/>
      <c r="SNX32" s="22"/>
      <c r="SNY32" s="22"/>
      <c r="SNZ32" s="22"/>
      <c r="SOA32" s="22"/>
      <c r="SOB32" s="22"/>
      <c r="SOC32" s="22"/>
      <c r="SOD32" s="22"/>
      <c r="SOE32" s="22"/>
      <c r="SOF32" s="22"/>
      <c r="SOG32" s="22"/>
      <c r="SOH32" s="22"/>
      <c r="SOI32" s="22"/>
      <c r="SOJ32" s="22"/>
      <c r="SOK32" s="22"/>
      <c r="SOL32" s="22"/>
      <c r="SOM32" s="22"/>
      <c r="SON32" s="22"/>
      <c r="SOO32" s="22"/>
      <c r="SOP32" s="22"/>
      <c r="SOQ32" s="22"/>
      <c r="SOR32" s="22"/>
      <c r="SOS32" s="22"/>
      <c r="SOT32" s="22"/>
      <c r="SOU32" s="22"/>
      <c r="SOV32" s="22"/>
      <c r="SOW32" s="22"/>
      <c r="SOX32" s="22"/>
      <c r="SOY32" s="22"/>
      <c r="SOZ32" s="22"/>
      <c r="SPA32" s="22"/>
      <c r="SPB32" s="22"/>
      <c r="SPC32" s="22"/>
      <c r="SPD32" s="22"/>
      <c r="SPE32" s="22"/>
      <c r="SPF32" s="22"/>
      <c r="SPG32" s="22"/>
      <c r="SPH32" s="22"/>
      <c r="SPI32" s="22"/>
      <c r="SPJ32" s="22"/>
      <c r="SPK32" s="22"/>
      <c r="SPL32" s="22"/>
      <c r="SPM32" s="22"/>
      <c r="SPN32" s="22"/>
      <c r="SPO32" s="22"/>
      <c r="SPP32" s="22"/>
      <c r="SPQ32" s="22"/>
      <c r="SPR32" s="22"/>
      <c r="SPS32" s="22"/>
      <c r="SPT32" s="22"/>
      <c r="SPU32" s="22"/>
      <c r="SPV32" s="22"/>
      <c r="SPW32" s="22"/>
      <c r="SPX32" s="22"/>
      <c r="SPY32" s="22"/>
      <c r="SPZ32" s="22"/>
      <c r="SQA32" s="22"/>
      <c r="SQB32" s="22"/>
      <c r="SQC32" s="22"/>
      <c r="SQD32" s="22"/>
      <c r="SQE32" s="22"/>
      <c r="SQF32" s="22"/>
      <c r="SQG32" s="22"/>
      <c r="SQH32" s="22"/>
      <c r="SQI32" s="22"/>
      <c r="SQJ32" s="22"/>
      <c r="SQK32" s="22"/>
      <c r="SQL32" s="22"/>
      <c r="SQM32" s="22"/>
      <c r="SQN32" s="22"/>
      <c r="SQO32" s="22"/>
      <c r="SQP32" s="22"/>
      <c r="SQQ32" s="22"/>
      <c r="SQR32" s="22"/>
      <c r="SQS32" s="22"/>
      <c r="SQT32" s="22"/>
      <c r="SQU32" s="22"/>
      <c r="SQV32" s="22"/>
      <c r="SQW32" s="22"/>
      <c r="SQX32" s="22"/>
      <c r="SQY32" s="22"/>
      <c r="SQZ32" s="22"/>
      <c r="SRA32" s="22"/>
      <c r="SRB32" s="22"/>
      <c r="SRC32" s="22"/>
      <c r="SRD32" s="22"/>
      <c r="SRE32" s="22"/>
      <c r="SRF32" s="22"/>
      <c r="SRG32" s="22"/>
      <c r="SRH32" s="22"/>
      <c r="SRI32" s="22"/>
      <c r="SRJ32" s="22"/>
      <c r="SRK32" s="22"/>
      <c r="SRL32" s="22"/>
      <c r="SRM32" s="22"/>
      <c r="SRN32" s="22"/>
      <c r="SRO32" s="22"/>
      <c r="SRP32" s="22"/>
      <c r="SRQ32" s="22"/>
      <c r="SRR32" s="22"/>
      <c r="SRS32" s="22"/>
      <c r="SRT32" s="22"/>
      <c r="SRU32" s="22"/>
      <c r="SRV32" s="22"/>
      <c r="SRW32" s="22"/>
      <c r="SRX32" s="22"/>
      <c r="SRY32" s="22"/>
      <c r="SRZ32" s="22"/>
      <c r="SSA32" s="22"/>
      <c r="SSB32" s="22"/>
      <c r="SSC32" s="22"/>
      <c r="SSD32" s="22"/>
      <c r="SSE32" s="22"/>
      <c r="SSF32" s="22"/>
      <c r="SSG32" s="22"/>
      <c r="SSH32" s="22"/>
      <c r="SSI32" s="22"/>
      <c r="SSJ32" s="22"/>
      <c r="SSK32" s="22"/>
      <c r="SSL32" s="22"/>
      <c r="SSM32" s="22"/>
      <c r="SSN32" s="22"/>
      <c r="SSO32" s="22"/>
      <c r="SSP32" s="22"/>
      <c r="SSQ32" s="22"/>
      <c r="SSR32" s="22"/>
      <c r="SSS32" s="22"/>
      <c r="SST32" s="22"/>
      <c r="SSU32" s="22"/>
      <c r="SSV32" s="22"/>
      <c r="SSW32" s="22"/>
      <c r="SSX32" s="22"/>
      <c r="SSY32" s="22"/>
      <c r="SSZ32" s="22"/>
      <c r="STA32" s="22"/>
      <c r="STB32" s="22"/>
      <c r="STC32" s="22"/>
      <c r="STD32" s="22"/>
      <c r="STE32" s="22"/>
      <c r="STF32" s="22"/>
      <c r="STG32" s="22"/>
      <c r="STH32" s="22"/>
      <c r="STI32" s="22"/>
      <c r="STJ32" s="22"/>
      <c r="STK32" s="22"/>
      <c r="STL32" s="22"/>
      <c r="STM32" s="22"/>
      <c r="STN32" s="22"/>
      <c r="STO32" s="22"/>
      <c r="STP32" s="22"/>
      <c r="STQ32" s="22"/>
      <c r="STR32" s="22"/>
      <c r="STS32" s="22"/>
      <c r="STT32" s="22"/>
      <c r="STU32" s="22"/>
      <c r="STV32" s="22"/>
      <c r="STW32" s="22"/>
      <c r="STX32" s="22"/>
      <c r="STY32" s="22"/>
      <c r="STZ32" s="22"/>
      <c r="SUA32" s="22"/>
      <c r="SUB32" s="22"/>
      <c r="SUC32" s="22"/>
      <c r="SUD32" s="22"/>
      <c r="SUE32" s="22"/>
      <c r="SUF32" s="22"/>
      <c r="SUG32" s="22"/>
      <c r="SUH32" s="22"/>
      <c r="SUI32" s="22"/>
      <c r="SUJ32" s="22"/>
      <c r="SUK32" s="22"/>
      <c r="SUL32" s="22"/>
      <c r="SUM32" s="22"/>
      <c r="SUN32" s="22"/>
      <c r="SUO32" s="22"/>
      <c r="SUP32" s="22"/>
      <c r="SUQ32" s="22"/>
      <c r="SUR32" s="22"/>
      <c r="SUS32" s="22"/>
      <c r="SUT32" s="22"/>
      <c r="SUU32" s="22"/>
      <c r="SUV32" s="22"/>
      <c r="SUW32" s="22"/>
      <c r="SUX32" s="22"/>
      <c r="SUY32" s="22"/>
      <c r="SUZ32" s="22"/>
      <c r="SVA32" s="22"/>
      <c r="SVB32" s="22"/>
      <c r="SVC32" s="22"/>
      <c r="SVD32" s="22"/>
      <c r="SVE32" s="22"/>
      <c r="SVF32" s="22"/>
      <c r="SVG32" s="22"/>
      <c r="SVH32" s="22"/>
      <c r="SVI32" s="22"/>
      <c r="SVJ32" s="22"/>
      <c r="SVK32" s="22"/>
      <c r="SVL32" s="22"/>
      <c r="SVM32" s="22"/>
      <c r="SVN32" s="22"/>
      <c r="SVO32" s="22"/>
      <c r="SVP32" s="22"/>
      <c r="SVQ32" s="22"/>
      <c r="SVR32" s="22"/>
      <c r="SVS32" s="22"/>
      <c r="SVT32" s="22"/>
      <c r="SVU32" s="22"/>
      <c r="SVV32" s="22"/>
      <c r="SVW32" s="22"/>
      <c r="SVX32" s="22"/>
      <c r="SVY32" s="22"/>
      <c r="SVZ32" s="22"/>
      <c r="SWA32" s="22"/>
      <c r="SWB32" s="22"/>
      <c r="SWC32" s="22"/>
      <c r="SWD32" s="22"/>
      <c r="SWE32" s="22"/>
      <c r="SWF32" s="22"/>
      <c r="SWG32" s="22"/>
      <c r="SWH32" s="22"/>
      <c r="SWI32" s="22"/>
      <c r="SWJ32" s="22"/>
      <c r="SWK32" s="22"/>
      <c r="SWL32" s="22"/>
      <c r="SWM32" s="22"/>
      <c r="SWN32" s="22"/>
      <c r="SWO32" s="22"/>
      <c r="SWP32" s="22"/>
      <c r="SWQ32" s="22"/>
      <c r="SWR32" s="22"/>
      <c r="SWS32" s="22"/>
      <c r="SWT32" s="22"/>
      <c r="SWU32" s="22"/>
      <c r="SWV32" s="22"/>
      <c r="SWW32" s="22"/>
      <c r="SWX32" s="22"/>
      <c r="SWY32" s="22"/>
      <c r="SWZ32" s="22"/>
      <c r="SXA32" s="22"/>
      <c r="SXB32" s="22"/>
      <c r="SXC32" s="22"/>
      <c r="SXD32" s="22"/>
      <c r="SXE32" s="22"/>
      <c r="SXF32" s="22"/>
      <c r="SXG32" s="22"/>
      <c r="SXH32" s="22"/>
      <c r="SXI32" s="22"/>
      <c r="SXJ32" s="22"/>
      <c r="SXK32" s="22"/>
      <c r="SXL32" s="22"/>
      <c r="SXM32" s="22"/>
      <c r="SXN32" s="22"/>
      <c r="SXO32" s="22"/>
      <c r="SXP32" s="22"/>
      <c r="SXQ32" s="22"/>
      <c r="SXR32" s="22"/>
      <c r="SXS32" s="22"/>
      <c r="SXT32" s="22"/>
      <c r="SXU32" s="22"/>
      <c r="SXV32" s="22"/>
      <c r="SXW32" s="22"/>
      <c r="SXX32" s="22"/>
      <c r="SXY32" s="22"/>
      <c r="SXZ32" s="22"/>
      <c r="SYA32" s="22"/>
      <c r="SYB32" s="22"/>
      <c r="SYC32" s="22"/>
      <c r="SYD32" s="22"/>
      <c r="SYE32" s="22"/>
      <c r="SYF32" s="22"/>
      <c r="SYG32" s="22"/>
      <c r="SYH32" s="22"/>
      <c r="SYI32" s="22"/>
      <c r="SYJ32" s="22"/>
      <c r="SYK32" s="22"/>
      <c r="SYL32" s="22"/>
      <c r="SYM32" s="22"/>
      <c r="SYN32" s="22"/>
      <c r="SYO32" s="22"/>
      <c r="SYP32" s="22"/>
      <c r="SYQ32" s="22"/>
      <c r="SYR32" s="22"/>
      <c r="SYS32" s="22"/>
      <c r="SYT32" s="22"/>
      <c r="SYU32" s="22"/>
      <c r="SYV32" s="22"/>
      <c r="SYW32" s="22"/>
      <c r="SYX32" s="22"/>
      <c r="SYY32" s="22"/>
      <c r="SYZ32" s="22"/>
      <c r="SZA32" s="22"/>
      <c r="SZB32" s="22"/>
      <c r="SZC32" s="22"/>
      <c r="SZD32" s="22"/>
      <c r="SZE32" s="22"/>
      <c r="SZF32" s="22"/>
      <c r="SZG32" s="22"/>
      <c r="SZH32" s="22"/>
      <c r="SZI32" s="22"/>
      <c r="SZJ32" s="22"/>
      <c r="SZK32" s="22"/>
      <c r="SZL32" s="22"/>
      <c r="SZM32" s="22"/>
      <c r="SZN32" s="22"/>
      <c r="SZO32" s="22"/>
      <c r="SZP32" s="22"/>
      <c r="SZQ32" s="22"/>
      <c r="SZR32" s="22"/>
      <c r="SZS32" s="22"/>
      <c r="SZT32" s="22"/>
      <c r="SZU32" s="22"/>
      <c r="SZV32" s="22"/>
      <c r="SZW32" s="22"/>
      <c r="SZX32" s="22"/>
      <c r="SZY32" s="22"/>
      <c r="SZZ32" s="22"/>
      <c r="TAA32" s="22"/>
      <c r="TAB32" s="22"/>
      <c r="TAC32" s="22"/>
      <c r="TAD32" s="22"/>
      <c r="TAE32" s="22"/>
      <c r="TAF32" s="22"/>
      <c r="TAG32" s="22"/>
      <c r="TAH32" s="22"/>
      <c r="TAI32" s="22"/>
      <c r="TAJ32" s="22"/>
      <c r="TAK32" s="22"/>
      <c r="TAL32" s="22"/>
      <c r="TAM32" s="22"/>
      <c r="TAN32" s="22"/>
      <c r="TAO32" s="22"/>
      <c r="TAP32" s="22"/>
      <c r="TAQ32" s="22"/>
      <c r="TAR32" s="22"/>
      <c r="TAS32" s="22"/>
      <c r="TAT32" s="22"/>
      <c r="TAU32" s="22"/>
      <c r="TAV32" s="22"/>
      <c r="TAW32" s="22"/>
      <c r="TAX32" s="22"/>
      <c r="TAY32" s="22"/>
      <c r="TAZ32" s="22"/>
      <c r="TBA32" s="22"/>
      <c r="TBB32" s="22"/>
      <c r="TBC32" s="22"/>
      <c r="TBD32" s="22"/>
      <c r="TBE32" s="22"/>
      <c r="TBF32" s="22"/>
      <c r="TBG32" s="22"/>
      <c r="TBH32" s="22"/>
      <c r="TBI32" s="22"/>
      <c r="TBJ32" s="22"/>
      <c r="TBK32" s="22"/>
      <c r="TBL32" s="22"/>
      <c r="TBM32" s="22"/>
      <c r="TBN32" s="22"/>
      <c r="TBO32" s="22"/>
      <c r="TBP32" s="22"/>
      <c r="TBQ32" s="22"/>
      <c r="TBR32" s="22"/>
      <c r="TBS32" s="22"/>
      <c r="TBT32" s="22"/>
      <c r="TBU32" s="22"/>
      <c r="TBV32" s="22"/>
      <c r="TBW32" s="22"/>
      <c r="TBX32" s="22"/>
      <c r="TBY32" s="22"/>
      <c r="TBZ32" s="22"/>
      <c r="TCA32" s="22"/>
      <c r="TCB32" s="22"/>
      <c r="TCC32" s="22"/>
      <c r="TCD32" s="22"/>
      <c r="TCE32" s="22"/>
      <c r="TCF32" s="22"/>
      <c r="TCG32" s="22"/>
      <c r="TCH32" s="22"/>
      <c r="TCI32" s="22"/>
      <c r="TCJ32" s="22"/>
      <c r="TCK32" s="22"/>
      <c r="TCL32" s="22"/>
      <c r="TCM32" s="22"/>
      <c r="TCN32" s="22"/>
      <c r="TCO32" s="22"/>
      <c r="TCP32" s="22"/>
      <c r="TCQ32" s="22"/>
      <c r="TCR32" s="22"/>
      <c r="TCS32" s="22"/>
      <c r="TCT32" s="22"/>
      <c r="TCU32" s="22"/>
      <c r="TCV32" s="22"/>
      <c r="TCW32" s="22"/>
      <c r="TCX32" s="22"/>
      <c r="TCY32" s="22"/>
      <c r="TCZ32" s="22"/>
      <c r="TDA32" s="22"/>
      <c r="TDB32" s="22"/>
      <c r="TDC32" s="22"/>
      <c r="TDD32" s="22"/>
      <c r="TDE32" s="22"/>
      <c r="TDF32" s="22"/>
      <c r="TDG32" s="22"/>
      <c r="TDH32" s="22"/>
      <c r="TDI32" s="22"/>
      <c r="TDJ32" s="22"/>
      <c r="TDK32" s="22"/>
      <c r="TDL32" s="22"/>
      <c r="TDM32" s="22"/>
      <c r="TDN32" s="22"/>
      <c r="TDO32" s="22"/>
      <c r="TDP32" s="22"/>
      <c r="TDQ32" s="22"/>
      <c r="TDR32" s="22"/>
      <c r="TDS32" s="22"/>
      <c r="TDT32" s="22"/>
      <c r="TDU32" s="22"/>
      <c r="TDV32" s="22"/>
      <c r="TDW32" s="22"/>
      <c r="TDX32" s="22"/>
      <c r="TDY32" s="22"/>
      <c r="TDZ32" s="22"/>
      <c r="TEA32" s="22"/>
      <c r="TEB32" s="22"/>
      <c r="TEC32" s="22"/>
      <c r="TED32" s="22"/>
      <c r="TEE32" s="22"/>
      <c r="TEF32" s="22"/>
      <c r="TEG32" s="22"/>
      <c r="TEH32" s="22"/>
      <c r="TEI32" s="22"/>
      <c r="TEJ32" s="22"/>
      <c r="TEK32" s="22"/>
      <c r="TEL32" s="22"/>
      <c r="TEM32" s="22"/>
      <c r="TEN32" s="22"/>
      <c r="TEO32" s="22"/>
      <c r="TEP32" s="22"/>
      <c r="TEQ32" s="22"/>
      <c r="TER32" s="22"/>
      <c r="TES32" s="22"/>
      <c r="TET32" s="22"/>
      <c r="TEU32" s="22"/>
      <c r="TEV32" s="22"/>
      <c r="TEW32" s="22"/>
      <c r="TEX32" s="22"/>
      <c r="TEY32" s="22"/>
      <c r="TEZ32" s="22"/>
      <c r="TFA32" s="22"/>
      <c r="TFB32" s="22"/>
      <c r="TFC32" s="22"/>
      <c r="TFD32" s="22"/>
      <c r="TFE32" s="22"/>
      <c r="TFF32" s="22"/>
      <c r="TFG32" s="22"/>
      <c r="TFH32" s="22"/>
      <c r="TFI32" s="22"/>
      <c r="TFJ32" s="22"/>
      <c r="TFK32" s="22"/>
      <c r="TFL32" s="22"/>
      <c r="TFM32" s="22"/>
      <c r="TFN32" s="22"/>
      <c r="TFO32" s="22"/>
      <c r="TFP32" s="22"/>
      <c r="TFQ32" s="22"/>
      <c r="TFR32" s="22"/>
      <c r="TFS32" s="22"/>
      <c r="TFT32" s="22"/>
      <c r="TFU32" s="22"/>
      <c r="TFV32" s="22"/>
      <c r="TFW32" s="22"/>
      <c r="TFX32" s="22"/>
      <c r="TFY32" s="22"/>
      <c r="TFZ32" s="22"/>
      <c r="TGA32" s="22"/>
      <c r="TGB32" s="22"/>
      <c r="TGC32" s="22"/>
      <c r="TGD32" s="22"/>
      <c r="TGE32" s="22"/>
      <c r="TGF32" s="22"/>
      <c r="TGG32" s="22"/>
      <c r="TGH32" s="22"/>
      <c r="TGI32" s="22"/>
      <c r="TGJ32" s="22"/>
      <c r="TGK32" s="22"/>
      <c r="TGL32" s="22"/>
      <c r="TGM32" s="22"/>
      <c r="TGN32" s="22"/>
      <c r="TGO32" s="22"/>
      <c r="TGP32" s="22"/>
      <c r="TGQ32" s="22"/>
      <c r="TGR32" s="22"/>
      <c r="TGS32" s="22"/>
      <c r="TGT32" s="22"/>
      <c r="TGU32" s="22"/>
      <c r="TGV32" s="22"/>
      <c r="TGW32" s="22"/>
      <c r="TGX32" s="22"/>
      <c r="TGY32" s="22"/>
      <c r="TGZ32" s="22"/>
      <c r="THA32" s="22"/>
      <c r="THB32" s="22"/>
      <c r="THC32" s="22"/>
      <c r="THD32" s="22"/>
      <c r="THE32" s="22"/>
      <c r="THF32" s="22"/>
      <c r="THG32" s="22"/>
      <c r="THH32" s="22"/>
      <c r="THI32" s="22"/>
      <c r="THJ32" s="22"/>
      <c r="THK32" s="22"/>
      <c r="THL32" s="22"/>
      <c r="THM32" s="22"/>
      <c r="THN32" s="22"/>
      <c r="THO32" s="22"/>
      <c r="THP32" s="22"/>
      <c r="THQ32" s="22"/>
      <c r="THR32" s="22"/>
      <c r="THS32" s="22"/>
      <c r="THT32" s="22"/>
      <c r="THU32" s="22"/>
      <c r="THV32" s="22"/>
      <c r="THW32" s="22"/>
      <c r="THX32" s="22"/>
      <c r="THY32" s="22"/>
      <c r="THZ32" s="22"/>
      <c r="TIA32" s="22"/>
      <c r="TIB32" s="22"/>
      <c r="TIC32" s="22"/>
      <c r="TID32" s="22"/>
      <c r="TIE32" s="22"/>
      <c r="TIF32" s="22"/>
      <c r="TIG32" s="22"/>
      <c r="TIH32" s="22"/>
      <c r="TII32" s="22"/>
      <c r="TIJ32" s="22"/>
      <c r="TIK32" s="22"/>
      <c r="TIL32" s="22"/>
      <c r="TIM32" s="22"/>
      <c r="TIN32" s="22"/>
      <c r="TIO32" s="22"/>
      <c r="TIP32" s="22"/>
      <c r="TIQ32" s="22"/>
      <c r="TIR32" s="22"/>
      <c r="TIS32" s="22"/>
      <c r="TIT32" s="22"/>
      <c r="TIU32" s="22"/>
      <c r="TIV32" s="22"/>
      <c r="TIW32" s="22"/>
      <c r="TIX32" s="22"/>
      <c r="TIY32" s="22"/>
      <c r="TIZ32" s="22"/>
      <c r="TJA32" s="22"/>
      <c r="TJB32" s="22"/>
      <c r="TJC32" s="22"/>
      <c r="TJD32" s="22"/>
      <c r="TJE32" s="22"/>
      <c r="TJF32" s="22"/>
      <c r="TJG32" s="22"/>
      <c r="TJH32" s="22"/>
      <c r="TJI32" s="22"/>
      <c r="TJJ32" s="22"/>
      <c r="TJK32" s="22"/>
      <c r="TJL32" s="22"/>
      <c r="TJM32" s="22"/>
      <c r="TJN32" s="22"/>
      <c r="TJO32" s="22"/>
      <c r="TJP32" s="22"/>
      <c r="TJQ32" s="22"/>
      <c r="TJR32" s="22"/>
      <c r="TJS32" s="22"/>
      <c r="TJT32" s="22"/>
      <c r="TJU32" s="22"/>
      <c r="TJV32" s="22"/>
      <c r="TJW32" s="22"/>
      <c r="TJX32" s="22"/>
      <c r="TJY32" s="22"/>
      <c r="TJZ32" s="22"/>
      <c r="TKA32" s="22"/>
      <c r="TKB32" s="22"/>
      <c r="TKC32" s="22"/>
      <c r="TKD32" s="22"/>
      <c r="TKE32" s="22"/>
      <c r="TKF32" s="22"/>
      <c r="TKG32" s="22"/>
      <c r="TKH32" s="22"/>
      <c r="TKI32" s="22"/>
      <c r="TKJ32" s="22"/>
      <c r="TKK32" s="22"/>
      <c r="TKL32" s="22"/>
      <c r="TKM32" s="22"/>
      <c r="TKN32" s="22"/>
      <c r="TKO32" s="22"/>
      <c r="TKP32" s="22"/>
      <c r="TKQ32" s="22"/>
      <c r="TKR32" s="22"/>
      <c r="TKS32" s="22"/>
      <c r="TKT32" s="22"/>
      <c r="TKU32" s="22"/>
      <c r="TKV32" s="22"/>
      <c r="TKW32" s="22"/>
      <c r="TKX32" s="22"/>
      <c r="TKY32" s="22"/>
      <c r="TKZ32" s="22"/>
      <c r="TLA32" s="22"/>
      <c r="TLB32" s="22"/>
      <c r="TLC32" s="22"/>
      <c r="TLD32" s="22"/>
      <c r="TLE32" s="22"/>
      <c r="TLF32" s="22"/>
      <c r="TLG32" s="22"/>
      <c r="TLH32" s="22"/>
      <c r="TLI32" s="22"/>
      <c r="TLJ32" s="22"/>
      <c r="TLK32" s="22"/>
      <c r="TLL32" s="22"/>
      <c r="TLM32" s="22"/>
      <c r="TLN32" s="22"/>
      <c r="TLO32" s="22"/>
      <c r="TLP32" s="22"/>
      <c r="TLQ32" s="22"/>
      <c r="TLR32" s="22"/>
      <c r="TLS32" s="22"/>
      <c r="TLT32" s="22"/>
      <c r="TLU32" s="22"/>
      <c r="TLV32" s="22"/>
      <c r="TLW32" s="22"/>
      <c r="TLX32" s="22"/>
      <c r="TLY32" s="22"/>
      <c r="TLZ32" s="22"/>
      <c r="TMA32" s="22"/>
      <c r="TMB32" s="22"/>
      <c r="TMC32" s="22"/>
      <c r="TMD32" s="22"/>
      <c r="TME32" s="22"/>
      <c r="TMF32" s="22"/>
      <c r="TMG32" s="22"/>
      <c r="TMH32" s="22"/>
      <c r="TMI32" s="22"/>
      <c r="TMJ32" s="22"/>
      <c r="TMK32" s="22"/>
      <c r="TML32" s="22"/>
      <c r="TMM32" s="22"/>
      <c r="TMN32" s="22"/>
      <c r="TMO32" s="22"/>
      <c r="TMP32" s="22"/>
      <c r="TMQ32" s="22"/>
      <c r="TMR32" s="22"/>
      <c r="TMS32" s="22"/>
      <c r="TMT32" s="22"/>
      <c r="TMU32" s="22"/>
      <c r="TMV32" s="22"/>
      <c r="TMW32" s="22"/>
      <c r="TMX32" s="22"/>
      <c r="TMY32" s="22"/>
      <c r="TMZ32" s="22"/>
      <c r="TNA32" s="22"/>
      <c r="TNB32" s="22"/>
      <c r="TNC32" s="22"/>
      <c r="TND32" s="22"/>
      <c r="TNE32" s="22"/>
      <c r="TNF32" s="22"/>
      <c r="TNG32" s="22"/>
      <c r="TNH32" s="22"/>
      <c r="TNI32" s="22"/>
      <c r="TNJ32" s="22"/>
      <c r="TNK32" s="22"/>
      <c r="TNL32" s="22"/>
      <c r="TNM32" s="22"/>
      <c r="TNN32" s="22"/>
      <c r="TNO32" s="22"/>
      <c r="TNP32" s="22"/>
      <c r="TNQ32" s="22"/>
      <c r="TNR32" s="22"/>
      <c r="TNS32" s="22"/>
      <c r="TNT32" s="22"/>
      <c r="TNU32" s="22"/>
      <c r="TNV32" s="22"/>
      <c r="TNW32" s="22"/>
      <c r="TNX32" s="22"/>
      <c r="TNY32" s="22"/>
      <c r="TNZ32" s="22"/>
      <c r="TOA32" s="22"/>
      <c r="TOB32" s="22"/>
      <c r="TOC32" s="22"/>
      <c r="TOD32" s="22"/>
      <c r="TOE32" s="22"/>
      <c r="TOF32" s="22"/>
      <c r="TOG32" s="22"/>
      <c r="TOH32" s="22"/>
      <c r="TOI32" s="22"/>
      <c r="TOJ32" s="22"/>
      <c r="TOK32" s="22"/>
      <c r="TOL32" s="22"/>
      <c r="TOM32" s="22"/>
      <c r="TON32" s="22"/>
      <c r="TOO32" s="22"/>
      <c r="TOP32" s="22"/>
      <c r="TOQ32" s="22"/>
      <c r="TOR32" s="22"/>
      <c r="TOS32" s="22"/>
      <c r="TOT32" s="22"/>
      <c r="TOU32" s="22"/>
      <c r="TOV32" s="22"/>
      <c r="TOW32" s="22"/>
      <c r="TOX32" s="22"/>
      <c r="TOY32" s="22"/>
      <c r="TOZ32" s="22"/>
      <c r="TPA32" s="22"/>
      <c r="TPB32" s="22"/>
      <c r="TPC32" s="22"/>
      <c r="TPD32" s="22"/>
      <c r="TPE32" s="22"/>
      <c r="TPF32" s="22"/>
      <c r="TPG32" s="22"/>
      <c r="TPH32" s="22"/>
      <c r="TPI32" s="22"/>
      <c r="TPJ32" s="22"/>
      <c r="TPK32" s="22"/>
      <c r="TPL32" s="22"/>
      <c r="TPM32" s="22"/>
      <c r="TPN32" s="22"/>
      <c r="TPO32" s="22"/>
      <c r="TPP32" s="22"/>
      <c r="TPQ32" s="22"/>
      <c r="TPR32" s="22"/>
      <c r="TPS32" s="22"/>
      <c r="TPT32" s="22"/>
      <c r="TPU32" s="22"/>
      <c r="TPV32" s="22"/>
      <c r="TPW32" s="22"/>
      <c r="TPX32" s="22"/>
      <c r="TPY32" s="22"/>
      <c r="TPZ32" s="22"/>
      <c r="TQA32" s="22"/>
      <c r="TQB32" s="22"/>
      <c r="TQC32" s="22"/>
      <c r="TQD32" s="22"/>
      <c r="TQE32" s="22"/>
      <c r="TQF32" s="22"/>
      <c r="TQG32" s="22"/>
      <c r="TQH32" s="22"/>
      <c r="TQI32" s="22"/>
      <c r="TQJ32" s="22"/>
      <c r="TQK32" s="22"/>
      <c r="TQL32" s="22"/>
      <c r="TQM32" s="22"/>
      <c r="TQN32" s="22"/>
      <c r="TQO32" s="22"/>
      <c r="TQP32" s="22"/>
      <c r="TQQ32" s="22"/>
      <c r="TQR32" s="22"/>
      <c r="TQS32" s="22"/>
      <c r="TQT32" s="22"/>
      <c r="TQU32" s="22"/>
      <c r="TQV32" s="22"/>
      <c r="TQW32" s="22"/>
      <c r="TQX32" s="22"/>
      <c r="TQY32" s="22"/>
      <c r="TQZ32" s="22"/>
      <c r="TRA32" s="22"/>
      <c r="TRB32" s="22"/>
      <c r="TRC32" s="22"/>
      <c r="TRD32" s="22"/>
      <c r="TRE32" s="22"/>
      <c r="TRF32" s="22"/>
      <c r="TRG32" s="22"/>
      <c r="TRH32" s="22"/>
      <c r="TRI32" s="22"/>
      <c r="TRJ32" s="22"/>
      <c r="TRK32" s="22"/>
      <c r="TRL32" s="22"/>
      <c r="TRM32" s="22"/>
      <c r="TRN32" s="22"/>
      <c r="TRO32" s="22"/>
      <c r="TRP32" s="22"/>
      <c r="TRQ32" s="22"/>
      <c r="TRR32" s="22"/>
      <c r="TRS32" s="22"/>
      <c r="TRT32" s="22"/>
      <c r="TRU32" s="22"/>
      <c r="TRV32" s="22"/>
      <c r="TRW32" s="22"/>
      <c r="TRX32" s="22"/>
      <c r="TRY32" s="22"/>
      <c r="TRZ32" s="22"/>
      <c r="TSA32" s="22"/>
      <c r="TSB32" s="22"/>
      <c r="TSC32" s="22"/>
      <c r="TSD32" s="22"/>
      <c r="TSE32" s="22"/>
      <c r="TSF32" s="22"/>
      <c r="TSG32" s="22"/>
      <c r="TSH32" s="22"/>
      <c r="TSI32" s="22"/>
      <c r="TSJ32" s="22"/>
      <c r="TSK32" s="22"/>
      <c r="TSL32" s="22"/>
      <c r="TSM32" s="22"/>
      <c r="TSN32" s="22"/>
      <c r="TSO32" s="22"/>
      <c r="TSP32" s="22"/>
      <c r="TSQ32" s="22"/>
      <c r="TSR32" s="22"/>
      <c r="TSS32" s="22"/>
      <c r="TST32" s="22"/>
      <c r="TSU32" s="22"/>
      <c r="TSV32" s="22"/>
      <c r="TSW32" s="22"/>
      <c r="TSX32" s="22"/>
      <c r="TSY32" s="22"/>
      <c r="TSZ32" s="22"/>
      <c r="TTA32" s="22"/>
      <c r="TTB32" s="22"/>
      <c r="TTC32" s="22"/>
      <c r="TTD32" s="22"/>
      <c r="TTE32" s="22"/>
      <c r="TTF32" s="22"/>
      <c r="TTG32" s="22"/>
      <c r="TTH32" s="22"/>
      <c r="TTI32" s="22"/>
      <c r="TTJ32" s="22"/>
      <c r="TTK32" s="22"/>
      <c r="TTL32" s="22"/>
      <c r="TTM32" s="22"/>
      <c r="TTN32" s="22"/>
      <c r="TTO32" s="22"/>
      <c r="TTP32" s="22"/>
      <c r="TTQ32" s="22"/>
      <c r="TTR32" s="22"/>
      <c r="TTS32" s="22"/>
      <c r="TTT32" s="22"/>
      <c r="TTU32" s="22"/>
      <c r="TTV32" s="22"/>
      <c r="TTW32" s="22"/>
      <c r="TTX32" s="22"/>
      <c r="TTY32" s="22"/>
      <c r="TTZ32" s="22"/>
      <c r="TUA32" s="22"/>
      <c r="TUB32" s="22"/>
      <c r="TUC32" s="22"/>
      <c r="TUD32" s="22"/>
      <c r="TUE32" s="22"/>
      <c r="TUF32" s="22"/>
      <c r="TUG32" s="22"/>
      <c r="TUH32" s="22"/>
      <c r="TUI32" s="22"/>
      <c r="TUJ32" s="22"/>
      <c r="TUK32" s="22"/>
      <c r="TUL32" s="22"/>
      <c r="TUM32" s="22"/>
      <c r="TUN32" s="22"/>
      <c r="TUO32" s="22"/>
      <c r="TUP32" s="22"/>
      <c r="TUQ32" s="22"/>
      <c r="TUR32" s="22"/>
      <c r="TUS32" s="22"/>
      <c r="TUT32" s="22"/>
      <c r="TUU32" s="22"/>
      <c r="TUV32" s="22"/>
      <c r="TUW32" s="22"/>
      <c r="TUX32" s="22"/>
      <c r="TUY32" s="22"/>
      <c r="TUZ32" s="22"/>
      <c r="TVA32" s="22"/>
      <c r="TVB32" s="22"/>
      <c r="TVC32" s="22"/>
      <c r="TVD32" s="22"/>
      <c r="TVE32" s="22"/>
      <c r="TVF32" s="22"/>
      <c r="TVG32" s="22"/>
      <c r="TVH32" s="22"/>
      <c r="TVI32" s="22"/>
      <c r="TVJ32" s="22"/>
      <c r="TVK32" s="22"/>
      <c r="TVL32" s="22"/>
      <c r="TVM32" s="22"/>
      <c r="TVN32" s="22"/>
      <c r="TVO32" s="22"/>
      <c r="TVP32" s="22"/>
      <c r="TVQ32" s="22"/>
      <c r="TVR32" s="22"/>
      <c r="TVS32" s="22"/>
      <c r="TVT32" s="22"/>
      <c r="TVU32" s="22"/>
      <c r="TVV32" s="22"/>
      <c r="TVW32" s="22"/>
      <c r="TVX32" s="22"/>
      <c r="TVY32" s="22"/>
      <c r="TVZ32" s="22"/>
      <c r="TWA32" s="22"/>
      <c r="TWB32" s="22"/>
      <c r="TWC32" s="22"/>
      <c r="TWD32" s="22"/>
      <c r="TWE32" s="22"/>
      <c r="TWF32" s="22"/>
      <c r="TWG32" s="22"/>
      <c r="TWH32" s="22"/>
      <c r="TWI32" s="22"/>
      <c r="TWJ32" s="22"/>
      <c r="TWK32" s="22"/>
      <c r="TWL32" s="22"/>
      <c r="TWM32" s="22"/>
      <c r="TWN32" s="22"/>
      <c r="TWO32" s="22"/>
      <c r="TWP32" s="22"/>
      <c r="TWQ32" s="22"/>
      <c r="TWR32" s="22"/>
      <c r="TWS32" s="22"/>
      <c r="TWT32" s="22"/>
      <c r="TWU32" s="22"/>
      <c r="TWV32" s="22"/>
      <c r="TWW32" s="22"/>
      <c r="TWX32" s="22"/>
      <c r="TWY32" s="22"/>
      <c r="TWZ32" s="22"/>
      <c r="TXA32" s="22"/>
      <c r="TXB32" s="22"/>
      <c r="TXC32" s="22"/>
      <c r="TXD32" s="22"/>
      <c r="TXE32" s="22"/>
      <c r="TXF32" s="22"/>
      <c r="TXG32" s="22"/>
      <c r="TXH32" s="22"/>
      <c r="TXI32" s="22"/>
      <c r="TXJ32" s="22"/>
      <c r="TXK32" s="22"/>
      <c r="TXL32" s="22"/>
      <c r="TXM32" s="22"/>
      <c r="TXN32" s="22"/>
      <c r="TXO32" s="22"/>
      <c r="TXP32" s="22"/>
      <c r="TXQ32" s="22"/>
      <c r="TXR32" s="22"/>
      <c r="TXS32" s="22"/>
      <c r="TXT32" s="22"/>
      <c r="TXU32" s="22"/>
      <c r="TXV32" s="22"/>
      <c r="TXW32" s="22"/>
      <c r="TXX32" s="22"/>
      <c r="TXY32" s="22"/>
      <c r="TXZ32" s="22"/>
      <c r="TYA32" s="22"/>
      <c r="TYB32" s="22"/>
      <c r="TYC32" s="22"/>
      <c r="TYD32" s="22"/>
      <c r="TYE32" s="22"/>
      <c r="TYF32" s="22"/>
      <c r="TYG32" s="22"/>
      <c r="TYH32" s="22"/>
      <c r="TYI32" s="22"/>
      <c r="TYJ32" s="22"/>
      <c r="TYK32" s="22"/>
      <c r="TYL32" s="22"/>
      <c r="TYM32" s="22"/>
      <c r="TYN32" s="22"/>
      <c r="TYO32" s="22"/>
      <c r="TYP32" s="22"/>
      <c r="TYQ32" s="22"/>
      <c r="TYR32" s="22"/>
      <c r="TYS32" s="22"/>
      <c r="TYT32" s="22"/>
      <c r="TYU32" s="22"/>
      <c r="TYV32" s="22"/>
      <c r="TYW32" s="22"/>
      <c r="TYX32" s="22"/>
      <c r="TYY32" s="22"/>
      <c r="TYZ32" s="22"/>
      <c r="TZA32" s="22"/>
      <c r="TZB32" s="22"/>
      <c r="TZC32" s="22"/>
      <c r="TZD32" s="22"/>
      <c r="TZE32" s="22"/>
      <c r="TZF32" s="22"/>
      <c r="TZG32" s="22"/>
      <c r="TZH32" s="22"/>
      <c r="TZI32" s="22"/>
      <c r="TZJ32" s="22"/>
      <c r="TZK32" s="22"/>
      <c r="TZL32" s="22"/>
      <c r="TZM32" s="22"/>
      <c r="TZN32" s="22"/>
      <c r="TZO32" s="22"/>
      <c r="TZP32" s="22"/>
      <c r="TZQ32" s="22"/>
      <c r="TZR32" s="22"/>
      <c r="TZS32" s="22"/>
      <c r="TZT32" s="22"/>
      <c r="TZU32" s="22"/>
      <c r="TZV32" s="22"/>
      <c r="TZW32" s="22"/>
      <c r="TZX32" s="22"/>
      <c r="TZY32" s="22"/>
      <c r="TZZ32" s="22"/>
      <c r="UAA32" s="22"/>
      <c r="UAB32" s="22"/>
      <c r="UAC32" s="22"/>
      <c r="UAD32" s="22"/>
      <c r="UAE32" s="22"/>
      <c r="UAF32" s="22"/>
      <c r="UAG32" s="22"/>
      <c r="UAH32" s="22"/>
      <c r="UAI32" s="22"/>
      <c r="UAJ32" s="22"/>
      <c r="UAK32" s="22"/>
      <c r="UAL32" s="22"/>
      <c r="UAM32" s="22"/>
      <c r="UAN32" s="22"/>
      <c r="UAO32" s="22"/>
      <c r="UAP32" s="22"/>
      <c r="UAQ32" s="22"/>
      <c r="UAR32" s="22"/>
      <c r="UAS32" s="22"/>
      <c r="UAT32" s="22"/>
      <c r="UAU32" s="22"/>
      <c r="UAV32" s="22"/>
      <c r="UAW32" s="22"/>
      <c r="UAX32" s="22"/>
      <c r="UAY32" s="22"/>
      <c r="UAZ32" s="22"/>
      <c r="UBA32" s="22"/>
      <c r="UBB32" s="22"/>
      <c r="UBC32" s="22"/>
      <c r="UBD32" s="22"/>
      <c r="UBE32" s="22"/>
      <c r="UBF32" s="22"/>
      <c r="UBG32" s="22"/>
      <c r="UBH32" s="22"/>
      <c r="UBI32" s="22"/>
      <c r="UBJ32" s="22"/>
      <c r="UBK32" s="22"/>
      <c r="UBL32" s="22"/>
      <c r="UBM32" s="22"/>
      <c r="UBN32" s="22"/>
      <c r="UBO32" s="22"/>
      <c r="UBP32" s="22"/>
      <c r="UBQ32" s="22"/>
      <c r="UBR32" s="22"/>
      <c r="UBS32" s="22"/>
      <c r="UBT32" s="22"/>
      <c r="UBU32" s="22"/>
      <c r="UBV32" s="22"/>
      <c r="UBW32" s="22"/>
      <c r="UBX32" s="22"/>
      <c r="UBY32" s="22"/>
      <c r="UBZ32" s="22"/>
      <c r="UCA32" s="22"/>
      <c r="UCB32" s="22"/>
      <c r="UCC32" s="22"/>
      <c r="UCD32" s="22"/>
      <c r="UCE32" s="22"/>
      <c r="UCF32" s="22"/>
      <c r="UCG32" s="22"/>
      <c r="UCH32" s="22"/>
      <c r="UCI32" s="22"/>
      <c r="UCJ32" s="22"/>
      <c r="UCK32" s="22"/>
      <c r="UCL32" s="22"/>
      <c r="UCM32" s="22"/>
      <c r="UCN32" s="22"/>
      <c r="UCO32" s="22"/>
      <c r="UCP32" s="22"/>
      <c r="UCQ32" s="22"/>
      <c r="UCR32" s="22"/>
      <c r="UCS32" s="22"/>
      <c r="UCT32" s="22"/>
      <c r="UCU32" s="22"/>
      <c r="UCV32" s="22"/>
      <c r="UCW32" s="22"/>
      <c r="UCX32" s="22"/>
      <c r="UCY32" s="22"/>
      <c r="UCZ32" s="22"/>
      <c r="UDA32" s="22"/>
      <c r="UDB32" s="22"/>
      <c r="UDC32" s="22"/>
      <c r="UDD32" s="22"/>
      <c r="UDE32" s="22"/>
      <c r="UDF32" s="22"/>
      <c r="UDG32" s="22"/>
      <c r="UDH32" s="22"/>
      <c r="UDI32" s="22"/>
      <c r="UDJ32" s="22"/>
      <c r="UDK32" s="22"/>
      <c r="UDL32" s="22"/>
      <c r="UDM32" s="22"/>
      <c r="UDN32" s="22"/>
      <c r="UDO32" s="22"/>
      <c r="UDP32" s="22"/>
      <c r="UDQ32" s="22"/>
      <c r="UDR32" s="22"/>
      <c r="UDS32" s="22"/>
      <c r="UDT32" s="22"/>
      <c r="UDU32" s="22"/>
      <c r="UDV32" s="22"/>
      <c r="UDW32" s="22"/>
      <c r="UDX32" s="22"/>
      <c r="UDY32" s="22"/>
      <c r="UDZ32" s="22"/>
      <c r="UEA32" s="22"/>
      <c r="UEB32" s="22"/>
      <c r="UEC32" s="22"/>
      <c r="UED32" s="22"/>
      <c r="UEE32" s="22"/>
      <c r="UEF32" s="22"/>
      <c r="UEG32" s="22"/>
      <c r="UEH32" s="22"/>
      <c r="UEI32" s="22"/>
      <c r="UEJ32" s="22"/>
      <c r="UEK32" s="22"/>
      <c r="UEL32" s="22"/>
      <c r="UEM32" s="22"/>
      <c r="UEN32" s="22"/>
      <c r="UEO32" s="22"/>
      <c r="UEP32" s="22"/>
      <c r="UEQ32" s="22"/>
      <c r="UER32" s="22"/>
      <c r="UES32" s="22"/>
      <c r="UET32" s="22"/>
      <c r="UEU32" s="22"/>
      <c r="UEV32" s="22"/>
      <c r="UEW32" s="22"/>
      <c r="UEX32" s="22"/>
      <c r="UEY32" s="22"/>
      <c r="UEZ32" s="22"/>
      <c r="UFA32" s="22"/>
      <c r="UFB32" s="22"/>
      <c r="UFC32" s="22"/>
      <c r="UFD32" s="22"/>
      <c r="UFE32" s="22"/>
      <c r="UFF32" s="22"/>
      <c r="UFG32" s="22"/>
      <c r="UFH32" s="22"/>
      <c r="UFI32" s="22"/>
      <c r="UFJ32" s="22"/>
      <c r="UFK32" s="22"/>
      <c r="UFL32" s="22"/>
      <c r="UFM32" s="22"/>
      <c r="UFN32" s="22"/>
      <c r="UFO32" s="22"/>
      <c r="UFP32" s="22"/>
      <c r="UFQ32" s="22"/>
      <c r="UFR32" s="22"/>
      <c r="UFS32" s="22"/>
      <c r="UFT32" s="22"/>
      <c r="UFU32" s="22"/>
      <c r="UFV32" s="22"/>
      <c r="UFW32" s="22"/>
      <c r="UFX32" s="22"/>
      <c r="UFY32" s="22"/>
      <c r="UFZ32" s="22"/>
      <c r="UGA32" s="22"/>
      <c r="UGB32" s="22"/>
      <c r="UGC32" s="22"/>
      <c r="UGD32" s="22"/>
      <c r="UGE32" s="22"/>
      <c r="UGF32" s="22"/>
      <c r="UGG32" s="22"/>
      <c r="UGH32" s="22"/>
      <c r="UGI32" s="22"/>
      <c r="UGJ32" s="22"/>
      <c r="UGK32" s="22"/>
      <c r="UGL32" s="22"/>
      <c r="UGM32" s="22"/>
      <c r="UGN32" s="22"/>
      <c r="UGO32" s="22"/>
      <c r="UGP32" s="22"/>
      <c r="UGQ32" s="22"/>
      <c r="UGR32" s="22"/>
      <c r="UGS32" s="22"/>
      <c r="UGT32" s="22"/>
      <c r="UGU32" s="22"/>
      <c r="UGV32" s="22"/>
      <c r="UGW32" s="22"/>
      <c r="UGX32" s="22"/>
      <c r="UGY32" s="22"/>
      <c r="UGZ32" s="22"/>
      <c r="UHA32" s="22"/>
      <c r="UHB32" s="22"/>
      <c r="UHC32" s="22"/>
      <c r="UHD32" s="22"/>
      <c r="UHE32" s="22"/>
      <c r="UHF32" s="22"/>
      <c r="UHG32" s="22"/>
      <c r="UHH32" s="22"/>
      <c r="UHI32" s="22"/>
      <c r="UHJ32" s="22"/>
      <c r="UHK32" s="22"/>
      <c r="UHL32" s="22"/>
      <c r="UHM32" s="22"/>
      <c r="UHN32" s="22"/>
      <c r="UHO32" s="22"/>
      <c r="UHP32" s="22"/>
      <c r="UHQ32" s="22"/>
      <c r="UHR32" s="22"/>
      <c r="UHS32" s="22"/>
      <c r="UHT32" s="22"/>
      <c r="UHU32" s="22"/>
      <c r="UHV32" s="22"/>
      <c r="UHW32" s="22"/>
      <c r="UHX32" s="22"/>
      <c r="UHY32" s="22"/>
      <c r="UHZ32" s="22"/>
      <c r="UIA32" s="22"/>
      <c r="UIB32" s="22"/>
      <c r="UIC32" s="22"/>
      <c r="UID32" s="22"/>
      <c r="UIE32" s="22"/>
      <c r="UIF32" s="22"/>
      <c r="UIG32" s="22"/>
      <c r="UIH32" s="22"/>
      <c r="UII32" s="22"/>
      <c r="UIJ32" s="22"/>
      <c r="UIK32" s="22"/>
      <c r="UIL32" s="22"/>
      <c r="UIM32" s="22"/>
      <c r="UIN32" s="22"/>
      <c r="UIO32" s="22"/>
      <c r="UIP32" s="22"/>
      <c r="UIQ32" s="22"/>
      <c r="UIR32" s="22"/>
      <c r="UIS32" s="22"/>
      <c r="UIT32" s="22"/>
      <c r="UIU32" s="22"/>
      <c r="UIV32" s="22"/>
      <c r="UIW32" s="22"/>
      <c r="UIX32" s="22"/>
      <c r="UIY32" s="22"/>
      <c r="UIZ32" s="22"/>
      <c r="UJA32" s="22"/>
      <c r="UJB32" s="22"/>
      <c r="UJC32" s="22"/>
      <c r="UJD32" s="22"/>
      <c r="UJE32" s="22"/>
      <c r="UJF32" s="22"/>
      <c r="UJG32" s="22"/>
      <c r="UJH32" s="22"/>
      <c r="UJI32" s="22"/>
      <c r="UJJ32" s="22"/>
      <c r="UJK32" s="22"/>
      <c r="UJL32" s="22"/>
      <c r="UJM32" s="22"/>
      <c r="UJN32" s="22"/>
      <c r="UJO32" s="22"/>
      <c r="UJP32" s="22"/>
      <c r="UJQ32" s="22"/>
      <c r="UJR32" s="22"/>
      <c r="UJS32" s="22"/>
      <c r="UJT32" s="22"/>
      <c r="UJU32" s="22"/>
      <c r="UJV32" s="22"/>
      <c r="UJW32" s="22"/>
      <c r="UJX32" s="22"/>
      <c r="UJY32" s="22"/>
      <c r="UJZ32" s="22"/>
      <c r="UKA32" s="22"/>
      <c r="UKB32" s="22"/>
      <c r="UKC32" s="22"/>
      <c r="UKD32" s="22"/>
      <c r="UKE32" s="22"/>
      <c r="UKF32" s="22"/>
      <c r="UKG32" s="22"/>
      <c r="UKH32" s="22"/>
      <c r="UKI32" s="22"/>
      <c r="UKJ32" s="22"/>
      <c r="UKK32" s="22"/>
      <c r="UKL32" s="22"/>
      <c r="UKM32" s="22"/>
      <c r="UKN32" s="22"/>
      <c r="UKO32" s="22"/>
      <c r="UKP32" s="22"/>
      <c r="UKQ32" s="22"/>
      <c r="UKR32" s="22"/>
      <c r="UKS32" s="22"/>
      <c r="UKT32" s="22"/>
      <c r="UKU32" s="22"/>
      <c r="UKV32" s="22"/>
      <c r="UKW32" s="22"/>
      <c r="UKX32" s="22"/>
      <c r="UKY32" s="22"/>
      <c r="UKZ32" s="22"/>
      <c r="ULA32" s="22"/>
      <c r="ULB32" s="22"/>
      <c r="ULC32" s="22"/>
      <c r="ULD32" s="22"/>
      <c r="ULE32" s="22"/>
      <c r="ULF32" s="22"/>
      <c r="ULG32" s="22"/>
      <c r="ULH32" s="22"/>
      <c r="ULI32" s="22"/>
      <c r="ULJ32" s="22"/>
      <c r="ULK32" s="22"/>
      <c r="ULL32" s="22"/>
      <c r="ULM32" s="22"/>
      <c r="ULN32" s="22"/>
      <c r="ULO32" s="22"/>
      <c r="ULP32" s="22"/>
      <c r="ULQ32" s="22"/>
      <c r="ULR32" s="22"/>
      <c r="ULS32" s="22"/>
      <c r="ULT32" s="22"/>
      <c r="ULU32" s="22"/>
      <c r="ULV32" s="22"/>
      <c r="ULW32" s="22"/>
      <c r="ULX32" s="22"/>
      <c r="ULY32" s="22"/>
      <c r="ULZ32" s="22"/>
      <c r="UMA32" s="22"/>
      <c r="UMB32" s="22"/>
      <c r="UMC32" s="22"/>
      <c r="UMD32" s="22"/>
      <c r="UME32" s="22"/>
      <c r="UMF32" s="22"/>
      <c r="UMG32" s="22"/>
      <c r="UMH32" s="22"/>
      <c r="UMI32" s="22"/>
      <c r="UMJ32" s="22"/>
      <c r="UMK32" s="22"/>
      <c r="UML32" s="22"/>
      <c r="UMM32" s="22"/>
      <c r="UMN32" s="22"/>
      <c r="UMO32" s="22"/>
      <c r="UMP32" s="22"/>
      <c r="UMQ32" s="22"/>
      <c r="UMR32" s="22"/>
      <c r="UMS32" s="22"/>
      <c r="UMT32" s="22"/>
      <c r="UMU32" s="22"/>
      <c r="UMV32" s="22"/>
      <c r="UMW32" s="22"/>
      <c r="UMX32" s="22"/>
      <c r="UMY32" s="22"/>
      <c r="UMZ32" s="22"/>
      <c r="UNA32" s="22"/>
      <c r="UNB32" s="22"/>
      <c r="UNC32" s="22"/>
      <c r="UND32" s="22"/>
      <c r="UNE32" s="22"/>
      <c r="UNF32" s="22"/>
      <c r="UNG32" s="22"/>
      <c r="UNH32" s="22"/>
      <c r="UNI32" s="22"/>
      <c r="UNJ32" s="22"/>
      <c r="UNK32" s="22"/>
      <c r="UNL32" s="22"/>
      <c r="UNM32" s="22"/>
      <c r="UNN32" s="22"/>
      <c r="UNO32" s="22"/>
      <c r="UNP32" s="22"/>
      <c r="UNQ32" s="22"/>
      <c r="UNR32" s="22"/>
      <c r="UNS32" s="22"/>
      <c r="UNT32" s="22"/>
      <c r="UNU32" s="22"/>
      <c r="UNV32" s="22"/>
      <c r="UNW32" s="22"/>
      <c r="UNX32" s="22"/>
      <c r="UNY32" s="22"/>
      <c r="UNZ32" s="22"/>
      <c r="UOA32" s="22"/>
      <c r="UOB32" s="22"/>
      <c r="UOC32" s="22"/>
      <c r="UOD32" s="22"/>
      <c r="UOE32" s="22"/>
      <c r="UOF32" s="22"/>
      <c r="UOG32" s="22"/>
      <c r="UOH32" s="22"/>
      <c r="UOI32" s="22"/>
      <c r="UOJ32" s="22"/>
      <c r="UOK32" s="22"/>
      <c r="UOL32" s="22"/>
      <c r="UOM32" s="22"/>
      <c r="UON32" s="22"/>
      <c r="UOO32" s="22"/>
      <c r="UOP32" s="22"/>
      <c r="UOQ32" s="22"/>
      <c r="UOR32" s="22"/>
      <c r="UOS32" s="22"/>
      <c r="UOT32" s="22"/>
      <c r="UOU32" s="22"/>
      <c r="UOV32" s="22"/>
      <c r="UOW32" s="22"/>
      <c r="UOX32" s="22"/>
      <c r="UOY32" s="22"/>
      <c r="UOZ32" s="22"/>
      <c r="UPA32" s="22"/>
      <c r="UPB32" s="22"/>
      <c r="UPC32" s="22"/>
      <c r="UPD32" s="22"/>
      <c r="UPE32" s="22"/>
      <c r="UPF32" s="22"/>
      <c r="UPG32" s="22"/>
      <c r="UPH32" s="22"/>
      <c r="UPI32" s="22"/>
      <c r="UPJ32" s="22"/>
      <c r="UPK32" s="22"/>
      <c r="UPL32" s="22"/>
      <c r="UPM32" s="22"/>
      <c r="UPN32" s="22"/>
      <c r="UPO32" s="22"/>
      <c r="UPP32" s="22"/>
      <c r="UPQ32" s="22"/>
      <c r="UPR32" s="22"/>
      <c r="UPS32" s="22"/>
      <c r="UPT32" s="22"/>
      <c r="UPU32" s="22"/>
      <c r="UPV32" s="22"/>
      <c r="UPW32" s="22"/>
      <c r="UPX32" s="22"/>
      <c r="UPY32" s="22"/>
      <c r="UPZ32" s="22"/>
      <c r="UQA32" s="22"/>
      <c r="UQB32" s="22"/>
      <c r="UQC32" s="22"/>
      <c r="UQD32" s="22"/>
      <c r="UQE32" s="22"/>
      <c r="UQF32" s="22"/>
      <c r="UQG32" s="22"/>
      <c r="UQH32" s="22"/>
      <c r="UQI32" s="22"/>
      <c r="UQJ32" s="22"/>
      <c r="UQK32" s="22"/>
      <c r="UQL32" s="22"/>
      <c r="UQM32" s="22"/>
      <c r="UQN32" s="22"/>
      <c r="UQO32" s="22"/>
      <c r="UQP32" s="22"/>
      <c r="UQQ32" s="22"/>
      <c r="UQR32" s="22"/>
      <c r="UQS32" s="22"/>
      <c r="UQT32" s="22"/>
      <c r="UQU32" s="22"/>
      <c r="UQV32" s="22"/>
      <c r="UQW32" s="22"/>
      <c r="UQX32" s="22"/>
      <c r="UQY32" s="22"/>
      <c r="UQZ32" s="22"/>
      <c r="URA32" s="22"/>
      <c r="URB32" s="22"/>
      <c r="URC32" s="22"/>
      <c r="URD32" s="22"/>
      <c r="URE32" s="22"/>
      <c r="URF32" s="22"/>
      <c r="URG32" s="22"/>
      <c r="URH32" s="22"/>
      <c r="URI32" s="22"/>
      <c r="URJ32" s="22"/>
      <c r="URK32" s="22"/>
      <c r="URL32" s="22"/>
      <c r="URM32" s="22"/>
      <c r="URN32" s="22"/>
      <c r="URO32" s="22"/>
      <c r="URP32" s="22"/>
      <c r="URQ32" s="22"/>
      <c r="URR32" s="22"/>
      <c r="URS32" s="22"/>
      <c r="URT32" s="22"/>
      <c r="URU32" s="22"/>
      <c r="URV32" s="22"/>
      <c r="URW32" s="22"/>
      <c r="URX32" s="22"/>
      <c r="URY32" s="22"/>
      <c r="URZ32" s="22"/>
      <c r="USA32" s="22"/>
      <c r="USB32" s="22"/>
      <c r="USC32" s="22"/>
      <c r="USD32" s="22"/>
      <c r="USE32" s="22"/>
      <c r="USF32" s="22"/>
      <c r="USG32" s="22"/>
      <c r="USH32" s="22"/>
      <c r="USI32" s="22"/>
      <c r="USJ32" s="22"/>
      <c r="USK32" s="22"/>
      <c r="USL32" s="22"/>
      <c r="USM32" s="22"/>
      <c r="USN32" s="22"/>
      <c r="USO32" s="22"/>
      <c r="USP32" s="22"/>
      <c r="USQ32" s="22"/>
      <c r="USR32" s="22"/>
      <c r="USS32" s="22"/>
      <c r="UST32" s="22"/>
      <c r="USU32" s="22"/>
      <c r="USV32" s="22"/>
      <c r="USW32" s="22"/>
      <c r="USX32" s="22"/>
      <c r="USY32" s="22"/>
      <c r="USZ32" s="22"/>
      <c r="UTA32" s="22"/>
      <c r="UTB32" s="22"/>
      <c r="UTC32" s="22"/>
      <c r="UTD32" s="22"/>
      <c r="UTE32" s="22"/>
      <c r="UTF32" s="22"/>
      <c r="UTG32" s="22"/>
      <c r="UTH32" s="22"/>
      <c r="UTI32" s="22"/>
      <c r="UTJ32" s="22"/>
      <c r="UTK32" s="22"/>
      <c r="UTL32" s="22"/>
      <c r="UTM32" s="22"/>
      <c r="UTN32" s="22"/>
      <c r="UTO32" s="22"/>
      <c r="UTP32" s="22"/>
      <c r="UTQ32" s="22"/>
      <c r="UTR32" s="22"/>
      <c r="UTS32" s="22"/>
      <c r="UTT32" s="22"/>
      <c r="UTU32" s="22"/>
      <c r="UTV32" s="22"/>
      <c r="UTW32" s="22"/>
      <c r="UTX32" s="22"/>
      <c r="UTY32" s="22"/>
      <c r="UTZ32" s="22"/>
      <c r="UUA32" s="22"/>
      <c r="UUB32" s="22"/>
      <c r="UUC32" s="22"/>
      <c r="UUD32" s="22"/>
      <c r="UUE32" s="22"/>
      <c r="UUF32" s="22"/>
      <c r="UUG32" s="22"/>
      <c r="UUH32" s="22"/>
      <c r="UUI32" s="22"/>
      <c r="UUJ32" s="22"/>
      <c r="UUK32" s="22"/>
      <c r="UUL32" s="22"/>
      <c r="UUM32" s="22"/>
      <c r="UUN32" s="22"/>
      <c r="UUO32" s="22"/>
      <c r="UUP32" s="22"/>
      <c r="UUQ32" s="22"/>
      <c r="UUR32" s="22"/>
      <c r="UUS32" s="22"/>
      <c r="UUT32" s="22"/>
      <c r="UUU32" s="22"/>
      <c r="UUV32" s="22"/>
      <c r="UUW32" s="22"/>
      <c r="UUX32" s="22"/>
      <c r="UUY32" s="22"/>
      <c r="UUZ32" s="22"/>
      <c r="UVA32" s="22"/>
      <c r="UVB32" s="22"/>
      <c r="UVC32" s="22"/>
      <c r="UVD32" s="22"/>
      <c r="UVE32" s="22"/>
      <c r="UVF32" s="22"/>
      <c r="UVG32" s="22"/>
      <c r="UVH32" s="22"/>
      <c r="UVI32" s="22"/>
      <c r="UVJ32" s="22"/>
      <c r="UVK32" s="22"/>
      <c r="UVL32" s="22"/>
      <c r="UVM32" s="22"/>
      <c r="UVN32" s="22"/>
      <c r="UVO32" s="22"/>
      <c r="UVP32" s="22"/>
      <c r="UVQ32" s="22"/>
      <c r="UVR32" s="22"/>
      <c r="UVS32" s="22"/>
      <c r="UVT32" s="22"/>
      <c r="UVU32" s="22"/>
      <c r="UVV32" s="22"/>
      <c r="UVW32" s="22"/>
      <c r="UVX32" s="22"/>
      <c r="UVY32" s="22"/>
      <c r="UVZ32" s="22"/>
      <c r="UWA32" s="22"/>
      <c r="UWB32" s="22"/>
      <c r="UWC32" s="22"/>
      <c r="UWD32" s="22"/>
      <c r="UWE32" s="22"/>
      <c r="UWF32" s="22"/>
      <c r="UWG32" s="22"/>
      <c r="UWH32" s="22"/>
      <c r="UWI32" s="22"/>
      <c r="UWJ32" s="22"/>
      <c r="UWK32" s="22"/>
      <c r="UWL32" s="22"/>
      <c r="UWM32" s="22"/>
      <c r="UWN32" s="22"/>
      <c r="UWO32" s="22"/>
      <c r="UWP32" s="22"/>
      <c r="UWQ32" s="22"/>
      <c r="UWR32" s="22"/>
      <c r="UWS32" s="22"/>
      <c r="UWT32" s="22"/>
      <c r="UWU32" s="22"/>
      <c r="UWV32" s="22"/>
      <c r="UWW32" s="22"/>
      <c r="UWX32" s="22"/>
      <c r="UWY32" s="22"/>
      <c r="UWZ32" s="22"/>
      <c r="UXA32" s="22"/>
      <c r="UXB32" s="22"/>
      <c r="UXC32" s="22"/>
      <c r="UXD32" s="22"/>
      <c r="UXE32" s="22"/>
      <c r="UXF32" s="22"/>
      <c r="UXG32" s="22"/>
      <c r="UXH32" s="22"/>
      <c r="UXI32" s="22"/>
      <c r="UXJ32" s="22"/>
      <c r="UXK32" s="22"/>
      <c r="UXL32" s="22"/>
      <c r="UXM32" s="22"/>
      <c r="UXN32" s="22"/>
      <c r="UXO32" s="22"/>
      <c r="UXP32" s="22"/>
      <c r="UXQ32" s="22"/>
      <c r="UXR32" s="22"/>
      <c r="UXS32" s="22"/>
      <c r="UXT32" s="22"/>
      <c r="UXU32" s="22"/>
      <c r="UXV32" s="22"/>
      <c r="UXW32" s="22"/>
      <c r="UXX32" s="22"/>
      <c r="UXY32" s="22"/>
      <c r="UXZ32" s="22"/>
      <c r="UYA32" s="22"/>
      <c r="UYB32" s="22"/>
      <c r="UYC32" s="22"/>
      <c r="UYD32" s="22"/>
      <c r="UYE32" s="22"/>
      <c r="UYF32" s="22"/>
      <c r="UYG32" s="22"/>
      <c r="UYH32" s="22"/>
      <c r="UYI32" s="22"/>
      <c r="UYJ32" s="22"/>
      <c r="UYK32" s="22"/>
      <c r="UYL32" s="22"/>
      <c r="UYM32" s="22"/>
      <c r="UYN32" s="22"/>
      <c r="UYO32" s="22"/>
      <c r="UYP32" s="22"/>
      <c r="UYQ32" s="22"/>
      <c r="UYR32" s="22"/>
      <c r="UYS32" s="22"/>
      <c r="UYT32" s="22"/>
      <c r="UYU32" s="22"/>
      <c r="UYV32" s="22"/>
      <c r="UYW32" s="22"/>
      <c r="UYX32" s="22"/>
      <c r="UYY32" s="22"/>
      <c r="UYZ32" s="22"/>
      <c r="UZA32" s="22"/>
      <c r="UZB32" s="22"/>
      <c r="UZC32" s="22"/>
      <c r="UZD32" s="22"/>
      <c r="UZE32" s="22"/>
      <c r="UZF32" s="22"/>
      <c r="UZG32" s="22"/>
      <c r="UZH32" s="22"/>
      <c r="UZI32" s="22"/>
      <c r="UZJ32" s="22"/>
      <c r="UZK32" s="22"/>
      <c r="UZL32" s="22"/>
      <c r="UZM32" s="22"/>
      <c r="UZN32" s="22"/>
      <c r="UZO32" s="22"/>
      <c r="UZP32" s="22"/>
      <c r="UZQ32" s="22"/>
      <c r="UZR32" s="22"/>
      <c r="UZS32" s="22"/>
      <c r="UZT32" s="22"/>
      <c r="UZU32" s="22"/>
      <c r="UZV32" s="22"/>
      <c r="UZW32" s="22"/>
      <c r="UZX32" s="22"/>
      <c r="UZY32" s="22"/>
      <c r="UZZ32" s="22"/>
      <c r="VAA32" s="22"/>
      <c r="VAB32" s="22"/>
      <c r="VAC32" s="22"/>
      <c r="VAD32" s="22"/>
      <c r="VAE32" s="22"/>
      <c r="VAF32" s="22"/>
      <c r="VAG32" s="22"/>
      <c r="VAH32" s="22"/>
      <c r="VAI32" s="22"/>
      <c r="VAJ32" s="22"/>
      <c r="VAK32" s="22"/>
      <c r="VAL32" s="22"/>
      <c r="VAM32" s="22"/>
      <c r="VAN32" s="22"/>
      <c r="VAO32" s="22"/>
      <c r="VAP32" s="22"/>
      <c r="VAQ32" s="22"/>
      <c r="VAR32" s="22"/>
      <c r="VAS32" s="22"/>
      <c r="VAT32" s="22"/>
      <c r="VAU32" s="22"/>
      <c r="VAV32" s="22"/>
      <c r="VAW32" s="22"/>
      <c r="VAX32" s="22"/>
      <c r="VAY32" s="22"/>
      <c r="VAZ32" s="22"/>
      <c r="VBA32" s="22"/>
      <c r="VBB32" s="22"/>
      <c r="VBC32" s="22"/>
      <c r="VBD32" s="22"/>
      <c r="VBE32" s="22"/>
      <c r="VBF32" s="22"/>
      <c r="VBG32" s="22"/>
      <c r="VBH32" s="22"/>
      <c r="VBI32" s="22"/>
      <c r="VBJ32" s="22"/>
      <c r="VBK32" s="22"/>
      <c r="VBL32" s="22"/>
      <c r="VBM32" s="22"/>
      <c r="VBN32" s="22"/>
      <c r="VBO32" s="22"/>
      <c r="VBP32" s="22"/>
      <c r="VBQ32" s="22"/>
      <c r="VBR32" s="22"/>
      <c r="VBS32" s="22"/>
      <c r="VBT32" s="22"/>
      <c r="VBU32" s="22"/>
      <c r="VBV32" s="22"/>
      <c r="VBW32" s="22"/>
      <c r="VBX32" s="22"/>
      <c r="VBY32" s="22"/>
      <c r="VBZ32" s="22"/>
      <c r="VCA32" s="22"/>
      <c r="VCB32" s="22"/>
      <c r="VCC32" s="22"/>
      <c r="VCD32" s="22"/>
      <c r="VCE32" s="22"/>
      <c r="VCF32" s="22"/>
      <c r="VCG32" s="22"/>
      <c r="VCH32" s="22"/>
      <c r="VCI32" s="22"/>
      <c r="VCJ32" s="22"/>
      <c r="VCK32" s="22"/>
      <c r="VCL32" s="22"/>
      <c r="VCM32" s="22"/>
      <c r="VCN32" s="22"/>
      <c r="VCO32" s="22"/>
      <c r="VCP32" s="22"/>
      <c r="VCQ32" s="22"/>
      <c r="VCR32" s="22"/>
      <c r="VCS32" s="22"/>
      <c r="VCT32" s="22"/>
      <c r="VCU32" s="22"/>
      <c r="VCV32" s="22"/>
      <c r="VCW32" s="22"/>
      <c r="VCX32" s="22"/>
      <c r="VCY32" s="22"/>
      <c r="VCZ32" s="22"/>
      <c r="VDA32" s="22"/>
      <c r="VDB32" s="22"/>
      <c r="VDC32" s="22"/>
      <c r="VDD32" s="22"/>
      <c r="VDE32" s="22"/>
      <c r="VDF32" s="22"/>
      <c r="VDG32" s="22"/>
      <c r="VDH32" s="22"/>
      <c r="VDI32" s="22"/>
      <c r="VDJ32" s="22"/>
      <c r="VDK32" s="22"/>
      <c r="VDL32" s="22"/>
      <c r="VDM32" s="22"/>
      <c r="VDN32" s="22"/>
      <c r="VDO32" s="22"/>
      <c r="VDP32" s="22"/>
      <c r="VDQ32" s="22"/>
      <c r="VDR32" s="22"/>
      <c r="VDS32" s="22"/>
      <c r="VDT32" s="22"/>
      <c r="VDU32" s="22"/>
      <c r="VDV32" s="22"/>
      <c r="VDW32" s="22"/>
      <c r="VDX32" s="22"/>
      <c r="VDY32" s="22"/>
      <c r="VDZ32" s="22"/>
      <c r="VEA32" s="22"/>
      <c r="VEB32" s="22"/>
      <c r="VEC32" s="22"/>
      <c r="VED32" s="22"/>
      <c r="VEE32" s="22"/>
      <c r="VEF32" s="22"/>
      <c r="VEG32" s="22"/>
      <c r="VEH32" s="22"/>
      <c r="VEI32" s="22"/>
      <c r="VEJ32" s="22"/>
      <c r="VEK32" s="22"/>
      <c r="VEL32" s="22"/>
      <c r="VEM32" s="22"/>
      <c r="VEN32" s="22"/>
      <c r="VEO32" s="22"/>
      <c r="VEP32" s="22"/>
      <c r="VEQ32" s="22"/>
      <c r="VER32" s="22"/>
      <c r="VES32" s="22"/>
      <c r="VET32" s="22"/>
      <c r="VEU32" s="22"/>
      <c r="VEV32" s="22"/>
      <c r="VEW32" s="22"/>
      <c r="VEX32" s="22"/>
      <c r="VEY32" s="22"/>
      <c r="VEZ32" s="22"/>
      <c r="VFA32" s="22"/>
      <c r="VFB32" s="22"/>
      <c r="VFC32" s="22"/>
      <c r="VFD32" s="22"/>
      <c r="VFE32" s="22"/>
      <c r="VFF32" s="22"/>
      <c r="VFG32" s="22"/>
      <c r="VFH32" s="22"/>
      <c r="VFI32" s="22"/>
      <c r="VFJ32" s="22"/>
      <c r="VFK32" s="22"/>
      <c r="VFL32" s="22"/>
      <c r="VFM32" s="22"/>
      <c r="VFN32" s="22"/>
      <c r="VFO32" s="22"/>
      <c r="VFP32" s="22"/>
      <c r="VFQ32" s="22"/>
      <c r="VFR32" s="22"/>
      <c r="VFS32" s="22"/>
      <c r="VFT32" s="22"/>
      <c r="VFU32" s="22"/>
      <c r="VFV32" s="22"/>
      <c r="VFW32" s="22"/>
      <c r="VFX32" s="22"/>
      <c r="VFY32" s="22"/>
      <c r="VFZ32" s="22"/>
      <c r="VGA32" s="22"/>
      <c r="VGB32" s="22"/>
      <c r="VGC32" s="22"/>
      <c r="VGD32" s="22"/>
      <c r="VGE32" s="22"/>
      <c r="VGF32" s="22"/>
      <c r="VGG32" s="22"/>
      <c r="VGH32" s="22"/>
      <c r="VGI32" s="22"/>
      <c r="VGJ32" s="22"/>
      <c r="VGK32" s="22"/>
      <c r="VGL32" s="22"/>
      <c r="VGM32" s="22"/>
      <c r="VGN32" s="22"/>
      <c r="VGO32" s="22"/>
      <c r="VGP32" s="22"/>
      <c r="VGQ32" s="22"/>
      <c r="VGR32" s="22"/>
      <c r="VGS32" s="22"/>
      <c r="VGT32" s="22"/>
      <c r="VGU32" s="22"/>
      <c r="VGV32" s="22"/>
      <c r="VGW32" s="22"/>
      <c r="VGX32" s="22"/>
      <c r="VGY32" s="22"/>
      <c r="VGZ32" s="22"/>
      <c r="VHA32" s="22"/>
      <c r="VHB32" s="22"/>
      <c r="VHC32" s="22"/>
      <c r="VHD32" s="22"/>
      <c r="VHE32" s="22"/>
      <c r="VHF32" s="22"/>
      <c r="VHG32" s="22"/>
      <c r="VHH32" s="22"/>
      <c r="VHI32" s="22"/>
      <c r="VHJ32" s="22"/>
      <c r="VHK32" s="22"/>
      <c r="VHL32" s="22"/>
      <c r="VHM32" s="22"/>
      <c r="VHN32" s="22"/>
      <c r="VHO32" s="22"/>
      <c r="VHP32" s="22"/>
      <c r="VHQ32" s="22"/>
      <c r="VHR32" s="22"/>
      <c r="VHS32" s="22"/>
      <c r="VHT32" s="22"/>
      <c r="VHU32" s="22"/>
      <c r="VHV32" s="22"/>
      <c r="VHW32" s="22"/>
      <c r="VHX32" s="22"/>
      <c r="VHY32" s="22"/>
      <c r="VHZ32" s="22"/>
      <c r="VIA32" s="22"/>
      <c r="VIB32" s="22"/>
      <c r="VIC32" s="22"/>
      <c r="VID32" s="22"/>
      <c r="VIE32" s="22"/>
      <c r="VIF32" s="22"/>
      <c r="VIG32" s="22"/>
      <c r="VIH32" s="22"/>
      <c r="VII32" s="22"/>
      <c r="VIJ32" s="22"/>
      <c r="VIK32" s="22"/>
      <c r="VIL32" s="22"/>
      <c r="VIM32" s="22"/>
      <c r="VIN32" s="22"/>
      <c r="VIO32" s="22"/>
      <c r="VIP32" s="22"/>
      <c r="VIQ32" s="22"/>
      <c r="VIR32" s="22"/>
      <c r="VIS32" s="22"/>
      <c r="VIT32" s="22"/>
      <c r="VIU32" s="22"/>
      <c r="VIV32" s="22"/>
      <c r="VIW32" s="22"/>
      <c r="VIX32" s="22"/>
      <c r="VIY32" s="22"/>
      <c r="VIZ32" s="22"/>
      <c r="VJA32" s="22"/>
      <c r="VJB32" s="22"/>
      <c r="VJC32" s="22"/>
      <c r="VJD32" s="22"/>
      <c r="VJE32" s="22"/>
      <c r="VJF32" s="22"/>
      <c r="VJG32" s="22"/>
      <c r="VJH32" s="22"/>
      <c r="VJI32" s="22"/>
      <c r="VJJ32" s="22"/>
      <c r="VJK32" s="22"/>
      <c r="VJL32" s="22"/>
      <c r="VJM32" s="22"/>
      <c r="VJN32" s="22"/>
      <c r="VJO32" s="22"/>
      <c r="VJP32" s="22"/>
      <c r="VJQ32" s="22"/>
      <c r="VJR32" s="22"/>
      <c r="VJS32" s="22"/>
      <c r="VJT32" s="22"/>
      <c r="VJU32" s="22"/>
      <c r="VJV32" s="22"/>
      <c r="VJW32" s="22"/>
      <c r="VJX32" s="22"/>
      <c r="VJY32" s="22"/>
      <c r="VJZ32" s="22"/>
      <c r="VKA32" s="22"/>
      <c r="VKB32" s="22"/>
      <c r="VKC32" s="22"/>
      <c r="VKD32" s="22"/>
      <c r="VKE32" s="22"/>
      <c r="VKF32" s="22"/>
      <c r="VKG32" s="22"/>
      <c r="VKH32" s="22"/>
      <c r="VKI32" s="22"/>
      <c r="VKJ32" s="22"/>
      <c r="VKK32" s="22"/>
      <c r="VKL32" s="22"/>
      <c r="VKM32" s="22"/>
      <c r="VKN32" s="22"/>
      <c r="VKO32" s="22"/>
      <c r="VKP32" s="22"/>
      <c r="VKQ32" s="22"/>
      <c r="VKR32" s="22"/>
      <c r="VKS32" s="22"/>
      <c r="VKT32" s="22"/>
      <c r="VKU32" s="22"/>
      <c r="VKV32" s="22"/>
      <c r="VKW32" s="22"/>
      <c r="VKX32" s="22"/>
      <c r="VKY32" s="22"/>
      <c r="VKZ32" s="22"/>
      <c r="VLA32" s="22"/>
      <c r="VLB32" s="22"/>
      <c r="VLC32" s="22"/>
      <c r="VLD32" s="22"/>
      <c r="VLE32" s="22"/>
      <c r="VLF32" s="22"/>
      <c r="VLG32" s="22"/>
      <c r="VLH32" s="22"/>
      <c r="VLI32" s="22"/>
      <c r="VLJ32" s="22"/>
      <c r="VLK32" s="22"/>
      <c r="VLL32" s="22"/>
      <c r="VLM32" s="22"/>
      <c r="VLN32" s="22"/>
      <c r="VLO32" s="22"/>
      <c r="VLP32" s="22"/>
      <c r="VLQ32" s="22"/>
      <c r="VLR32" s="22"/>
      <c r="VLS32" s="22"/>
      <c r="VLT32" s="22"/>
      <c r="VLU32" s="22"/>
      <c r="VLV32" s="22"/>
      <c r="VLW32" s="22"/>
      <c r="VLX32" s="22"/>
      <c r="VLY32" s="22"/>
      <c r="VLZ32" s="22"/>
      <c r="VMA32" s="22"/>
      <c r="VMB32" s="22"/>
      <c r="VMC32" s="22"/>
      <c r="VMD32" s="22"/>
      <c r="VME32" s="22"/>
      <c r="VMF32" s="22"/>
      <c r="VMG32" s="22"/>
      <c r="VMH32" s="22"/>
      <c r="VMI32" s="22"/>
      <c r="VMJ32" s="22"/>
      <c r="VMK32" s="22"/>
      <c r="VML32" s="22"/>
      <c r="VMM32" s="22"/>
      <c r="VMN32" s="22"/>
      <c r="VMO32" s="22"/>
      <c r="VMP32" s="22"/>
      <c r="VMQ32" s="22"/>
      <c r="VMR32" s="22"/>
      <c r="VMS32" s="22"/>
      <c r="VMT32" s="22"/>
      <c r="VMU32" s="22"/>
      <c r="VMV32" s="22"/>
      <c r="VMW32" s="22"/>
      <c r="VMX32" s="22"/>
      <c r="VMY32" s="22"/>
      <c r="VMZ32" s="22"/>
      <c r="VNA32" s="22"/>
      <c r="VNB32" s="22"/>
      <c r="VNC32" s="22"/>
      <c r="VND32" s="22"/>
      <c r="VNE32" s="22"/>
      <c r="VNF32" s="22"/>
      <c r="VNG32" s="22"/>
      <c r="VNH32" s="22"/>
      <c r="VNI32" s="22"/>
      <c r="VNJ32" s="22"/>
      <c r="VNK32" s="22"/>
      <c r="VNL32" s="22"/>
      <c r="VNM32" s="22"/>
      <c r="VNN32" s="22"/>
      <c r="VNO32" s="22"/>
      <c r="VNP32" s="22"/>
      <c r="VNQ32" s="22"/>
      <c r="VNR32" s="22"/>
      <c r="VNS32" s="22"/>
      <c r="VNT32" s="22"/>
      <c r="VNU32" s="22"/>
      <c r="VNV32" s="22"/>
      <c r="VNW32" s="22"/>
      <c r="VNX32" s="22"/>
      <c r="VNY32" s="22"/>
      <c r="VNZ32" s="22"/>
      <c r="VOA32" s="22"/>
      <c r="VOB32" s="22"/>
      <c r="VOC32" s="22"/>
      <c r="VOD32" s="22"/>
      <c r="VOE32" s="22"/>
      <c r="VOF32" s="22"/>
      <c r="VOG32" s="22"/>
      <c r="VOH32" s="22"/>
      <c r="VOI32" s="22"/>
      <c r="VOJ32" s="22"/>
      <c r="VOK32" s="22"/>
      <c r="VOL32" s="22"/>
      <c r="VOM32" s="22"/>
      <c r="VON32" s="22"/>
      <c r="VOO32" s="22"/>
      <c r="VOP32" s="22"/>
      <c r="VOQ32" s="22"/>
      <c r="VOR32" s="22"/>
      <c r="VOS32" s="22"/>
      <c r="VOT32" s="22"/>
      <c r="VOU32" s="22"/>
      <c r="VOV32" s="22"/>
      <c r="VOW32" s="22"/>
      <c r="VOX32" s="22"/>
      <c r="VOY32" s="22"/>
      <c r="VOZ32" s="22"/>
      <c r="VPA32" s="22"/>
      <c r="VPB32" s="22"/>
      <c r="VPC32" s="22"/>
      <c r="VPD32" s="22"/>
      <c r="VPE32" s="22"/>
      <c r="VPF32" s="22"/>
      <c r="VPG32" s="22"/>
      <c r="VPH32" s="22"/>
      <c r="VPI32" s="22"/>
      <c r="VPJ32" s="22"/>
      <c r="VPK32" s="22"/>
      <c r="VPL32" s="22"/>
      <c r="VPM32" s="22"/>
      <c r="VPN32" s="22"/>
      <c r="VPO32" s="22"/>
      <c r="VPP32" s="22"/>
      <c r="VPQ32" s="22"/>
      <c r="VPR32" s="22"/>
      <c r="VPS32" s="22"/>
      <c r="VPT32" s="22"/>
      <c r="VPU32" s="22"/>
      <c r="VPV32" s="22"/>
      <c r="VPW32" s="22"/>
      <c r="VPX32" s="22"/>
      <c r="VPY32" s="22"/>
      <c r="VPZ32" s="22"/>
      <c r="VQA32" s="22"/>
      <c r="VQB32" s="22"/>
      <c r="VQC32" s="22"/>
      <c r="VQD32" s="22"/>
      <c r="VQE32" s="22"/>
      <c r="VQF32" s="22"/>
      <c r="VQG32" s="22"/>
      <c r="VQH32" s="22"/>
      <c r="VQI32" s="22"/>
      <c r="VQJ32" s="22"/>
      <c r="VQK32" s="22"/>
      <c r="VQL32" s="22"/>
      <c r="VQM32" s="22"/>
      <c r="VQN32" s="22"/>
      <c r="VQO32" s="22"/>
      <c r="VQP32" s="22"/>
      <c r="VQQ32" s="22"/>
      <c r="VQR32" s="22"/>
      <c r="VQS32" s="22"/>
      <c r="VQT32" s="22"/>
      <c r="VQU32" s="22"/>
      <c r="VQV32" s="22"/>
      <c r="VQW32" s="22"/>
      <c r="VQX32" s="22"/>
      <c r="VQY32" s="22"/>
      <c r="VQZ32" s="22"/>
      <c r="VRA32" s="22"/>
      <c r="VRB32" s="22"/>
      <c r="VRC32" s="22"/>
      <c r="VRD32" s="22"/>
      <c r="VRE32" s="22"/>
      <c r="VRF32" s="22"/>
      <c r="VRG32" s="22"/>
      <c r="VRH32" s="22"/>
      <c r="VRI32" s="22"/>
      <c r="VRJ32" s="22"/>
      <c r="VRK32" s="22"/>
      <c r="VRL32" s="22"/>
      <c r="VRM32" s="22"/>
      <c r="VRN32" s="22"/>
      <c r="VRO32" s="22"/>
      <c r="VRP32" s="22"/>
      <c r="VRQ32" s="22"/>
      <c r="VRR32" s="22"/>
      <c r="VRS32" s="22"/>
      <c r="VRT32" s="22"/>
      <c r="VRU32" s="22"/>
      <c r="VRV32" s="22"/>
      <c r="VRW32" s="22"/>
      <c r="VRX32" s="22"/>
      <c r="VRY32" s="22"/>
      <c r="VRZ32" s="22"/>
      <c r="VSA32" s="22"/>
      <c r="VSB32" s="22"/>
      <c r="VSC32" s="22"/>
      <c r="VSD32" s="22"/>
      <c r="VSE32" s="22"/>
      <c r="VSF32" s="22"/>
      <c r="VSG32" s="22"/>
      <c r="VSH32" s="22"/>
      <c r="VSI32" s="22"/>
      <c r="VSJ32" s="22"/>
      <c r="VSK32" s="22"/>
      <c r="VSL32" s="22"/>
      <c r="VSM32" s="22"/>
      <c r="VSN32" s="22"/>
      <c r="VSO32" s="22"/>
      <c r="VSP32" s="22"/>
      <c r="VSQ32" s="22"/>
      <c r="VSR32" s="22"/>
      <c r="VSS32" s="22"/>
      <c r="VST32" s="22"/>
      <c r="VSU32" s="22"/>
      <c r="VSV32" s="22"/>
      <c r="VSW32" s="22"/>
      <c r="VSX32" s="22"/>
      <c r="VSY32" s="22"/>
      <c r="VSZ32" s="22"/>
      <c r="VTA32" s="22"/>
      <c r="VTB32" s="22"/>
      <c r="VTC32" s="22"/>
      <c r="VTD32" s="22"/>
      <c r="VTE32" s="22"/>
      <c r="VTF32" s="22"/>
      <c r="VTG32" s="22"/>
      <c r="VTH32" s="22"/>
      <c r="VTI32" s="22"/>
      <c r="VTJ32" s="22"/>
      <c r="VTK32" s="22"/>
      <c r="VTL32" s="22"/>
      <c r="VTM32" s="22"/>
      <c r="VTN32" s="22"/>
      <c r="VTO32" s="22"/>
      <c r="VTP32" s="22"/>
      <c r="VTQ32" s="22"/>
      <c r="VTR32" s="22"/>
      <c r="VTS32" s="22"/>
      <c r="VTT32" s="22"/>
      <c r="VTU32" s="22"/>
      <c r="VTV32" s="22"/>
      <c r="VTW32" s="22"/>
      <c r="VTX32" s="22"/>
      <c r="VTY32" s="22"/>
      <c r="VTZ32" s="22"/>
      <c r="VUA32" s="22"/>
      <c r="VUB32" s="22"/>
      <c r="VUC32" s="22"/>
      <c r="VUD32" s="22"/>
      <c r="VUE32" s="22"/>
      <c r="VUF32" s="22"/>
      <c r="VUG32" s="22"/>
      <c r="VUH32" s="22"/>
      <c r="VUI32" s="22"/>
      <c r="VUJ32" s="22"/>
      <c r="VUK32" s="22"/>
      <c r="VUL32" s="22"/>
      <c r="VUM32" s="22"/>
      <c r="VUN32" s="22"/>
      <c r="VUO32" s="22"/>
      <c r="VUP32" s="22"/>
      <c r="VUQ32" s="22"/>
      <c r="VUR32" s="22"/>
      <c r="VUS32" s="22"/>
      <c r="VUT32" s="22"/>
      <c r="VUU32" s="22"/>
      <c r="VUV32" s="22"/>
      <c r="VUW32" s="22"/>
      <c r="VUX32" s="22"/>
      <c r="VUY32" s="22"/>
      <c r="VUZ32" s="22"/>
      <c r="VVA32" s="22"/>
      <c r="VVB32" s="22"/>
      <c r="VVC32" s="22"/>
      <c r="VVD32" s="22"/>
      <c r="VVE32" s="22"/>
      <c r="VVF32" s="22"/>
      <c r="VVG32" s="22"/>
      <c r="VVH32" s="22"/>
      <c r="VVI32" s="22"/>
      <c r="VVJ32" s="22"/>
      <c r="VVK32" s="22"/>
      <c r="VVL32" s="22"/>
      <c r="VVM32" s="22"/>
      <c r="VVN32" s="22"/>
      <c r="VVO32" s="22"/>
      <c r="VVP32" s="22"/>
      <c r="VVQ32" s="22"/>
      <c r="VVR32" s="22"/>
      <c r="VVS32" s="22"/>
      <c r="VVT32" s="22"/>
      <c r="VVU32" s="22"/>
      <c r="VVV32" s="22"/>
      <c r="VVW32" s="22"/>
      <c r="VVX32" s="22"/>
      <c r="VVY32" s="22"/>
      <c r="VVZ32" s="22"/>
      <c r="VWA32" s="22"/>
      <c r="VWB32" s="22"/>
      <c r="VWC32" s="22"/>
      <c r="VWD32" s="22"/>
      <c r="VWE32" s="22"/>
      <c r="VWF32" s="22"/>
      <c r="VWG32" s="22"/>
      <c r="VWH32" s="22"/>
      <c r="VWI32" s="22"/>
      <c r="VWJ32" s="22"/>
      <c r="VWK32" s="22"/>
      <c r="VWL32" s="22"/>
      <c r="VWM32" s="22"/>
      <c r="VWN32" s="22"/>
      <c r="VWO32" s="22"/>
      <c r="VWP32" s="22"/>
      <c r="VWQ32" s="22"/>
      <c r="VWR32" s="22"/>
      <c r="VWS32" s="22"/>
      <c r="VWT32" s="22"/>
      <c r="VWU32" s="22"/>
      <c r="VWV32" s="22"/>
      <c r="VWW32" s="22"/>
      <c r="VWX32" s="22"/>
      <c r="VWY32" s="22"/>
      <c r="VWZ32" s="22"/>
      <c r="VXA32" s="22"/>
      <c r="VXB32" s="22"/>
      <c r="VXC32" s="22"/>
      <c r="VXD32" s="22"/>
      <c r="VXE32" s="22"/>
      <c r="VXF32" s="22"/>
      <c r="VXG32" s="22"/>
      <c r="VXH32" s="22"/>
      <c r="VXI32" s="22"/>
      <c r="VXJ32" s="22"/>
      <c r="VXK32" s="22"/>
      <c r="VXL32" s="22"/>
      <c r="VXM32" s="22"/>
      <c r="VXN32" s="22"/>
      <c r="VXO32" s="22"/>
      <c r="VXP32" s="22"/>
      <c r="VXQ32" s="22"/>
      <c r="VXR32" s="22"/>
      <c r="VXS32" s="22"/>
      <c r="VXT32" s="22"/>
      <c r="VXU32" s="22"/>
      <c r="VXV32" s="22"/>
      <c r="VXW32" s="22"/>
      <c r="VXX32" s="22"/>
      <c r="VXY32" s="22"/>
      <c r="VXZ32" s="22"/>
      <c r="VYA32" s="22"/>
      <c r="VYB32" s="22"/>
      <c r="VYC32" s="22"/>
      <c r="VYD32" s="22"/>
      <c r="VYE32" s="22"/>
      <c r="VYF32" s="22"/>
      <c r="VYG32" s="22"/>
      <c r="VYH32" s="22"/>
      <c r="VYI32" s="22"/>
      <c r="VYJ32" s="22"/>
      <c r="VYK32" s="22"/>
      <c r="VYL32" s="22"/>
      <c r="VYM32" s="22"/>
      <c r="VYN32" s="22"/>
      <c r="VYO32" s="22"/>
      <c r="VYP32" s="22"/>
      <c r="VYQ32" s="22"/>
      <c r="VYR32" s="22"/>
      <c r="VYS32" s="22"/>
      <c r="VYT32" s="22"/>
      <c r="VYU32" s="22"/>
      <c r="VYV32" s="22"/>
      <c r="VYW32" s="22"/>
      <c r="VYX32" s="22"/>
      <c r="VYY32" s="22"/>
      <c r="VYZ32" s="22"/>
      <c r="VZA32" s="22"/>
      <c r="VZB32" s="22"/>
      <c r="VZC32" s="22"/>
      <c r="VZD32" s="22"/>
      <c r="VZE32" s="22"/>
      <c r="VZF32" s="22"/>
      <c r="VZG32" s="22"/>
      <c r="VZH32" s="22"/>
      <c r="VZI32" s="22"/>
      <c r="VZJ32" s="22"/>
      <c r="VZK32" s="22"/>
      <c r="VZL32" s="22"/>
      <c r="VZM32" s="22"/>
      <c r="VZN32" s="22"/>
      <c r="VZO32" s="22"/>
      <c r="VZP32" s="22"/>
      <c r="VZQ32" s="22"/>
      <c r="VZR32" s="22"/>
      <c r="VZS32" s="22"/>
      <c r="VZT32" s="22"/>
      <c r="VZU32" s="22"/>
      <c r="VZV32" s="22"/>
      <c r="VZW32" s="22"/>
      <c r="VZX32" s="22"/>
      <c r="VZY32" s="22"/>
      <c r="VZZ32" s="22"/>
      <c r="WAA32" s="22"/>
      <c r="WAB32" s="22"/>
      <c r="WAC32" s="22"/>
      <c r="WAD32" s="22"/>
      <c r="WAE32" s="22"/>
      <c r="WAF32" s="22"/>
      <c r="WAG32" s="22"/>
      <c r="WAH32" s="22"/>
      <c r="WAI32" s="22"/>
      <c r="WAJ32" s="22"/>
      <c r="WAK32" s="22"/>
      <c r="WAL32" s="22"/>
      <c r="WAM32" s="22"/>
      <c r="WAN32" s="22"/>
      <c r="WAO32" s="22"/>
      <c r="WAP32" s="22"/>
      <c r="WAQ32" s="22"/>
      <c r="WAR32" s="22"/>
      <c r="WAS32" s="22"/>
      <c r="WAT32" s="22"/>
      <c r="WAU32" s="22"/>
      <c r="WAV32" s="22"/>
      <c r="WAW32" s="22"/>
      <c r="WAX32" s="22"/>
      <c r="WAY32" s="22"/>
      <c r="WAZ32" s="22"/>
      <c r="WBA32" s="22"/>
      <c r="WBB32" s="22"/>
      <c r="WBC32" s="22"/>
      <c r="WBD32" s="22"/>
      <c r="WBE32" s="22"/>
      <c r="WBF32" s="22"/>
      <c r="WBG32" s="22"/>
      <c r="WBH32" s="22"/>
      <c r="WBI32" s="22"/>
      <c r="WBJ32" s="22"/>
      <c r="WBK32" s="22"/>
      <c r="WBL32" s="22"/>
      <c r="WBM32" s="22"/>
      <c r="WBN32" s="22"/>
      <c r="WBO32" s="22"/>
      <c r="WBP32" s="22"/>
      <c r="WBQ32" s="22"/>
      <c r="WBR32" s="22"/>
      <c r="WBS32" s="22"/>
      <c r="WBT32" s="22"/>
      <c r="WBU32" s="22"/>
      <c r="WBV32" s="22"/>
      <c r="WBW32" s="22"/>
      <c r="WBX32" s="22"/>
      <c r="WBY32" s="22"/>
      <c r="WBZ32" s="22"/>
      <c r="WCA32" s="22"/>
      <c r="WCB32" s="22"/>
      <c r="WCC32" s="22"/>
      <c r="WCD32" s="22"/>
      <c r="WCE32" s="22"/>
      <c r="WCF32" s="22"/>
      <c r="WCG32" s="22"/>
      <c r="WCH32" s="22"/>
      <c r="WCI32" s="22"/>
      <c r="WCJ32" s="22"/>
      <c r="WCK32" s="22"/>
      <c r="WCL32" s="22"/>
      <c r="WCM32" s="22"/>
      <c r="WCN32" s="22"/>
      <c r="WCO32" s="22"/>
      <c r="WCP32" s="22"/>
      <c r="WCQ32" s="22"/>
      <c r="WCR32" s="22"/>
      <c r="WCS32" s="22"/>
      <c r="WCT32" s="22"/>
      <c r="WCU32" s="22"/>
      <c r="WCV32" s="22"/>
      <c r="WCW32" s="22"/>
      <c r="WCX32" s="22"/>
      <c r="WCY32" s="22"/>
      <c r="WCZ32" s="22"/>
      <c r="WDA32" s="22"/>
      <c r="WDB32" s="22"/>
      <c r="WDC32" s="22"/>
      <c r="WDD32" s="22"/>
      <c r="WDE32" s="22"/>
      <c r="WDF32" s="22"/>
      <c r="WDG32" s="22"/>
      <c r="WDH32" s="22"/>
      <c r="WDI32" s="22"/>
      <c r="WDJ32" s="22"/>
      <c r="WDK32" s="22"/>
      <c r="WDL32" s="22"/>
      <c r="WDM32" s="22"/>
      <c r="WDN32" s="22"/>
      <c r="WDO32" s="22"/>
      <c r="WDP32" s="22"/>
      <c r="WDQ32" s="22"/>
      <c r="WDR32" s="22"/>
      <c r="WDS32" s="22"/>
      <c r="WDT32" s="22"/>
      <c r="WDU32" s="22"/>
      <c r="WDV32" s="22"/>
      <c r="WDW32" s="22"/>
      <c r="WDX32" s="22"/>
      <c r="WDY32" s="22"/>
      <c r="WDZ32" s="22"/>
      <c r="WEA32" s="22"/>
      <c r="WEB32" s="22"/>
      <c r="WEC32" s="22"/>
      <c r="WED32" s="22"/>
      <c r="WEE32" s="22"/>
      <c r="WEF32" s="22"/>
      <c r="WEG32" s="22"/>
      <c r="WEH32" s="22"/>
      <c r="WEI32" s="22"/>
      <c r="WEJ32" s="22"/>
      <c r="WEK32" s="22"/>
      <c r="WEL32" s="22"/>
      <c r="WEM32" s="22"/>
      <c r="WEN32" s="22"/>
      <c r="WEO32" s="22"/>
      <c r="WEP32" s="22"/>
      <c r="WEQ32" s="22"/>
      <c r="WER32" s="22"/>
      <c r="WES32" s="22"/>
      <c r="WET32" s="22"/>
      <c r="WEU32" s="22"/>
      <c r="WEV32" s="22"/>
      <c r="WEW32" s="22"/>
      <c r="WEX32" s="22"/>
      <c r="WEY32" s="22"/>
      <c r="WEZ32" s="22"/>
      <c r="WFA32" s="22"/>
      <c r="WFB32" s="22"/>
      <c r="WFC32" s="22"/>
      <c r="WFD32" s="22"/>
      <c r="WFE32" s="22"/>
      <c r="WFF32" s="22"/>
      <c r="WFG32" s="22"/>
      <c r="WFH32" s="22"/>
      <c r="WFI32" s="22"/>
      <c r="WFJ32" s="22"/>
      <c r="WFK32" s="22"/>
      <c r="WFL32" s="22"/>
      <c r="WFM32" s="22"/>
      <c r="WFN32" s="22"/>
      <c r="WFO32" s="22"/>
      <c r="WFP32" s="22"/>
      <c r="WFQ32" s="22"/>
      <c r="WFR32" s="22"/>
      <c r="WFS32" s="22"/>
      <c r="WFT32" s="22"/>
      <c r="WFU32" s="22"/>
      <c r="WFV32" s="22"/>
      <c r="WFW32" s="22"/>
      <c r="WFX32" s="22"/>
      <c r="WFY32" s="22"/>
      <c r="WFZ32" s="22"/>
      <c r="WGA32" s="22"/>
      <c r="WGB32" s="22"/>
      <c r="WGC32" s="22"/>
      <c r="WGD32" s="22"/>
      <c r="WGE32" s="22"/>
      <c r="WGF32" s="22"/>
      <c r="WGG32" s="22"/>
      <c r="WGH32" s="22"/>
      <c r="WGI32" s="22"/>
      <c r="WGJ32" s="22"/>
      <c r="WGK32" s="22"/>
      <c r="WGL32" s="22"/>
      <c r="WGM32" s="22"/>
      <c r="WGN32" s="22"/>
      <c r="WGO32" s="22"/>
      <c r="WGP32" s="22"/>
      <c r="WGQ32" s="22"/>
      <c r="WGR32" s="22"/>
      <c r="WGS32" s="22"/>
      <c r="WGT32" s="22"/>
      <c r="WGU32" s="22"/>
      <c r="WGV32" s="22"/>
      <c r="WGW32" s="22"/>
      <c r="WGX32" s="22"/>
      <c r="WGY32" s="22"/>
      <c r="WGZ32" s="22"/>
      <c r="WHA32" s="22"/>
      <c r="WHB32" s="22"/>
      <c r="WHC32" s="22"/>
      <c r="WHD32" s="22"/>
      <c r="WHE32" s="22"/>
      <c r="WHF32" s="22"/>
      <c r="WHG32" s="22"/>
      <c r="WHH32" s="22"/>
      <c r="WHI32" s="22"/>
      <c r="WHJ32" s="22"/>
      <c r="WHK32" s="22"/>
      <c r="WHL32" s="22"/>
      <c r="WHM32" s="22"/>
      <c r="WHN32" s="22"/>
      <c r="WHO32" s="22"/>
      <c r="WHP32" s="22"/>
      <c r="WHQ32" s="22"/>
      <c r="WHR32" s="22"/>
      <c r="WHS32" s="22"/>
      <c r="WHT32" s="22"/>
      <c r="WHU32" s="22"/>
      <c r="WHV32" s="22"/>
      <c r="WHW32" s="22"/>
      <c r="WHX32" s="22"/>
      <c r="WHY32" s="22"/>
      <c r="WHZ32" s="22"/>
      <c r="WIA32" s="22"/>
      <c r="WIB32" s="22"/>
      <c r="WIC32" s="22"/>
      <c r="WID32" s="22"/>
      <c r="WIE32" s="22"/>
      <c r="WIF32" s="22"/>
      <c r="WIG32" s="22"/>
      <c r="WIH32" s="22"/>
      <c r="WII32" s="22"/>
      <c r="WIJ32" s="22"/>
      <c r="WIK32" s="22"/>
      <c r="WIL32" s="22"/>
      <c r="WIM32" s="22"/>
      <c r="WIN32" s="22"/>
      <c r="WIO32" s="22"/>
      <c r="WIP32" s="22"/>
      <c r="WIQ32" s="22"/>
      <c r="WIR32" s="22"/>
      <c r="WIS32" s="22"/>
      <c r="WIT32" s="22"/>
      <c r="WIU32" s="22"/>
      <c r="WIV32" s="22"/>
      <c r="WIW32" s="22"/>
      <c r="WIX32" s="22"/>
      <c r="WIY32" s="22"/>
      <c r="WIZ32" s="22"/>
      <c r="WJA32" s="22"/>
      <c r="WJB32" s="22"/>
      <c r="WJC32" s="22"/>
      <c r="WJD32" s="22"/>
      <c r="WJE32" s="22"/>
      <c r="WJF32" s="22"/>
      <c r="WJG32" s="22"/>
      <c r="WJH32" s="22"/>
      <c r="WJI32" s="22"/>
      <c r="WJJ32" s="22"/>
      <c r="WJK32" s="22"/>
      <c r="WJL32" s="22"/>
      <c r="WJM32" s="22"/>
      <c r="WJN32" s="22"/>
      <c r="WJO32" s="22"/>
      <c r="WJP32" s="22"/>
      <c r="WJQ32" s="22"/>
      <c r="WJR32" s="22"/>
      <c r="WJS32" s="22"/>
      <c r="WJT32" s="22"/>
      <c r="WJU32" s="22"/>
      <c r="WJV32" s="22"/>
      <c r="WJW32" s="22"/>
      <c r="WJX32" s="22"/>
      <c r="WJY32" s="22"/>
      <c r="WJZ32" s="22"/>
      <c r="WKA32" s="22"/>
      <c r="WKB32" s="22"/>
      <c r="WKC32" s="22"/>
      <c r="WKD32" s="22"/>
      <c r="WKE32" s="22"/>
      <c r="WKF32" s="22"/>
      <c r="WKG32" s="22"/>
      <c r="WKH32" s="22"/>
      <c r="WKI32" s="22"/>
      <c r="WKJ32" s="22"/>
      <c r="WKK32" s="22"/>
      <c r="WKL32" s="22"/>
      <c r="WKM32" s="22"/>
      <c r="WKN32" s="22"/>
      <c r="WKO32" s="22"/>
      <c r="WKP32" s="22"/>
      <c r="WKQ32" s="22"/>
      <c r="WKR32" s="22"/>
      <c r="WKS32" s="22"/>
      <c r="WKT32" s="22"/>
      <c r="WKU32" s="22"/>
      <c r="WKV32" s="22"/>
      <c r="WKW32" s="22"/>
      <c r="WKX32" s="22"/>
      <c r="WKY32" s="22"/>
      <c r="WKZ32" s="22"/>
      <c r="WLA32" s="22"/>
      <c r="WLB32" s="22"/>
      <c r="WLC32" s="22"/>
      <c r="WLD32" s="22"/>
      <c r="WLE32" s="22"/>
      <c r="WLF32" s="22"/>
      <c r="WLG32" s="22"/>
      <c r="WLH32" s="22"/>
      <c r="WLI32" s="22"/>
      <c r="WLJ32" s="22"/>
      <c r="WLK32" s="22"/>
      <c r="WLL32" s="22"/>
      <c r="WLM32" s="22"/>
      <c r="WLN32" s="22"/>
      <c r="WLO32" s="22"/>
      <c r="WLP32" s="22"/>
      <c r="WLQ32" s="22"/>
      <c r="WLR32" s="22"/>
      <c r="WLS32" s="22"/>
      <c r="WLT32" s="22"/>
      <c r="WLU32" s="22"/>
      <c r="WLV32" s="22"/>
      <c r="WLW32" s="22"/>
      <c r="WLX32" s="22"/>
      <c r="WLY32" s="22"/>
      <c r="WLZ32" s="22"/>
      <c r="WMA32" s="22"/>
      <c r="WMB32" s="22"/>
      <c r="WMC32" s="22"/>
      <c r="WMD32" s="22"/>
      <c r="WME32" s="22"/>
      <c r="WMF32" s="22"/>
      <c r="WMG32" s="22"/>
      <c r="WMH32" s="22"/>
      <c r="WMI32" s="22"/>
      <c r="WMJ32" s="22"/>
      <c r="WMK32" s="22"/>
      <c r="WML32" s="22"/>
      <c r="WMM32" s="22"/>
      <c r="WMN32" s="22"/>
      <c r="WMO32" s="22"/>
      <c r="WMP32" s="22"/>
      <c r="WMQ32" s="22"/>
      <c r="WMR32" s="22"/>
      <c r="WMS32" s="22"/>
      <c r="WMT32" s="22"/>
      <c r="WMU32" s="22"/>
      <c r="WMV32" s="22"/>
      <c r="WMW32" s="22"/>
      <c r="WMX32" s="22"/>
      <c r="WMY32" s="22"/>
      <c r="WMZ32" s="22"/>
      <c r="WNA32" s="22"/>
      <c r="WNB32" s="22"/>
      <c r="WNC32" s="22"/>
      <c r="WND32" s="22"/>
      <c r="WNE32" s="22"/>
      <c r="WNF32" s="22"/>
      <c r="WNG32" s="22"/>
      <c r="WNH32" s="22"/>
      <c r="WNI32" s="22"/>
      <c r="WNJ32" s="22"/>
      <c r="WNK32" s="22"/>
      <c r="WNL32" s="22"/>
      <c r="WNM32" s="22"/>
      <c r="WNN32" s="22"/>
      <c r="WNO32" s="22"/>
      <c r="WNP32" s="22"/>
      <c r="WNQ32" s="22"/>
      <c r="WNR32" s="22"/>
      <c r="WNS32" s="22"/>
      <c r="WNT32" s="22"/>
      <c r="WNU32" s="22"/>
      <c r="WNV32" s="22"/>
      <c r="WNW32" s="22"/>
      <c r="WNX32" s="22"/>
      <c r="WNY32" s="22"/>
      <c r="WNZ32" s="22"/>
      <c r="WOA32" s="22"/>
      <c r="WOB32" s="22"/>
      <c r="WOC32" s="22"/>
      <c r="WOD32" s="22"/>
      <c r="WOE32" s="22"/>
      <c r="WOF32" s="22"/>
      <c r="WOG32" s="22"/>
      <c r="WOH32" s="22"/>
      <c r="WOI32" s="22"/>
      <c r="WOJ32" s="22"/>
      <c r="WOK32" s="22"/>
      <c r="WOL32" s="22"/>
      <c r="WOM32" s="22"/>
      <c r="WON32" s="22"/>
      <c r="WOO32" s="22"/>
      <c r="WOP32" s="22"/>
      <c r="WOQ32" s="22"/>
      <c r="WOR32" s="22"/>
      <c r="WOS32" s="22"/>
      <c r="WOT32" s="22"/>
      <c r="WOU32" s="22"/>
      <c r="WOV32" s="22"/>
      <c r="WOW32" s="22"/>
      <c r="WOX32" s="22"/>
      <c r="WOY32" s="22"/>
      <c r="WOZ32" s="22"/>
      <c r="WPA32" s="22"/>
      <c r="WPB32" s="22"/>
      <c r="WPC32" s="22"/>
      <c r="WPD32" s="22"/>
      <c r="WPE32" s="22"/>
      <c r="WPF32" s="22"/>
      <c r="WPG32" s="22"/>
      <c r="WPH32" s="22"/>
      <c r="WPI32" s="22"/>
      <c r="WPJ32" s="22"/>
      <c r="WPK32" s="22"/>
      <c r="WPL32" s="22"/>
      <c r="WPM32" s="22"/>
      <c r="WPN32" s="22"/>
      <c r="WPO32" s="22"/>
      <c r="WPP32" s="22"/>
      <c r="WPQ32" s="22"/>
      <c r="WPR32" s="22"/>
      <c r="WPS32" s="22"/>
      <c r="WPT32" s="22"/>
      <c r="WPU32" s="22"/>
      <c r="WPV32" s="22"/>
      <c r="WPW32" s="22"/>
      <c r="WPX32" s="22"/>
      <c r="WPY32" s="22"/>
      <c r="WPZ32" s="22"/>
      <c r="WQA32" s="22"/>
      <c r="WQB32" s="22"/>
      <c r="WQC32" s="22"/>
      <c r="WQD32" s="22"/>
      <c r="WQE32" s="22"/>
      <c r="WQF32" s="22"/>
      <c r="WQG32" s="22"/>
      <c r="WQH32" s="22"/>
      <c r="WQI32" s="22"/>
      <c r="WQJ32" s="22"/>
      <c r="WQK32" s="22"/>
      <c r="WQL32" s="22"/>
      <c r="WQM32" s="22"/>
      <c r="WQN32" s="22"/>
      <c r="WQO32" s="22"/>
      <c r="WQP32" s="22"/>
      <c r="WQQ32" s="22"/>
      <c r="WQR32" s="22"/>
      <c r="WQS32" s="22"/>
      <c r="WQT32" s="22"/>
      <c r="WQU32" s="22"/>
      <c r="WQV32" s="22"/>
      <c r="WQW32" s="22"/>
      <c r="WQX32" s="22"/>
      <c r="WQY32" s="22"/>
      <c r="WQZ32" s="22"/>
      <c r="WRA32" s="22"/>
      <c r="WRB32" s="22"/>
      <c r="WRC32" s="22"/>
      <c r="WRD32" s="22"/>
      <c r="WRE32" s="22"/>
      <c r="WRF32" s="22"/>
      <c r="WRG32" s="22"/>
      <c r="WRH32" s="22"/>
      <c r="WRI32" s="22"/>
      <c r="WRJ32" s="22"/>
      <c r="WRK32" s="22"/>
      <c r="WRL32" s="22"/>
      <c r="WRM32" s="22"/>
      <c r="WRN32" s="22"/>
      <c r="WRO32" s="22"/>
      <c r="WRP32" s="22"/>
      <c r="WRQ32" s="22"/>
      <c r="WRR32" s="22"/>
      <c r="WRS32" s="22"/>
      <c r="WRT32" s="22"/>
      <c r="WRU32" s="22"/>
      <c r="WRV32" s="22"/>
      <c r="WRW32" s="22"/>
      <c r="WRX32" s="22"/>
      <c r="WRY32" s="22"/>
      <c r="WRZ32" s="22"/>
      <c r="WSA32" s="22"/>
      <c r="WSB32" s="22"/>
      <c r="WSC32" s="22"/>
      <c r="WSD32" s="22"/>
      <c r="WSE32" s="22"/>
      <c r="WSF32" s="22"/>
      <c r="WSG32" s="22"/>
      <c r="WSH32" s="22"/>
      <c r="WSI32" s="22"/>
      <c r="WSJ32" s="22"/>
      <c r="WSK32" s="22"/>
      <c r="WSL32" s="22"/>
      <c r="WSM32" s="22"/>
      <c r="WSN32" s="22"/>
      <c r="WSO32" s="22"/>
      <c r="WSP32" s="22"/>
      <c r="WSQ32" s="22"/>
      <c r="WSR32" s="22"/>
      <c r="WSS32" s="22"/>
      <c r="WST32" s="22"/>
      <c r="WSU32" s="22"/>
      <c r="WSV32" s="22"/>
      <c r="WSW32" s="22"/>
      <c r="WSX32" s="22"/>
      <c r="WSY32" s="22"/>
      <c r="WSZ32" s="22"/>
      <c r="WTA32" s="22"/>
      <c r="WTB32" s="22"/>
      <c r="WTC32" s="22"/>
      <c r="WTD32" s="22"/>
      <c r="WTE32" s="22"/>
      <c r="WTF32" s="22"/>
      <c r="WTG32" s="22"/>
      <c r="WTH32" s="22"/>
      <c r="WTI32" s="22"/>
      <c r="WTJ32" s="22"/>
      <c r="WTK32" s="22"/>
      <c r="WTL32" s="22"/>
      <c r="WTM32" s="22"/>
      <c r="WTN32" s="22"/>
      <c r="WTO32" s="22"/>
      <c r="WTP32" s="22"/>
      <c r="WTQ32" s="22"/>
      <c r="WTR32" s="22"/>
      <c r="WTS32" s="22"/>
      <c r="WTT32" s="22"/>
      <c r="WTU32" s="22"/>
      <c r="WTV32" s="22"/>
      <c r="WTW32" s="22"/>
      <c r="WTX32" s="22"/>
      <c r="WTY32" s="22"/>
      <c r="WTZ32" s="22"/>
      <c r="WUA32" s="22"/>
      <c r="WUB32" s="22"/>
      <c r="WUC32" s="22"/>
      <c r="WUD32" s="22"/>
      <c r="WUE32" s="22"/>
      <c r="WUF32" s="22"/>
      <c r="WUG32" s="22"/>
      <c r="WUH32" s="22"/>
      <c r="WUI32" s="22"/>
      <c r="WUJ32" s="22"/>
      <c r="WUK32" s="22"/>
      <c r="WUL32" s="22"/>
      <c r="WUM32" s="22"/>
      <c r="WUN32" s="22"/>
      <c r="WUO32" s="22"/>
      <c r="WUP32" s="22"/>
      <c r="WUQ32" s="22"/>
      <c r="WUR32" s="22"/>
      <c r="WUS32" s="22"/>
      <c r="WUT32" s="22"/>
      <c r="WUU32" s="22"/>
      <c r="WUV32" s="22"/>
      <c r="WUW32" s="22"/>
      <c r="WUX32" s="22"/>
      <c r="WUY32" s="22"/>
      <c r="WUZ32" s="22"/>
      <c r="WVA32" s="22"/>
      <c r="WVB32" s="22"/>
      <c r="WVC32" s="22"/>
      <c r="WVD32" s="22"/>
      <c r="WVE32" s="22"/>
      <c r="WVF32" s="22"/>
      <c r="WVG32" s="22"/>
      <c r="WVH32" s="22"/>
      <c r="WVI32" s="22"/>
      <c r="WVJ32" s="22"/>
      <c r="WVK32" s="22"/>
      <c r="WVL32" s="22"/>
      <c r="WVM32" s="22"/>
      <c r="WVN32" s="22"/>
      <c r="WVO32" s="22"/>
      <c r="WVP32" s="22"/>
      <c r="WVQ32" s="22"/>
      <c r="WVR32" s="22"/>
      <c r="WVS32" s="22"/>
      <c r="WVT32" s="22"/>
      <c r="WVU32" s="22"/>
      <c r="WVV32" s="22"/>
      <c r="WVW32" s="22"/>
      <c r="WVX32" s="22"/>
      <c r="WVY32" s="22"/>
      <c r="WVZ32" s="22"/>
      <c r="WWA32" s="22"/>
      <c r="WWB32" s="22"/>
      <c r="WWC32" s="22"/>
      <c r="WWD32" s="22"/>
      <c r="WWE32" s="22"/>
      <c r="WWF32" s="22"/>
      <c r="WWG32" s="22"/>
      <c r="WWH32" s="22"/>
      <c r="WWI32" s="22"/>
      <c r="WWJ32" s="22"/>
      <c r="WWK32" s="22"/>
      <c r="WWL32" s="22"/>
      <c r="WWM32" s="22"/>
      <c r="WWN32" s="22"/>
      <c r="WWO32" s="22"/>
      <c r="WWP32" s="22"/>
      <c r="WWQ32" s="22"/>
      <c r="WWR32" s="22"/>
      <c r="WWS32" s="22"/>
      <c r="WWT32" s="22"/>
      <c r="WWU32" s="22"/>
      <c r="WWV32" s="22"/>
      <c r="WWW32" s="22"/>
      <c r="WWX32" s="22"/>
      <c r="WWY32" s="22"/>
      <c r="WWZ32" s="22"/>
      <c r="WXA32" s="22"/>
      <c r="WXB32" s="22"/>
      <c r="WXC32" s="22"/>
      <c r="WXD32" s="22"/>
      <c r="WXE32" s="22"/>
      <c r="WXF32" s="22"/>
      <c r="WXG32" s="22"/>
      <c r="WXH32" s="22"/>
      <c r="WXI32" s="22"/>
      <c r="WXJ32" s="22"/>
      <c r="WXK32" s="22"/>
      <c r="WXL32" s="22"/>
      <c r="WXM32" s="22"/>
      <c r="WXN32" s="22"/>
      <c r="WXO32" s="22"/>
      <c r="WXP32" s="22"/>
      <c r="WXQ32" s="22"/>
      <c r="WXR32" s="22"/>
      <c r="WXS32" s="22"/>
      <c r="WXT32" s="22"/>
      <c r="WXU32" s="22"/>
      <c r="WXV32" s="22"/>
      <c r="WXW32" s="22"/>
      <c r="WXX32" s="22"/>
      <c r="WXY32" s="22"/>
      <c r="WXZ32" s="22"/>
      <c r="WYA32" s="22"/>
      <c r="WYB32" s="22"/>
      <c r="WYC32" s="22"/>
      <c r="WYD32" s="22"/>
      <c r="WYE32" s="22"/>
      <c r="WYF32" s="22"/>
      <c r="WYG32" s="22"/>
      <c r="WYH32" s="22"/>
      <c r="WYI32" s="22"/>
      <c r="WYJ32" s="22"/>
      <c r="WYK32" s="22"/>
      <c r="WYL32" s="22"/>
      <c r="WYM32" s="22"/>
      <c r="WYN32" s="22"/>
      <c r="WYO32" s="22"/>
      <c r="WYP32" s="22"/>
      <c r="WYQ32" s="22"/>
      <c r="WYR32" s="22"/>
      <c r="WYS32" s="22"/>
      <c r="WYT32" s="22"/>
      <c r="WYU32" s="22"/>
      <c r="WYV32" s="22"/>
      <c r="WYW32" s="22"/>
      <c r="WYX32" s="22"/>
      <c r="WYY32" s="22"/>
      <c r="WYZ32" s="22"/>
      <c r="WZA32" s="22"/>
      <c r="WZB32" s="22"/>
      <c r="WZC32" s="22"/>
      <c r="WZD32" s="22"/>
      <c r="WZE32" s="22"/>
      <c r="WZF32" s="22"/>
      <c r="WZG32" s="22"/>
      <c r="WZH32" s="22"/>
      <c r="WZI32" s="22"/>
      <c r="WZJ32" s="22"/>
      <c r="WZK32" s="22"/>
      <c r="WZL32" s="22"/>
      <c r="WZM32" s="22"/>
      <c r="WZN32" s="22"/>
      <c r="WZO32" s="22"/>
      <c r="WZP32" s="22"/>
      <c r="WZQ32" s="22"/>
      <c r="WZR32" s="22"/>
      <c r="WZS32" s="22"/>
      <c r="WZT32" s="22"/>
      <c r="WZU32" s="22"/>
      <c r="WZV32" s="22"/>
      <c r="WZW32" s="22"/>
      <c r="WZX32" s="22"/>
      <c r="WZY32" s="22"/>
      <c r="WZZ32" s="22"/>
      <c r="XAA32" s="22"/>
      <c r="XAB32" s="22"/>
      <c r="XAC32" s="22"/>
      <c r="XAD32" s="22"/>
      <c r="XAE32" s="22"/>
      <c r="XAF32" s="22"/>
      <c r="XAG32" s="22"/>
      <c r="XAH32" s="22"/>
      <c r="XAI32" s="22"/>
      <c r="XAJ32" s="22"/>
      <c r="XAK32" s="22"/>
      <c r="XAL32" s="22"/>
      <c r="XAM32" s="22"/>
      <c r="XAN32" s="22"/>
      <c r="XAO32" s="22"/>
      <c r="XAP32" s="22"/>
      <c r="XAQ32" s="22"/>
      <c r="XAR32" s="22"/>
      <c r="XAS32" s="22"/>
      <c r="XAT32" s="22"/>
      <c r="XAU32" s="22"/>
      <c r="XAV32" s="22"/>
      <c r="XAW32" s="22"/>
      <c r="XAX32" s="22"/>
      <c r="XAY32" s="22"/>
      <c r="XAZ32" s="22"/>
      <c r="XBA32" s="22"/>
      <c r="XBB32" s="22"/>
      <c r="XBC32" s="22"/>
      <c r="XBD32" s="22"/>
      <c r="XBE32" s="22"/>
      <c r="XBF32" s="22"/>
      <c r="XBG32" s="22"/>
      <c r="XBH32" s="22"/>
      <c r="XBI32" s="22"/>
      <c r="XBJ32" s="22"/>
      <c r="XBK32" s="22"/>
      <c r="XBL32" s="22"/>
      <c r="XBM32" s="22"/>
      <c r="XBN32" s="22"/>
      <c r="XBO32" s="22"/>
      <c r="XBP32" s="22"/>
      <c r="XBQ32" s="22"/>
      <c r="XBR32" s="22"/>
      <c r="XBS32" s="22"/>
      <c r="XBT32" s="22"/>
      <c r="XBU32" s="22"/>
      <c r="XBV32" s="22"/>
      <c r="XBW32" s="22"/>
      <c r="XBX32" s="22"/>
      <c r="XBY32" s="22"/>
      <c r="XBZ32" s="22"/>
      <c r="XCA32" s="22"/>
      <c r="XCB32" s="22"/>
      <c r="XCC32" s="22"/>
      <c r="XCD32" s="22"/>
      <c r="XCE32" s="22"/>
      <c r="XCF32" s="22"/>
      <c r="XCG32" s="22"/>
      <c r="XCH32" s="22"/>
      <c r="XCI32" s="22"/>
      <c r="XCJ32" s="22"/>
      <c r="XCK32" s="22"/>
      <c r="XCL32" s="22"/>
      <c r="XCM32" s="22"/>
      <c r="XCN32" s="22"/>
      <c r="XCO32" s="22"/>
      <c r="XCP32" s="22"/>
      <c r="XCQ32" s="22"/>
      <c r="XCR32" s="22"/>
      <c r="XCS32" s="22"/>
      <c r="XCT32" s="22"/>
      <c r="XCU32" s="22"/>
      <c r="XCV32" s="22"/>
      <c r="XCW32" s="22"/>
      <c r="XCX32" s="22"/>
      <c r="XCY32" s="22"/>
      <c r="XCZ32" s="22"/>
      <c r="XDA32" s="22"/>
      <c r="XDB32" s="22"/>
      <c r="XDC32" s="22"/>
      <c r="XDD32" s="22"/>
      <c r="XDE32" s="22"/>
      <c r="XDF32" s="22"/>
      <c r="XDG32" s="22"/>
      <c r="XDH32" s="22"/>
      <c r="XDI32" s="22"/>
      <c r="XDJ32" s="22"/>
      <c r="XDK32" s="22"/>
      <c r="XDL32" s="22"/>
      <c r="XDM32" s="22"/>
      <c r="XDN32" s="22"/>
      <c r="XDO32" s="22"/>
      <c r="XDP32" s="22"/>
      <c r="XDQ32" s="22"/>
      <c r="XDR32" s="22"/>
      <c r="XDS32" s="22"/>
      <c r="XDT32" s="22"/>
      <c r="XDU32" s="22"/>
      <c r="XDV32" s="22"/>
      <c r="XDW32" s="22"/>
      <c r="XDX32" s="22"/>
      <c r="XDY32" s="22"/>
      <c r="XDZ32" s="22"/>
      <c r="XEA32" s="22"/>
      <c r="XEB32" s="22"/>
      <c r="XEC32" s="22"/>
      <c r="XED32" s="22"/>
      <c r="XEE32" s="22"/>
      <c r="XEF32" s="22"/>
      <c r="XEG32" s="22"/>
      <c r="XEH32" s="22"/>
      <c r="XEI32" s="22"/>
      <c r="XEJ32" s="22"/>
      <c r="XEK32" s="22"/>
      <c r="XEL32" s="22"/>
      <c r="XEM32" s="22"/>
      <c r="XEN32" s="22"/>
      <c r="XEO32" s="22"/>
      <c r="XEP32" s="22"/>
      <c r="XEQ32" s="22"/>
      <c r="XER32" s="22"/>
      <c r="XES32" s="22"/>
      <c r="XET32" s="22"/>
      <c r="XEU32" s="22"/>
      <c r="XEV32" s="22"/>
      <c r="XEW32" s="22"/>
      <c r="XEX32" s="22"/>
      <c r="XEY32" s="22"/>
      <c r="XEZ32" s="22"/>
      <c r="XFA32" s="22"/>
      <c r="XFB32" s="22"/>
      <c r="XFC32" s="22"/>
      <c r="XFD32" s="22"/>
    </row>
    <row r="33" spans="1:16384" s="23" customFormat="1">
      <c r="B33" s="14"/>
      <c r="C33" s="19"/>
      <c r="D33" s="97"/>
      <c r="E33" s="99"/>
      <c r="EA33" s="22"/>
      <c r="EB33" s="22"/>
      <c r="EC33" s="22"/>
      <c r="ED33" s="22"/>
      <c r="EE33" s="22"/>
      <c r="EF33" s="22"/>
      <c r="EG33" s="22"/>
      <c r="EH33" s="22"/>
      <c r="EI33" s="22"/>
      <c r="EJ33" s="22"/>
      <c r="EK33" s="22"/>
      <c r="EL33" s="22"/>
      <c r="EM33" s="22"/>
      <c r="EN33" s="22"/>
      <c r="EO33" s="22"/>
      <c r="EP33" s="22"/>
      <c r="EQ33" s="22"/>
      <c r="ER33" s="22"/>
      <c r="ES33" s="22"/>
      <c r="ET33" s="22"/>
      <c r="EU33" s="22"/>
      <c r="EV33" s="22"/>
      <c r="EW33" s="22"/>
      <c r="EX33" s="22"/>
      <c r="EY33" s="22"/>
      <c r="EZ33" s="22"/>
      <c r="FA33" s="22"/>
      <c r="FB33" s="22"/>
      <c r="FC33" s="22"/>
      <c r="FD33" s="22"/>
      <c r="FE33" s="22"/>
      <c r="FF33" s="22"/>
      <c r="FG33" s="22"/>
      <c r="FH33" s="22"/>
      <c r="FI33" s="22"/>
      <c r="FJ33" s="22"/>
      <c r="FK33" s="22"/>
      <c r="FL33" s="22"/>
      <c r="FM33" s="22"/>
      <c r="FN33" s="22"/>
      <c r="FO33" s="22"/>
      <c r="FP33" s="22"/>
      <c r="FQ33" s="22"/>
      <c r="FR33" s="22"/>
      <c r="FS33" s="22"/>
      <c r="FT33" s="22"/>
      <c r="FU33" s="22"/>
      <c r="FV33" s="22"/>
      <c r="FW33" s="22"/>
      <c r="FX33" s="22"/>
      <c r="FY33" s="22"/>
      <c r="FZ33" s="22"/>
      <c r="GA33" s="22"/>
      <c r="GB33" s="22"/>
      <c r="GC33" s="22"/>
      <c r="GD33" s="22"/>
      <c r="GE33" s="22"/>
      <c r="GF33" s="22"/>
      <c r="GG33" s="22"/>
      <c r="GH33" s="22"/>
      <c r="GI33" s="22"/>
      <c r="GJ33" s="22"/>
      <c r="GK33" s="22"/>
      <c r="GL33" s="22"/>
      <c r="GM33" s="22"/>
      <c r="GN33" s="22"/>
      <c r="GO33" s="22"/>
      <c r="GP33" s="22"/>
      <c r="GQ33" s="22"/>
      <c r="GR33" s="22"/>
      <c r="GS33" s="22"/>
      <c r="GT33" s="22"/>
      <c r="GU33" s="22"/>
      <c r="GV33" s="22"/>
      <c r="GW33" s="22"/>
      <c r="GX33" s="22"/>
      <c r="GY33" s="22"/>
      <c r="GZ33" s="22"/>
      <c r="HA33" s="22"/>
      <c r="HB33" s="22"/>
      <c r="HC33" s="22"/>
      <c r="HD33" s="22"/>
      <c r="HE33" s="22"/>
      <c r="HF33" s="22"/>
      <c r="HG33" s="22"/>
      <c r="HH33" s="22"/>
      <c r="HI33" s="22"/>
      <c r="HJ33" s="22"/>
      <c r="HK33" s="22"/>
      <c r="HL33" s="22"/>
      <c r="HM33" s="22"/>
      <c r="HN33" s="22"/>
      <c r="HO33" s="22"/>
      <c r="HP33" s="22"/>
      <c r="HQ33" s="22"/>
      <c r="HR33" s="22"/>
      <c r="HS33" s="22"/>
      <c r="HT33" s="22"/>
      <c r="HU33" s="22"/>
      <c r="HV33" s="22"/>
      <c r="HW33" s="22"/>
      <c r="HX33" s="22"/>
      <c r="HY33" s="22"/>
      <c r="HZ33" s="22"/>
      <c r="IA33" s="22"/>
      <c r="IB33" s="22"/>
      <c r="IC33" s="22"/>
      <c r="ID33" s="22"/>
      <c r="IE33" s="22"/>
      <c r="IF33" s="22"/>
      <c r="IG33" s="22"/>
      <c r="IH33" s="22"/>
      <c r="II33" s="22"/>
      <c r="IJ33" s="22"/>
      <c r="IK33" s="22"/>
      <c r="IL33" s="22"/>
      <c r="IM33" s="22"/>
      <c r="IN33" s="22"/>
      <c r="IO33" s="22"/>
      <c r="IP33" s="22"/>
      <c r="IQ33" s="22"/>
      <c r="IR33" s="22"/>
      <c r="IS33" s="22"/>
      <c r="IT33" s="22"/>
      <c r="IU33" s="22"/>
      <c r="IV33" s="22"/>
      <c r="IW33" s="22"/>
      <c r="IX33" s="22"/>
      <c r="IY33" s="22"/>
      <c r="IZ33" s="22"/>
      <c r="JA33" s="22"/>
      <c r="JB33" s="22"/>
      <c r="JC33" s="22"/>
      <c r="JD33" s="22"/>
      <c r="JE33" s="22"/>
      <c r="JF33" s="22"/>
      <c r="JG33" s="22"/>
      <c r="JH33" s="22"/>
      <c r="JI33" s="22"/>
      <c r="JJ33" s="22"/>
      <c r="JK33" s="22"/>
      <c r="JL33" s="22"/>
      <c r="JM33" s="22"/>
      <c r="JN33" s="22"/>
      <c r="JO33" s="22"/>
      <c r="JP33" s="22"/>
      <c r="JQ33" s="22"/>
      <c r="JR33" s="22"/>
      <c r="JS33" s="22"/>
      <c r="JT33" s="22"/>
      <c r="JU33" s="22"/>
      <c r="JV33" s="22"/>
      <c r="JW33" s="22"/>
      <c r="JX33" s="22"/>
      <c r="JY33" s="22"/>
      <c r="JZ33" s="22"/>
      <c r="KA33" s="22"/>
      <c r="KB33" s="22"/>
      <c r="KC33" s="22"/>
      <c r="KD33" s="22"/>
      <c r="KE33" s="22"/>
      <c r="KF33" s="22"/>
      <c r="KG33" s="22"/>
      <c r="KH33" s="22"/>
      <c r="KI33" s="22"/>
      <c r="KJ33" s="22"/>
      <c r="KK33" s="22"/>
      <c r="KL33" s="22"/>
      <c r="KM33" s="22"/>
      <c r="KN33" s="22"/>
      <c r="KO33" s="22"/>
      <c r="KP33" s="22"/>
      <c r="KQ33" s="22"/>
      <c r="KR33" s="22"/>
      <c r="KS33" s="22"/>
      <c r="KT33" s="22"/>
      <c r="KU33" s="22"/>
      <c r="KV33" s="22"/>
      <c r="KW33" s="22"/>
      <c r="KX33" s="22"/>
      <c r="KY33" s="22"/>
      <c r="KZ33" s="22"/>
      <c r="LA33" s="22"/>
      <c r="LB33" s="22"/>
      <c r="LC33" s="22"/>
      <c r="LD33" s="22"/>
      <c r="LE33" s="22"/>
      <c r="LF33" s="22"/>
      <c r="LG33" s="22"/>
      <c r="LH33" s="22"/>
      <c r="LI33" s="22"/>
      <c r="LJ33" s="22"/>
      <c r="LK33" s="22"/>
      <c r="LL33" s="22"/>
      <c r="LM33" s="22"/>
      <c r="LN33" s="22"/>
      <c r="LO33" s="22"/>
      <c r="LP33" s="22"/>
      <c r="LQ33" s="22"/>
      <c r="LR33" s="22"/>
      <c r="LS33" s="22"/>
      <c r="LT33" s="22"/>
      <c r="LU33" s="22"/>
      <c r="LV33" s="22"/>
      <c r="LW33" s="22"/>
      <c r="LX33" s="22"/>
      <c r="LY33" s="22"/>
      <c r="LZ33" s="22"/>
      <c r="MA33" s="22"/>
      <c r="MB33" s="22"/>
      <c r="MC33" s="22"/>
      <c r="MD33" s="22"/>
      <c r="ME33" s="22"/>
      <c r="MF33" s="22"/>
      <c r="MG33" s="22"/>
      <c r="MH33" s="22"/>
      <c r="MI33" s="22"/>
      <c r="MJ33" s="22"/>
      <c r="MK33" s="22"/>
      <c r="ML33" s="22"/>
      <c r="MM33" s="22"/>
      <c r="MN33" s="22"/>
      <c r="MO33" s="22"/>
      <c r="MP33" s="22"/>
      <c r="MQ33" s="22"/>
      <c r="MR33" s="22"/>
      <c r="MS33" s="22"/>
      <c r="MT33" s="22"/>
      <c r="MU33" s="22"/>
      <c r="MV33" s="22"/>
      <c r="MW33" s="22"/>
      <c r="MX33" s="22"/>
      <c r="MY33" s="22"/>
      <c r="MZ33" s="22"/>
      <c r="NA33" s="22"/>
      <c r="NB33" s="22"/>
      <c r="NC33" s="22"/>
      <c r="ND33" s="22"/>
      <c r="NE33" s="22"/>
      <c r="NF33" s="22"/>
      <c r="NG33" s="22"/>
      <c r="NH33" s="22"/>
      <c r="NI33" s="22"/>
      <c r="NJ33" s="22"/>
      <c r="NK33" s="22"/>
      <c r="NL33" s="22"/>
      <c r="NM33" s="22"/>
      <c r="NN33" s="22"/>
      <c r="NO33" s="22"/>
      <c r="NP33" s="22"/>
      <c r="NQ33" s="22"/>
      <c r="NR33" s="22"/>
      <c r="NS33" s="22"/>
      <c r="NT33" s="22"/>
      <c r="NU33" s="22"/>
      <c r="NV33" s="22"/>
      <c r="NW33" s="22"/>
      <c r="NX33" s="22"/>
      <c r="NY33" s="22"/>
      <c r="NZ33" s="22"/>
      <c r="OA33" s="22"/>
      <c r="OB33" s="22"/>
      <c r="OC33" s="22"/>
      <c r="OD33" s="22"/>
      <c r="OE33" s="22"/>
      <c r="OF33" s="22"/>
      <c r="OG33" s="22"/>
      <c r="OH33" s="22"/>
      <c r="OI33" s="22"/>
      <c r="OJ33" s="22"/>
      <c r="OK33" s="22"/>
      <c r="OL33" s="22"/>
      <c r="OM33" s="22"/>
      <c r="ON33" s="22"/>
      <c r="OO33" s="22"/>
      <c r="OP33" s="22"/>
      <c r="OQ33" s="22"/>
      <c r="OR33" s="22"/>
      <c r="OS33" s="22"/>
      <c r="OT33" s="22"/>
      <c r="OU33" s="22"/>
      <c r="OV33" s="22"/>
      <c r="OW33" s="22"/>
      <c r="OX33" s="22"/>
      <c r="OY33" s="22"/>
      <c r="OZ33" s="22"/>
      <c r="PA33" s="22"/>
      <c r="PB33" s="22"/>
      <c r="PC33" s="22"/>
      <c r="PD33" s="22"/>
      <c r="PE33" s="22"/>
      <c r="PF33" s="22"/>
      <c r="PG33" s="22"/>
      <c r="PH33" s="22"/>
      <c r="PI33" s="22"/>
      <c r="PJ33" s="22"/>
      <c r="PK33" s="22"/>
      <c r="PL33" s="22"/>
      <c r="PM33" s="22"/>
      <c r="PN33" s="22"/>
      <c r="PO33" s="22"/>
      <c r="PP33" s="22"/>
      <c r="PQ33" s="22"/>
      <c r="PR33" s="22"/>
      <c r="PS33" s="22"/>
      <c r="PT33" s="22"/>
      <c r="PU33" s="22"/>
      <c r="PV33" s="22"/>
      <c r="PW33" s="22"/>
      <c r="PX33" s="22"/>
      <c r="PY33" s="22"/>
      <c r="PZ33" s="22"/>
      <c r="QA33" s="22"/>
      <c r="QB33" s="22"/>
      <c r="QC33" s="22"/>
      <c r="QD33" s="22"/>
      <c r="QE33" s="22"/>
      <c r="QF33" s="22"/>
      <c r="QG33" s="22"/>
      <c r="QH33" s="22"/>
      <c r="QI33" s="22"/>
      <c r="QJ33" s="22"/>
      <c r="QK33" s="22"/>
      <c r="QL33" s="22"/>
      <c r="QM33" s="22"/>
      <c r="QN33" s="22"/>
      <c r="QO33" s="22"/>
      <c r="QP33" s="22"/>
      <c r="QQ33" s="22"/>
      <c r="QR33" s="22"/>
      <c r="QS33" s="22"/>
      <c r="QT33" s="22"/>
      <c r="QU33" s="22"/>
      <c r="QV33" s="22"/>
      <c r="QW33" s="22"/>
      <c r="QX33" s="22"/>
      <c r="QY33" s="22"/>
      <c r="QZ33" s="22"/>
      <c r="RA33" s="22"/>
      <c r="RB33" s="22"/>
      <c r="RC33" s="22"/>
      <c r="RD33" s="22"/>
      <c r="RE33" s="22"/>
      <c r="RF33" s="22"/>
      <c r="RG33" s="22"/>
      <c r="RH33" s="22"/>
      <c r="RI33" s="22"/>
      <c r="RJ33" s="22"/>
      <c r="RK33" s="22"/>
      <c r="RL33" s="22"/>
      <c r="RM33" s="22"/>
      <c r="RN33" s="22"/>
      <c r="RO33" s="22"/>
      <c r="RP33" s="22"/>
      <c r="RQ33" s="22"/>
      <c r="RR33" s="22"/>
      <c r="RS33" s="22"/>
      <c r="RT33" s="22"/>
      <c r="RU33" s="22"/>
      <c r="RV33" s="22"/>
      <c r="RW33" s="22"/>
      <c r="RX33" s="22"/>
      <c r="RY33" s="22"/>
      <c r="RZ33" s="22"/>
      <c r="SA33" s="22"/>
      <c r="SB33" s="22"/>
      <c r="SC33" s="22"/>
      <c r="SD33" s="22"/>
      <c r="SE33" s="22"/>
      <c r="SF33" s="22"/>
      <c r="SG33" s="22"/>
      <c r="SH33" s="22"/>
      <c r="SI33" s="22"/>
      <c r="SJ33" s="22"/>
      <c r="SK33" s="22"/>
      <c r="SL33" s="22"/>
      <c r="SM33" s="22"/>
      <c r="SN33" s="22"/>
      <c r="SO33" s="22"/>
      <c r="SP33" s="22"/>
      <c r="SQ33" s="22"/>
      <c r="SR33" s="22"/>
      <c r="SS33" s="22"/>
      <c r="ST33" s="22"/>
      <c r="SU33" s="22"/>
      <c r="SV33" s="22"/>
      <c r="SW33" s="22"/>
      <c r="SX33" s="22"/>
      <c r="SY33" s="22"/>
      <c r="SZ33" s="22"/>
      <c r="TA33" s="22"/>
      <c r="TB33" s="22"/>
      <c r="TC33" s="22"/>
      <c r="TD33" s="22"/>
      <c r="TE33" s="22"/>
      <c r="TF33" s="22"/>
      <c r="TG33" s="22"/>
      <c r="TH33" s="22"/>
      <c r="TI33" s="22"/>
      <c r="TJ33" s="22"/>
      <c r="TK33" s="22"/>
      <c r="TL33" s="22"/>
      <c r="TM33" s="22"/>
      <c r="TN33" s="22"/>
      <c r="TO33" s="22"/>
      <c r="TP33" s="22"/>
      <c r="TQ33" s="22"/>
      <c r="TR33" s="22"/>
      <c r="TS33" s="22"/>
      <c r="TT33" s="22"/>
      <c r="TU33" s="22"/>
      <c r="TV33" s="22"/>
      <c r="TW33" s="22"/>
      <c r="TX33" s="22"/>
      <c r="TY33" s="22"/>
      <c r="TZ33" s="22"/>
      <c r="UA33" s="22"/>
      <c r="UB33" s="22"/>
      <c r="UC33" s="22"/>
      <c r="UD33" s="22"/>
      <c r="UE33" s="22"/>
      <c r="UF33" s="22"/>
      <c r="UG33" s="22"/>
      <c r="UH33" s="22"/>
      <c r="UI33" s="22"/>
      <c r="UJ33" s="22"/>
      <c r="UK33" s="22"/>
      <c r="UL33" s="22"/>
      <c r="UM33" s="22"/>
      <c r="UN33" s="22"/>
      <c r="UO33" s="22"/>
      <c r="UP33" s="22"/>
      <c r="UQ33" s="22"/>
      <c r="UR33" s="22"/>
      <c r="US33" s="22"/>
      <c r="UT33" s="22"/>
      <c r="UU33" s="22"/>
      <c r="UV33" s="22"/>
      <c r="UW33" s="22"/>
      <c r="UX33" s="22"/>
      <c r="UY33" s="22"/>
      <c r="UZ33" s="22"/>
      <c r="VA33" s="22"/>
      <c r="VB33" s="22"/>
      <c r="VC33" s="22"/>
      <c r="VD33" s="22"/>
      <c r="VE33" s="22"/>
      <c r="VF33" s="22"/>
      <c r="VG33" s="22"/>
      <c r="VH33" s="22"/>
      <c r="VI33" s="22"/>
      <c r="VJ33" s="22"/>
      <c r="VK33" s="22"/>
      <c r="VL33" s="22"/>
      <c r="VM33" s="22"/>
      <c r="VN33" s="22"/>
      <c r="VO33" s="22"/>
      <c r="VP33" s="22"/>
      <c r="VQ33" s="22"/>
      <c r="VR33" s="22"/>
      <c r="VS33" s="22"/>
      <c r="VT33" s="22"/>
      <c r="VU33" s="22"/>
      <c r="VV33" s="22"/>
      <c r="VW33" s="22"/>
      <c r="VX33" s="22"/>
      <c r="VY33" s="22"/>
      <c r="VZ33" s="22"/>
      <c r="WA33" s="22"/>
      <c r="WB33" s="22"/>
      <c r="WC33" s="22"/>
      <c r="WD33" s="22"/>
      <c r="WE33" s="22"/>
      <c r="WF33" s="22"/>
      <c r="WG33" s="22"/>
      <c r="WH33" s="22"/>
      <c r="WI33" s="22"/>
      <c r="WJ33" s="22"/>
      <c r="WK33" s="22"/>
      <c r="WL33" s="22"/>
      <c r="WM33" s="22"/>
      <c r="WN33" s="22"/>
      <c r="WO33" s="22"/>
      <c r="WP33" s="22"/>
      <c r="WQ33" s="22"/>
      <c r="WR33" s="22"/>
      <c r="WS33" s="22"/>
      <c r="WT33" s="22"/>
      <c r="WU33" s="22"/>
      <c r="WV33" s="22"/>
      <c r="WW33" s="22"/>
      <c r="WX33" s="22"/>
      <c r="WY33" s="22"/>
      <c r="WZ33" s="22"/>
      <c r="XA33" s="22"/>
      <c r="XB33" s="22"/>
      <c r="XC33" s="22"/>
      <c r="XD33" s="22"/>
      <c r="XE33" s="22"/>
      <c r="XF33" s="22"/>
      <c r="XG33" s="22"/>
      <c r="XH33" s="22"/>
      <c r="XI33" s="22"/>
      <c r="XJ33" s="22"/>
      <c r="XK33" s="22"/>
      <c r="XL33" s="22"/>
      <c r="XM33" s="22"/>
      <c r="XN33" s="22"/>
      <c r="XO33" s="22"/>
      <c r="XP33" s="22"/>
      <c r="XQ33" s="22"/>
      <c r="XR33" s="22"/>
      <c r="XS33" s="22"/>
      <c r="XT33" s="22"/>
      <c r="XU33" s="22"/>
      <c r="XV33" s="22"/>
      <c r="XW33" s="22"/>
      <c r="XX33" s="22"/>
      <c r="XY33" s="22"/>
      <c r="XZ33" s="22"/>
      <c r="YA33" s="22"/>
      <c r="YB33" s="22"/>
      <c r="YC33" s="22"/>
      <c r="YD33" s="22"/>
      <c r="YE33" s="22"/>
      <c r="YF33" s="22"/>
      <c r="YG33" s="22"/>
      <c r="YH33" s="22"/>
      <c r="YI33" s="22"/>
      <c r="YJ33" s="22"/>
      <c r="YK33" s="22"/>
      <c r="YL33" s="22"/>
      <c r="YM33" s="22"/>
      <c r="YN33" s="22"/>
      <c r="YO33" s="22"/>
      <c r="YP33" s="22"/>
      <c r="YQ33" s="22"/>
      <c r="YR33" s="22"/>
      <c r="YS33" s="22"/>
      <c r="YT33" s="22"/>
      <c r="YU33" s="22"/>
      <c r="YV33" s="22"/>
      <c r="YW33" s="22"/>
      <c r="YX33" s="22"/>
      <c r="YY33" s="22"/>
      <c r="YZ33" s="22"/>
      <c r="ZA33" s="22"/>
      <c r="ZB33" s="22"/>
      <c r="ZC33" s="22"/>
      <c r="ZD33" s="22"/>
      <c r="ZE33" s="22"/>
      <c r="ZF33" s="22"/>
      <c r="ZG33" s="22"/>
      <c r="ZH33" s="22"/>
      <c r="ZI33" s="22"/>
      <c r="ZJ33" s="22"/>
      <c r="ZK33" s="22"/>
      <c r="ZL33" s="22"/>
      <c r="ZM33" s="22"/>
      <c r="ZN33" s="22"/>
      <c r="ZO33" s="22"/>
      <c r="ZP33" s="22"/>
      <c r="ZQ33" s="22"/>
      <c r="ZR33" s="22"/>
      <c r="ZS33" s="22"/>
      <c r="ZT33" s="22"/>
      <c r="ZU33" s="22"/>
      <c r="ZV33" s="22"/>
      <c r="ZW33" s="22"/>
      <c r="ZX33" s="22"/>
      <c r="ZY33" s="22"/>
      <c r="ZZ33" s="22"/>
      <c r="AAA33" s="22"/>
      <c r="AAB33" s="22"/>
      <c r="AAC33" s="22"/>
      <c r="AAD33" s="22"/>
      <c r="AAE33" s="22"/>
      <c r="AAF33" s="22"/>
      <c r="AAG33" s="22"/>
      <c r="AAH33" s="22"/>
      <c r="AAI33" s="22"/>
      <c r="AAJ33" s="22"/>
      <c r="AAK33" s="22"/>
      <c r="AAL33" s="22"/>
      <c r="AAM33" s="22"/>
      <c r="AAN33" s="22"/>
      <c r="AAO33" s="22"/>
      <c r="AAP33" s="22"/>
      <c r="AAQ33" s="22"/>
      <c r="AAR33" s="22"/>
      <c r="AAS33" s="22"/>
      <c r="AAT33" s="22"/>
      <c r="AAU33" s="22"/>
      <c r="AAV33" s="22"/>
      <c r="AAW33" s="22"/>
      <c r="AAX33" s="22"/>
      <c r="AAY33" s="22"/>
      <c r="AAZ33" s="22"/>
      <c r="ABA33" s="22"/>
      <c r="ABB33" s="22"/>
      <c r="ABC33" s="22"/>
      <c r="ABD33" s="22"/>
      <c r="ABE33" s="22"/>
      <c r="ABF33" s="22"/>
      <c r="ABG33" s="22"/>
      <c r="ABH33" s="22"/>
      <c r="ABI33" s="22"/>
      <c r="ABJ33" s="22"/>
      <c r="ABK33" s="22"/>
      <c r="ABL33" s="22"/>
      <c r="ABM33" s="22"/>
      <c r="ABN33" s="22"/>
      <c r="ABO33" s="22"/>
      <c r="ABP33" s="22"/>
      <c r="ABQ33" s="22"/>
      <c r="ABR33" s="22"/>
      <c r="ABS33" s="22"/>
      <c r="ABT33" s="22"/>
      <c r="ABU33" s="22"/>
      <c r="ABV33" s="22"/>
      <c r="ABW33" s="22"/>
      <c r="ABX33" s="22"/>
      <c r="ABY33" s="22"/>
      <c r="ABZ33" s="22"/>
      <c r="ACA33" s="22"/>
      <c r="ACB33" s="22"/>
      <c r="ACC33" s="22"/>
      <c r="ACD33" s="22"/>
      <c r="ACE33" s="22"/>
      <c r="ACF33" s="22"/>
      <c r="ACG33" s="22"/>
      <c r="ACH33" s="22"/>
      <c r="ACI33" s="22"/>
      <c r="ACJ33" s="22"/>
      <c r="ACK33" s="22"/>
      <c r="ACL33" s="22"/>
      <c r="ACM33" s="22"/>
      <c r="ACN33" s="22"/>
      <c r="ACO33" s="22"/>
      <c r="ACP33" s="22"/>
      <c r="ACQ33" s="22"/>
      <c r="ACR33" s="22"/>
      <c r="ACS33" s="22"/>
      <c r="ACT33" s="22"/>
      <c r="ACU33" s="22"/>
      <c r="ACV33" s="22"/>
      <c r="ACW33" s="22"/>
      <c r="ACX33" s="22"/>
      <c r="ACY33" s="22"/>
      <c r="ACZ33" s="22"/>
      <c r="ADA33" s="22"/>
      <c r="ADB33" s="22"/>
      <c r="ADC33" s="22"/>
      <c r="ADD33" s="22"/>
      <c r="ADE33" s="22"/>
      <c r="ADF33" s="22"/>
      <c r="ADG33" s="22"/>
      <c r="ADH33" s="22"/>
      <c r="ADI33" s="22"/>
      <c r="ADJ33" s="22"/>
      <c r="ADK33" s="22"/>
      <c r="ADL33" s="22"/>
      <c r="ADM33" s="22"/>
      <c r="ADN33" s="22"/>
      <c r="ADO33" s="22"/>
      <c r="ADP33" s="22"/>
      <c r="ADQ33" s="22"/>
      <c r="ADR33" s="22"/>
      <c r="ADS33" s="22"/>
      <c r="ADT33" s="22"/>
      <c r="ADU33" s="22"/>
      <c r="ADV33" s="22"/>
      <c r="ADW33" s="22"/>
      <c r="ADX33" s="22"/>
      <c r="ADY33" s="22"/>
      <c r="ADZ33" s="22"/>
      <c r="AEA33" s="22"/>
      <c r="AEB33" s="22"/>
      <c r="AEC33" s="22"/>
      <c r="AED33" s="22"/>
      <c r="AEE33" s="22"/>
      <c r="AEF33" s="22"/>
      <c r="AEG33" s="22"/>
      <c r="AEH33" s="22"/>
      <c r="AEI33" s="22"/>
      <c r="AEJ33" s="22"/>
      <c r="AEK33" s="22"/>
      <c r="AEL33" s="22"/>
      <c r="AEM33" s="22"/>
      <c r="AEN33" s="22"/>
      <c r="AEO33" s="22"/>
      <c r="AEP33" s="22"/>
      <c r="AEQ33" s="22"/>
      <c r="AER33" s="22"/>
      <c r="AES33" s="22"/>
      <c r="AET33" s="22"/>
      <c r="AEU33" s="22"/>
      <c r="AEV33" s="22"/>
      <c r="AEW33" s="22"/>
      <c r="AEX33" s="22"/>
      <c r="AEY33" s="22"/>
      <c r="AEZ33" s="22"/>
      <c r="AFA33" s="22"/>
      <c r="AFB33" s="22"/>
      <c r="AFC33" s="22"/>
      <c r="AFD33" s="22"/>
      <c r="AFE33" s="22"/>
      <c r="AFF33" s="22"/>
      <c r="AFG33" s="22"/>
      <c r="AFH33" s="22"/>
      <c r="AFI33" s="22"/>
      <c r="AFJ33" s="22"/>
      <c r="AFK33" s="22"/>
      <c r="AFL33" s="22"/>
      <c r="AFM33" s="22"/>
      <c r="AFN33" s="22"/>
      <c r="AFO33" s="22"/>
      <c r="AFP33" s="22"/>
      <c r="AFQ33" s="22"/>
      <c r="AFR33" s="22"/>
      <c r="AFS33" s="22"/>
      <c r="AFT33" s="22"/>
      <c r="AFU33" s="22"/>
      <c r="AFV33" s="22"/>
      <c r="AFW33" s="22"/>
      <c r="AFX33" s="22"/>
      <c r="AFY33" s="22"/>
      <c r="AFZ33" s="22"/>
      <c r="AGA33" s="22"/>
      <c r="AGB33" s="22"/>
      <c r="AGC33" s="22"/>
      <c r="AGD33" s="22"/>
      <c r="AGE33" s="22"/>
      <c r="AGF33" s="22"/>
      <c r="AGG33" s="22"/>
      <c r="AGH33" s="22"/>
      <c r="AGI33" s="22"/>
      <c r="AGJ33" s="22"/>
      <c r="AGK33" s="22"/>
      <c r="AGL33" s="22"/>
      <c r="AGM33" s="22"/>
      <c r="AGN33" s="22"/>
      <c r="AGO33" s="22"/>
      <c r="AGP33" s="22"/>
      <c r="AGQ33" s="22"/>
      <c r="AGR33" s="22"/>
      <c r="AGS33" s="22"/>
      <c r="AGT33" s="22"/>
      <c r="AGU33" s="22"/>
      <c r="AGV33" s="22"/>
      <c r="AGW33" s="22"/>
      <c r="AGX33" s="22"/>
      <c r="AGY33" s="22"/>
      <c r="AGZ33" s="22"/>
      <c r="AHA33" s="22"/>
      <c r="AHB33" s="22"/>
      <c r="AHC33" s="22"/>
      <c r="AHD33" s="22"/>
      <c r="AHE33" s="22"/>
      <c r="AHF33" s="22"/>
      <c r="AHG33" s="22"/>
      <c r="AHH33" s="22"/>
      <c r="AHI33" s="22"/>
      <c r="AHJ33" s="22"/>
      <c r="AHK33" s="22"/>
      <c r="AHL33" s="22"/>
      <c r="AHM33" s="22"/>
      <c r="AHN33" s="22"/>
      <c r="AHO33" s="22"/>
      <c r="AHP33" s="22"/>
      <c r="AHQ33" s="22"/>
      <c r="AHR33" s="22"/>
      <c r="AHS33" s="22"/>
      <c r="AHT33" s="22"/>
      <c r="AHU33" s="22"/>
      <c r="AHV33" s="22"/>
      <c r="AHW33" s="22"/>
      <c r="AHX33" s="22"/>
      <c r="AHY33" s="22"/>
      <c r="AHZ33" s="22"/>
      <c r="AIA33" s="22"/>
      <c r="AIB33" s="22"/>
      <c r="AIC33" s="22"/>
      <c r="AID33" s="22"/>
      <c r="AIE33" s="22"/>
      <c r="AIF33" s="22"/>
      <c r="AIG33" s="22"/>
      <c r="AIH33" s="22"/>
      <c r="AII33" s="22"/>
      <c r="AIJ33" s="22"/>
      <c r="AIK33" s="22"/>
      <c r="AIL33" s="22"/>
      <c r="AIM33" s="22"/>
      <c r="AIN33" s="22"/>
      <c r="AIO33" s="22"/>
      <c r="AIP33" s="22"/>
      <c r="AIQ33" s="22"/>
      <c r="AIR33" s="22"/>
      <c r="AIS33" s="22"/>
      <c r="AIT33" s="22"/>
      <c r="AIU33" s="22"/>
      <c r="AIV33" s="22"/>
      <c r="AIW33" s="22"/>
      <c r="AIX33" s="22"/>
      <c r="AIY33" s="22"/>
      <c r="AIZ33" s="22"/>
      <c r="AJA33" s="22"/>
      <c r="AJB33" s="22"/>
      <c r="AJC33" s="22"/>
      <c r="AJD33" s="22"/>
      <c r="AJE33" s="22"/>
      <c r="AJF33" s="22"/>
      <c r="AJG33" s="22"/>
      <c r="AJH33" s="22"/>
      <c r="AJI33" s="22"/>
      <c r="AJJ33" s="22"/>
      <c r="AJK33" s="22"/>
      <c r="AJL33" s="22"/>
      <c r="AJM33" s="22"/>
      <c r="AJN33" s="22"/>
      <c r="AJO33" s="22"/>
      <c r="AJP33" s="22"/>
      <c r="AJQ33" s="22"/>
      <c r="AJR33" s="22"/>
      <c r="AJS33" s="22"/>
      <c r="AJT33" s="22"/>
      <c r="AJU33" s="22"/>
      <c r="AJV33" s="22"/>
      <c r="AJW33" s="22"/>
      <c r="AJX33" s="22"/>
      <c r="AJY33" s="22"/>
      <c r="AJZ33" s="22"/>
      <c r="AKA33" s="22"/>
      <c r="AKB33" s="22"/>
      <c r="AKC33" s="22"/>
      <c r="AKD33" s="22"/>
      <c r="AKE33" s="22"/>
      <c r="AKF33" s="22"/>
      <c r="AKG33" s="22"/>
      <c r="AKH33" s="22"/>
      <c r="AKI33" s="22"/>
      <c r="AKJ33" s="22"/>
      <c r="AKK33" s="22"/>
      <c r="AKL33" s="22"/>
      <c r="AKM33" s="22"/>
      <c r="AKN33" s="22"/>
      <c r="AKO33" s="22"/>
      <c r="AKP33" s="22"/>
      <c r="AKQ33" s="22"/>
      <c r="AKR33" s="22"/>
      <c r="AKS33" s="22"/>
      <c r="AKT33" s="22"/>
      <c r="AKU33" s="22"/>
      <c r="AKV33" s="22"/>
      <c r="AKW33" s="22"/>
      <c r="AKX33" s="22"/>
      <c r="AKY33" s="22"/>
      <c r="AKZ33" s="22"/>
      <c r="ALA33" s="22"/>
      <c r="ALB33" s="22"/>
      <c r="ALC33" s="22"/>
      <c r="ALD33" s="22"/>
      <c r="ALE33" s="22"/>
      <c r="ALF33" s="22"/>
      <c r="ALG33" s="22"/>
      <c r="ALH33" s="22"/>
      <c r="ALI33" s="22"/>
      <c r="ALJ33" s="22"/>
      <c r="ALK33" s="22"/>
      <c r="ALL33" s="22"/>
      <c r="ALM33" s="22"/>
      <c r="ALN33" s="22"/>
      <c r="ALO33" s="22"/>
      <c r="ALP33" s="22"/>
      <c r="ALQ33" s="22"/>
      <c r="ALR33" s="22"/>
      <c r="ALS33" s="22"/>
      <c r="ALT33" s="22"/>
      <c r="ALU33" s="22"/>
      <c r="ALV33" s="22"/>
      <c r="ALW33" s="22"/>
      <c r="ALX33" s="22"/>
      <c r="ALY33" s="22"/>
      <c r="ALZ33" s="22"/>
      <c r="AMA33" s="22"/>
      <c r="AMB33" s="22"/>
      <c r="AMC33" s="22"/>
      <c r="AMD33" s="22"/>
      <c r="AME33" s="22"/>
      <c r="AMF33" s="22"/>
      <c r="AMG33" s="22"/>
      <c r="AMH33" s="22"/>
      <c r="AMI33" s="22"/>
      <c r="AMJ33" s="22"/>
      <c r="AMK33" s="22"/>
      <c r="AML33" s="22"/>
      <c r="AMM33" s="22"/>
      <c r="AMN33" s="22"/>
      <c r="AMO33" s="22"/>
      <c r="AMP33" s="22"/>
      <c r="AMQ33" s="22"/>
      <c r="AMR33" s="22"/>
      <c r="AMS33" s="22"/>
      <c r="AMT33" s="22"/>
      <c r="AMU33" s="22"/>
      <c r="AMV33" s="22"/>
      <c r="AMW33" s="22"/>
      <c r="AMX33" s="22"/>
      <c r="AMY33" s="22"/>
      <c r="AMZ33" s="22"/>
      <c r="ANA33" s="22"/>
      <c r="ANB33" s="22"/>
      <c r="ANC33" s="22"/>
      <c r="AND33" s="22"/>
      <c r="ANE33" s="22"/>
      <c r="ANF33" s="22"/>
      <c r="ANG33" s="22"/>
      <c r="ANH33" s="22"/>
      <c r="ANI33" s="22"/>
      <c r="ANJ33" s="22"/>
      <c r="ANK33" s="22"/>
      <c r="ANL33" s="22"/>
      <c r="ANM33" s="22"/>
      <c r="ANN33" s="22"/>
      <c r="ANO33" s="22"/>
      <c r="ANP33" s="22"/>
      <c r="ANQ33" s="22"/>
      <c r="ANR33" s="22"/>
      <c r="ANS33" s="22"/>
      <c r="ANT33" s="22"/>
      <c r="ANU33" s="22"/>
      <c r="ANV33" s="22"/>
      <c r="ANW33" s="22"/>
      <c r="ANX33" s="22"/>
      <c r="ANY33" s="22"/>
      <c r="ANZ33" s="22"/>
      <c r="AOA33" s="22"/>
      <c r="AOB33" s="22"/>
      <c r="AOC33" s="22"/>
      <c r="AOD33" s="22"/>
      <c r="AOE33" s="22"/>
      <c r="AOF33" s="22"/>
      <c r="AOG33" s="22"/>
      <c r="AOH33" s="22"/>
      <c r="AOI33" s="22"/>
      <c r="AOJ33" s="22"/>
      <c r="AOK33" s="22"/>
      <c r="AOL33" s="22"/>
      <c r="AOM33" s="22"/>
      <c r="AON33" s="22"/>
      <c r="AOO33" s="22"/>
      <c r="AOP33" s="22"/>
      <c r="AOQ33" s="22"/>
      <c r="AOR33" s="22"/>
      <c r="AOS33" s="22"/>
      <c r="AOT33" s="22"/>
      <c r="AOU33" s="22"/>
      <c r="AOV33" s="22"/>
      <c r="AOW33" s="22"/>
      <c r="AOX33" s="22"/>
      <c r="AOY33" s="22"/>
      <c r="AOZ33" s="22"/>
      <c r="APA33" s="22"/>
      <c r="APB33" s="22"/>
      <c r="APC33" s="22"/>
      <c r="APD33" s="22"/>
      <c r="APE33" s="22"/>
      <c r="APF33" s="22"/>
      <c r="APG33" s="22"/>
      <c r="APH33" s="22"/>
      <c r="API33" s="22"/>
      <c r="APJ33" s="22"/>
      <c r="APK33" s="22"/>
      <c r="APL33" s="22"/>
      <c r="APM33" s="22"/>
      <c r="APN33" s="22"/>
      <c r="APO33" s="22"/>
      <c r="APP33" s="22"/>
      <c r="APQ33" s="22"/>
      <c r="APR33" s="22"/>
      <c r="APS33" s="22"/>
      <c r="APT33" s="22"/>
      <c r="APU33" s="22"/>
      <c r="APV33" s="22"/>
      <c r="APW33" s="22"/>
      <c r="APX33" s="22"/>
      <c r="APY33" s="22"/>
      <c r="APZ33" s="22"/>
      <c r="AQA33" s="22"/>
      <c r="AQB33" s="22"/>
      <c r="AQC33" s="22"/>
      <c r="AQD33" s="22"/>
      <c r="AQE33" s="22"/>
      <c r="AQF33" s="22"/>
      <c r="AQG33" s="22"/>
      <c r="AQH33" s="22"/>
      <c r="AQI33" s="22"/>
      <c r="AQJ33" s="22"/>
      <c r="AQK33" s="22"/>
      <c r="AQL33" s="22"/>
      <c r="AQM33" s="22"/>
      <c r="AQN33" s="22"/>
      <c r="AQO33" s="22"/>
      <c r="AQP33" s="22"/>
      <c r="AQQ33" s="22"/>
      <c r="AQR33" s="22"/>
      <c r="AQS33" s="22"/>
      <c r="AQT33" s="22"/>
      <c r="AQU33" s="22"/>
      <c r="AQV33" s="22"/>
      <c r="AQW33" s="22"/>
      <c r="AQX33" s="22"/>
      <c r="AQY33" s="22"/>
      <c r="AQZ33" s="22"/>
      <c r="ARA33" s="22"/>
      <c r="ARB33" s="22"/>
      <c r="ARC33" s="22"/>
      <c r="ARD33" s="22"/>
      <c r="ARE33" s="22"/>
      <c r="ARF33" s="22"/>
      <c r="ARG33" s="22"/>
      <c r="ARH33" s="22"/>
      <c r="ARI33" s="22"/>
      <c r="ARJ33" s="22"/>
      <c r="ARK33" s="22"/>
      <c r="ARL33" s="22"/>
      <c r="ARM33" s="22"/>
      <c r="ARN33" s="22"/>
      <c r="ARO33" s="22"/>
      <c r="ARP33" s="22"/>
      <c r="ARQ33" s="22"/>
      <c r="ARR33" s="22"/>
      <c r="ARS33" s="22"/>
      <c r="ART33" s="22"/>
      <c r="ARU33" s="22"/>
      <c r="ARV33" s="22"/>
      <c r="ARW33" s="22"/>
      <c r="ARX33" s="22"/>
      <c r="ARY33" s="22"/>
      <c r="ARZ33" s="22"/>
      <c r="ASA33" s="22"/>
      <c r="ASB33" s="22"/>
      <c r="ASC33" s="22"/>
      <c r="ASD33" s="22"/>
      <c r="ASE33" s="22"/>
      <c r="ASF33" s="22"/>
      <c r="ASG33" s="22"/>
      <c r="ASH33" s="22"/>
      <c r="ASI33" s="22"/>
      <c r="ASJ33" s="22"/>
      <c r="ASK33" s="22"/>
      <c r="ASL33" s="22"/>
      <c r="ASM33" s="22"/>
      <c r="ASN33" s="22"/>
      <c r="ASO33" s="22"/>
      <c r="ASP33" s="22"/>
      <c r="ASQ33" s="22"/>
      <c r="ASR33" s="22"/>
      <c r="ASS33" s="22"/>
      <c r="AST33" s="22"/>
      <c r="ASU33" s="22"/>
      <c r="ASV33" s="22"/>
      <c r="ASW33" s="22"/>
      <c r="ASX33" s="22"/>
      <c r="ASY33" s="22"/>
      <c r="ASZ33" s="22"/>
      <c r="ATA33" s="22"/>
      <c r="ATB33" s="22"/>
      <c r="ATC33" s="22"/>
      <c r="ATD33" s="22"/>
      <c r="ATE33" s="22"/>
      <c r="ATF33" s="22"/>
      <c r="ATG33" s="22"/>
      <c r="ATH33" s="22"/>
      <c r="ATI33" s="22"/>
      <c r="ATJ33" s="22"/>
      <c r="ATK33" s="22"/>
      <c r="ATL33" s="22"/>
      <c r="ATM33" s="22"/>
      <c r="ATN33" s="22"/>
      <c r="ATO33" s="22"/>
      <c r="ATP33" s="22"/>
      <c r="ATQ33" s="22"/>
      <c r="ATR33" s="22"/>
      <c r="ATS33" s="22"/>
      <c r="ATT33" s="22"/>
      <c r="ATU33" s="22"/>
      <c r="ATV33" s="22"/>
      <c r="ATW33" s="22"/>
      <c r="ATX33" s="22"/>
      <c r="ATY33" s="22"/>
      <c r="ATZ33" s="22"/>
      <c r="AUA33" s="22"/>
      <c r="AUB33" s="22"/>
      <c r="AUC33" s="22"/>
      <c r="AUD33" s="22"/>
      <c r="AUE33" s="22"/>
      <c r="AUF33" s="22"/>
      <c r="AUG33" s="22"/>
      <c r="AUH33" s="22"/>
      <c r="AUI33" s="22"/>
      <c r="AUJ33" s="22"/>
      <c r="AUK33" s="22"/>
      <c r="AUL33" s="22"/>
      <c r="AUM33" s="22"/>
      <c r="AUN33" s="22"/>
      <c r="AUO33" s="22"/>
      <c r="AUP33" s="22"/>
      <c r="AUQ33" s="22"/>
      <c r="AUR33" s="22"/>
      <c r="AUS33" s="22"/>
      <c r="AUT33" s="22"/>
      <c r="AUU33" s="22"/>
      <c r="AUV33" s="22"/>
      <c r="AUW33" s="22"/>
      <c r="AUX33" s="22"/>
      <c r="AUY33" s="22"/>
      <c r="AUZ33" s="22"/>
      <c r="AVA33" s="22"/>
      <c r="AVB33" s="22"/>
      <c r="AVC33" s="22"/>
      <c r="AVD33" s="22"/>
      <c r="AVE33" s="22"/>
      <c r="AVF33" s="22"/>
      <c r="AVG33" s="22"/>
      <c r="AVH33" s="22"/>
      <c r="AVI33" s="22"/>
      <c r="AVJ33" s="22"/>
      <c r="AVK33" s="22"/>
      <c r="AVL33" s="22"/>
      <c r="AVM33" s="22"/>
      <c r="AVN33" s="22"/>
      <c r="AVO33" s="22"/>
      <c r="AVP33" s="22"/>
      <c r="AVQ33" s="22"/>
      <c r="AVR33" s="22"/>
      <c r="AVS33" s="22"/>
      <c r="AVT33" s="22"/>
      <c r="AVU33" s="22"/>
      <c r="AVV33" s="22"/>
      <c r="AVW33" s="22"/>
      <c r="AVX33" s="22"/>
      <c r="AVY33" s="22"/>
      <c r="AVZ33" s="22"/>
      <c r="AWA33" s="22"/>
      <c r="AWB33" s="22"/>
      <c r="AWC33" s="22"/>
      <c r="AWD33" s="22"/>
      <c r="AWE33" s="22"/>
      <c r="AWF33" s="22"/>
      <c r="AWG33" s="22"/>
      <c r="AWH33" s="22"/>
      <c r="AWI33" s="22"/>
      <c r="AWJ33" s="22"/>
      <c r="AWK33" s="22"/>
      <c r="AWL33" s="22"/>
      <c r="AWM33" s="22"/>
      <c r="AWN33" s="22"/>
      <c r="AWO33" s="22"/>
      <c r="AWP33" s="22"/>
      <c r="AWQ33" s="22"/>
      <c r="AWR33" s="22"/>
      <c r="AWS33" s="22"/>
      <c r="AWT33" s="22"/>
      <c r="AWU33" s="22"/>
      <c r="AWV33" s="22"/>
      <c r="AWW33" s="22"/>
      <c r="AWX33" s="22"/>
      <c r="AWY33" s="22"/>
      <c r="AWZ33" s="22"/>
      <c r="AXA33" s="22"/>
      <c r="AXB33" s="22"/>
      <c r="AXC33" s="22"/>
      <c r="AXD33" s="22"/>
      <c r="AXE33" s="22"/>
      <c r="AXF33" s="22"/>
      <c r="AXG33" s="22"/>
      <c r="AXH33" s="22"/>
      <c r="AXI33" s="22"/>
      <c r="AXJ33" s="22"/>
      <c r="AXK33" s="22"/>
      <c r="AXL33" s="22"/>
      <c r="AXM33" s="22"/>
      <c r="AXN33" s="22"/>
      <c r="AXO33" s="22"/>
      <c r="AXP33" s="22"/>
      <c r="AXQ33" s="22"/>
      <c r="AXR33" s="22"/>
      <c r="AXS33" s="22"/>
      <c r="AXT33" s="22"/>
      <c r="AXU33" s="22"/>
      <c r="AXV33" s="22"/>
      <c r="AXW33" s="22"/>
      <c r="AXX33" s="22"/>
      <c r="AXY33" s="22"/>
      <c r="AXZ33" s="22"/>
      <c r="AYA33" s="22"/>
      <c r="AYB33" s="22"/>
      <c r="AYC33" s="22"/>
      <c r="AYD33" s="22"/>
      <c r="AYE33" s="22"/>
      <c r="AYF33" s="22"/>
      <c r="AYG33" s="22"/>
      <c r="AYH33" s="22"/>
      <c r="AYI33" s="22"/>
      <c r="AYJ33" s="22"/>
      <c r="AYK33" s="22"/>
      <c r="AYL33" s="22"/>
      <c r="AYM33" s="22"/>
      <c r="AYN33" s="22"/>
      <c r="AYO33" s="22"/>
      <c r="AYP33" s="22"/>
      <c r="AYQ33" s="22"/>
      <c r="AYR33" s="22"/>
      <c r="AYS33" s="22"/>
      <c r="AYT33" s="22"/>
      <c r="AYU33" s="22"/>
      <c r="AYV33" s="22"/>
      <c r="AYW33" s="22"/>
      <c r="AYX33" s="22"/>
      <c r="AYY33" s="22"/>
      <c r="AYZ33" s="22"/>
      <c r="AZA33" s="22"/>
      <c r="AZB33" s="22"/>
      <c r="AZC33" s="22"/>
      <c r="AZD33" s="22"/>
      <c r="AZE33" s="22"/>
      <c r="AZF33" s="22"/>
      <c r="AZG33" s="22"/>
      <c r="AZH33" s="22"/>
      <c r="AZI33" s="22"/>
      <c r="AZJ33" s="22"/>
      <c r="AZK33" s="22"/>
      <c r="AZL33" s="22"/>
      <c r="AZM33" s="22"/>
      <c r="AZN33" s="22"/>
      <c r="AZO33" s="22"/>
      <c r="AZP33" s="22"/>
      <c r="AZQ33" s="22"/>
      <c r="AZR33" s="22"/>
      <c r="AZS33" s="22"/>
      <c r="AZT33" s="22"/>
      <c r="AZU33" s="22"/>
      <c r="AZV33" s="22"/>
      <c r="AZW33" s="22"/>
      <c r="AZX33" s="22"/>
      <c r="AZY33" s="22"/>
      <c r="AZZ33" s="22"/>
      <c r="BAA33" s="22"/>
      <c r="BAB33" s="22"/>
      <c r="BAC33" s="22"/>
      <c r="BAD33" s="22"/>
      <c r="BAE33" s="22"/>
      <c r="BAF33" s="22"/>
      <c r="BAG33" s="22"/>
      <c r="BAH33" s="22"/>
      <c r="BAI33" s="22"/>
      <c r="BAJ33" s="22"/>
      <c r="BAK33" s="22"/>
      <c r="BAL33" s="22"/>
      <c r="BAM33" s="22"/>
      <c r="BAN33" s="22"/>
      <c r="BAO33" s="22"/>
      <c r="BAP33" s="22"/>
      <c r="BAQ33" s="22"/>
      <c r="BAR33" s="22"/>
      <c r="BAS33" s="22"/>
      <c r="BAT33" s="22"/>
      <c r="BAU33" s="22"/>
      <c r="BAV33" s="22"/>
      <c r="BAW33" s="22"/>
      <c r="BAX33" s="22"/>
      <c r="BAY33" s="22"/>
      <c r="BAZ33" s="22"/>
      <c r="BBA33" s="22"/>
      <c r="BBB33" s="22"/>
      <c r="BBC33" s="22"/>
      <c r="BBD33" s="22"/>
      <c r="BBE33" s="22"/>
      <c r="BBF33" s="22"/>
      <c r="BBG33" s="22"/>
      <c r="BBH33" s="22"/>
      <c r="BBI33" s="22"/>
      <c r="BBJ33" s="22"/>
      <c r="BBK33" s="22"/>
      <c r="BBL33" s="22"/>
      <c r="BBM33" s="22"/>
      <c r="BBN33" s="22"/>
      <c r="BBO33" s="22"/>
      <c r="BBP33" s="22"/>
      <c r="BBQ33" s="22"/>
      <c r="BBR33" s="22"/>
      <c r="BBS33" s="22"/>
      <c r="BBT33" s="22"/>
      <c r="BBU33" s="22"/>
      <c r="BBV33" s="22"/>
      <c r="BBW33" s="22"/>
      <c r="BBX33" s="22"/>
      <c r="BBY33" s="22"/>
      <c r="BBZ33" s="22"/>
      <c r="BCA33" s="22"/>
      <c r="BCB33" s="22"/>
      <c r="BCC33" s="22"/>
      <c r="BCD33" s="22"/>
      <c r="BCE33" s="22"/>
      <c r="BCF33" s="22"/>
      <c r="BCG33" s="22"/>
      <c r="BCH33" s="22"/>
      <c r="BCI33" s="22"/>
      <c r="BCJ33" s="22"/>
      <c r="BCK33" s="22"/>
      <c r="BCL33" s="22"/>
      <c r="BCM33" s="22"/>
      <c r="BCN33" s="22"/>
      <c r="BCO33" s="22"/>
      <c r="BCP33" s="22"/>
      <c r="BCQ33" s="22"/>
      <c r="BCR33" s="22"/>
      <c r="BCS33" s="22"/>
      <c r="BCT33" s="22"/>
      <c r="BCU33" s="22"/>
      <c r="BCV33" s="22"/>
      <c r="BCW33" s="22"/>
      <c r="BCX33" s="22"/>
      <c r="BCY33" s="22"/>
      <c r="BCZ33" s="22"/>
      <c r="BDA33" s="22"/>
      <c r="BDB33" s="22"/>
      <c r="BDC33" s="22"/>
      <c r="BDD33" s="22"/>
      <c r="BDE33" s="22"/>
      <c r="BDF33" s="22"/>
      <c r="BDG33" s="22"/>
      <c r="BDH33" s="22"/>
      <c r="BDI33" s="22"/>
      <c r="BDJ33" s="22"/>
      <c r="BDK33" s="22"/>
      <c r="BDL33" s="22"/>
      <c r="BDM33" s="22"/>
      <c r="BDN33" s="22"/>
      <c r="BDO33" s="22"/>
      <c r="BDP33" s="22"/>
      <c r="BDQ33" s="22"/>
      <c r="BDR33" s="22"/>
      <c r="BDS33" s="22"/>
      <c r="BDT33" s="22"/>
      <c r="BDU33" s="22"/>
      <c r="BDV33" s="22"/>
      <c r="BDW33" s="22"/>
      <c r="BDX33" s="22"/>
      <c r="BDY33" s="22"/>
      <c r="BDZ33" s="22"/>
      <c r="BEA33" s="22"/>
      <c r="BEB33" s="22"/>
      <c r="BEC33" s="22"/>
      <c r="BED33" s="22"/>
      <c r="BEE33" s="22"/>
      <c r="BEF33" s="22"/>
      <c r="BEG33" s="22"/>
      <c r="BEH33" s="22"/>
      <c r="BEI33" s="22"/>
      <c r="BEJ33" s="22"/>
      <c r="BEK33" s="22"/>
      <c r="BEL33" s="22"/>
      <c r="BEM33" s="22"/>
      <c r="BEN33" s="22"/>
      <c r="BEO33" s="22"/>
      <c r="BEP33" s="22"/>
      <c r="BEQ33" s="22"/>
      <c r="BER33" s="22"/>
      <c r="BES33" s="22"/>
      <c r="BET33" s="22"/>
      <c r="BEU33" s="22"/>
      <c r="BEV33" s="22"/>
      <c r="BEW33" s="22"/>
      <c r="BEX33" s="22"/>
      <c r="BEY33" s="22"/>
      <c r="BEZ33" s="22"/>
      <c r="BFA33" s="22"/>
      <c r="BFB33" s="22"/>
      <c r="BFC33" s="22"/>
      <c r="BFD33" s="22"/>
      <c r="BFE33" s="22"/>
      <c r="BFF33" s="22"/>
      <c r="BFG33" s="22"/>
      <c r="BFH33" s="22"/>
      <c r="BFI33" s="22"/>
      <c r="BFJ33" s="22"/>
      <c r="BFK33" s="22"/>
      <c r="BFL33" s="22"/>
      <c r="BFM33" s="22"/>
      <c r="BFN33" s="22"/>
      <c r="BFO33" s="22"/>
      <c r="BFP33" s="22"/>
      <c r="BFQ33" s="22"/>
      <c r="BFR33" s="22"/>
      <c r="BFS33" s="22"/>
      <c r="BFT33" s="22"/>
      <c r="BFU33" s="22"/>
      <c r="BFV33" s="22"/>
      <c r="BFW33" s="22"/>
      <c r="BFX33" s="22"/>
      <c r="BFY33" s="22"/>
      <c r="BFZ33" s="22"/>
      <c r="BGA33" s="22"/>
      <c r="BGB33" s="22"/>
      <c r="BGC33" s="22"/>
      <c r="BGD33" s="22"/>
      <c r="BGE33" s="22"/>
      <c r="BGF33" s="22"/>
      <c r="BGG33" s="22"/>
      <c r="BGH33" s="22"/>
      <c r="BGI33" s="22"/>
      <c r="BGJ33" s="22"/>
      <c r="BGK33" s="22"/>
      <c r="BGL33" s="22"/>
      <c r="BGM33" s="22"/>
      <c r="BGN33" s="22"/>
      <c r="BGO33" s="22"/>
      <c r="BGP33" s="22"/>
      <c r="BGQ33" s="22"/>
      <c r="BGR33" s="22"/>
      <c r="BGS33" s="22"/>
      <c r="BGT33" s="22"/>
      <c r="BGU33" s="22"/>
      <c r="BGV33" s="22"/>
      <c r="BGW33" s="22"/>
      <c r="BGX33" s="22"/>
      <c r="BGY33" s="22"/>
      <c r="BGZ33" s="22"/>
      <c r="BHA33" s="22"/>
      <c r="BHB33" s="22"/>
      <c r="BHC33" s="22"/>
      <c r="BHD33" s="22"/>
      <c r="BHE33" s="22"/>
      <c r="BHF33" s="22"/>
      <c r="BHG33" s="22"/>
      <c r="BHH33" s="22"/>
      <c r="BHI33" s="22"/>
      <c r="BHJ33" s="22"/>
      <c r="BHK33" s="22"/>
      <c r="BHL33" s="22"/>
      <c r="BHM33" s="22"/>
      <c r="BHN33" s="22"/>
      <c r="BHO33" s="22"/>
      <c r="BHP33" s="22"/>
      <c r="BHQ33" s="22"/>
      <c r="BHR33" s="22"/>
      <c r="BHS33" s="22"/>
      <c r="BHT33" s="22"/>
      <c r="BHU33" s="22"/>
      <c r="BHV33" s="22"/>
      <c r="BHW33" s="22"/>
      <c r="BHX33" s="22"/>
      <c r="BHY33" s="22"/>
      <c r="BHZ33" s="22"/>
      <c r="BIA33" s="22"/>
      <c r="BIB33" s="22"/>
      <c r="BIC33" s="22"/>
      <c r="BID33" s="22"/>
      <c r="BIE33" s="22"/>
      <c r="BIF33" s="22"/>
      <c r="BIG33" s="22"/>
      <c r="BIH33" s="22"/>
      <c r="BII33" s="22"/>
      <c r="BIJ33" s="22"/>
      <c r="BIK33" s="22"/>
      <c r="BIL33" s="22"/>
      <c r="BIM33" s="22"/>
      <c r="BIN33" s="22"/>
      <c r="BIO33" s="22"/>
      <c r="BIP33" s="22"/>
      <c r="BIQ33" s="22"/>
      <c r="BIR33" s="22"/>
      <c r="BIS33" s="22"/>
      <c r="BIT33" s="22"/>
      <c r="BIU33" s="22"/>
      <c r="BIV33" s="22"/>
      <c r="BIW33" s="22"/>
      <c r="BIX33" s="22"/>
      <c r="BIY33" s="22"/>
      <c r="BIZ33" s="22"/>
      <c r="BJA33" s="22"/>
      <c r="BJB33" s="22"/>
      <c r="BJC33" s="22"/>
      <c r="BJD33" s="22"/>
      <c r="BJE33" s="22"/>
      <c r="BJF33" s="22"/>
      <c r="BJG33" s="22"/>
      <c r="BJH33" s="22"/>
      <c r="BJI33" s="22"/>
      <c r="BJJ33" s="22"/>
      <c r="BJK33" s="22"/>
      <c r="BJL33" s="22"/>
      <c r="BJM33" s="22"/>
      <c r="BJN33" s="22"/>
      <c r="BJO33" s="22"/>
      <c r="BJP33" s="22"/>
      <c r="BJQ33" s="22"/>
      <c r="BJR33" s="22"/>
      <c r="BJS33" s="22"/>
      <c r="BJT33" s="22"/>
      <c r="BJU33" s="22"/>
      <c r="BJV33" s="22"/>
      <c r="BJW33" s="22"/>
      <c r="BJX33" s="22"/>
      <c r="BJY33" s="22"/>
      <c r="BJZ33" s="22"/>
      <c r="BKA33" s="22"/>
      <c r="BKB33" s="22"/>
      <c r="BKC33" s="22"/>
      <c r="BKD33" s="22"/>
      <c r="BKE33" s="22"/>
      <c r="BKF33" s="22"/>
      <c r="BKG33" s="22"/>
      <c r="BKH33" s="22"/>
      <c r="BKI33" s="22"/>
      <c r="BKJ33" s="22"/>
      <c r="BKK33" s="22"/>
      <c r="BKL33" s="22"/>
      <c r="BKM33" s="22"/>
      <c r="BKN33" s="22"/>
      <c r="BKO33" s="22"/>
      <c r="BKP33" s="22"/>
      <c r="BKQ33" s="22"/>
      <c r="BKR33" s="22"/>
      <c r="BKS33" s="22"/>
      <c r="BKT33" s="22"/>
      <c r="BKU33" s="22"/>
      <c r="BKV33" s="22"/>
      <c r="BKW33" s="22"/>
      <c r="BKX33" s="22"/>
      <c r="BKY33" s="22"/>
      <c r="BKZ33" s="22"/>
      <c r="BLA33" s="22"/>
      <c r="BLB33" s="22"/>
      <c r="BLC33" s="22"/>
      <c r="BLD33" s="22"/>
      <c r="BLE33" s="22"/>
      <c r="BLF33" s="22"/>
      <c r="BLG33" s="22"/>
      <c r="BLH33" s="22"/>
      <c r="BLI33" s="22"/>
      <c r="BLJ33" s="22"/>
      <c r="BLK33" s="22"/>
      <c r="BLL33" s="22"/>
      <c r="BLM33" s="22"/>
      <c r="BLN33" s="22"/>
      <c r="BLO33" s="22"/>
      <c r="BLP33" s="22"/>
      <c r="BLQ33" s="22"/>
      <c r="BLR33" s="22"/>
      <c r="BLS33" s="22"/>
      <c r="BLT33" s="22"/>
      <c r="BLU33" s="22"/>
      <c r="BLV33" s="22"/>
      <c r="BLW33" s="22"/>
      <c r="BLX33" s="22"/>
      <c r="BLY33" s="22"/>
      <c r="BLZ33" s="22"/>
      <c r="BMA33" s="22"/>
      <c r="BMB33" s="22"/>
      <c r="BMC33" s="22"/>
      <c r="BMD33" s="22"/>
      <c r="BME33" s="22"/>
      <c r="BMF33" s="22"/>
      <c r="BMG33" s="22"/>
      <c r="BMH33" s="22"/>
      <c r="BMI33" s="22"/>
      <c r="BMJ33" s="22"/>
      <c r="BMK33" s="22"/>
      <c r="BML33" s="22"/>
      <c r="BMM33" s="22"/>
      <c r="BMN33" s="22"/>
      <c r="BMO33" s="22"/>
      <c r="BMP33" s="22"/>
      <c r="BMQ33" s="22"/>
      <c r="BMR33" s="22"/>
      <c r="BMS33" s="22"/>
      <c r="BMT33" s="22"/>
      <c r="BMU33" s="22"/>
      <c r="BMV33" s="22"/>
      <c r="BMW33" s="22"/>
      <c r="BMX33" s="22"/>
      <c r="BMY33" s="22"/>
      <c r="BMZ33" s="22"/>
      <c r="BNA33" s="22"/>
      <c r="BNB33" s="22"/>
      <c r="BNC33" s="22"/>
      <c r="BND33" s="22"/>
      <c r="BNE33" s="22"/>
      <c r="BNF33" s="22"/>
      <c r="BNG33" s="22"/>
      <c r="BNH33" s="22"/>
      <c r="BNI33" s="22"/>
      <c r="BNJ33" s="22"/>
      <c r="BNK33" s="22"/>
      <c r="BNL33" s="22"/>
      <c r="BNM33" s="22"/>
      <c r="BNN33" s="22"/>
      <c r="BNO33" s="22"/>
      <c r="BNP33" s="22"/>
      <c r="BNQ33" s="22"/>
      <c r="BNR33" s="22"/>
      <c r="BNS33" s="22"/>
      <c r="BNT33" s="22"/>
      <c r="BNU33" s="22"/>
      <c r="BNV33" s="22"/>
      <c r="BNW33" s="22"/>
      <c r="BNX33" s="22"/>
      <c r="BNY33" s="22"/>
      <c r="BNZ33" s="22"/>
      <c r="BOA33" s="22"/>
      <c r="BOB33" s="22"/>
      <c r="BOC33" s="22"/>
      <c r="BOD33" s="22"/>
      <c r="BOE33" s="22"/>
      <c r="BOF33" s="22"/>
      <c r="BOG33" s="22"/>
      <c r="BOH33" s="22"/>
      <c r="BOI33" s="22"/>
      <c r="BOJ33" s="22"/>
      <c r="BOK33" s="22"/>
      <c r="BOL33" s="22"/>
      <c r="BOM33" s="22"/>
      <c r="BON33" s="22"/>
      <c r="BOO33" s="22"/>
      <c r="BOP33" s="22"/>
      <c r="BOQ33" s="22"/>
      <c r="BOR33" s="22"/>
      <c r="BOS33" s="22"/>
      <c r="BOT33" s="22"/>
      <c r="BOU33" s="22"/>
      <c r="BOV33" s="22"/>
      <c r="BOW33" s="22"/>
      <c r="BOX33" s="22"/>
      <c r="BOY33" s="22"/>
      <c r="BOZ33" s="22"/>
      <c r="BPA33" s="22"/>
      <c r="BPB33" s="22"/>
      <c r="BPC33" s="22"/>
      <c r="BPD33" s="22"/>
      <c r="BPE33" s="22"/>
      <c r="BPF33" s="22"/>
      <c r="BPG33" s="22"/>
      <c r="BPH33" s="22"/>
      <c r="BPI33" s="22"/>
      <c r="BPJ33" s="22"/>
      <c r="BPK33" s="22"/>
      <c r="BPL33" s="22"/>
      <c r="BPM33" s="22"/>
      <c r="BPN33" s="22"/>
      <c r="BPO33" s="22"/>
      <c r="BPP33" s="22"/>
      <c r="BPQ33" s="22"/>
      <c r="BPR33" s="22"/>
      <c r="BPS33" s="22"/>
      <c r="BPT33" s="22"/>
      <c r="BPU33" s="22"/>
      <c r="BPV33" s="22"/>
      <c r="BPW33" s="22"/>
      <c r="BPX33" s="22"/>
      <c r="BPY33" s="22"/>
      <c r="BPZ33" s="22"/>
      <c r="BQA33" s="22"/>
      <c r="BQB33" s="22"/>
      <c r="BQC33" s="22"/>
      <c r="BQD33" s="22"/>
      <c r="BQE33" s="22"/>
      <c r="BQF33" s="22"/>
      <c r="BQG33" s="22"/>
      <c r="BQH33" s="22"/>
      <c r="BQI33" s="22"/>
      <c r="BQJ33" s="22"/>
      <c r="BQK33" s="22"/>
      <c r="BQL33" s="22"/>
      <c r="BQM33" s="22"/>
      <c r="BQN33" s="22"/>
      <c r="BQO33" s="22"/>
      <c r="BQP33" s="22"/>
      <c r="BQQ33" s="22"/>
      <c r="BQR33" s="22"/>
      <c r="BQS33" s="22"/>
      <c r="BQT33" s="22"/>
      <c r="BQU33" s="22"/>
      <c r="BQV33" s="22"/>
      <c r="BQW33" s="22"/>
      <c r="BQX33" s="22"/>
      <c r="BQY33" s="22"/>
      <c r="BQZ33" s="22"/>
      <c r="BRA33" s="22"/>
      <c r="BRB33" s="22"/>
      <c r="BRC33" s="22"/>
      <c r="BRD33" s="22"/>
      <c r="BRE33" s="22"/>
      <c r="BRF33" s="22"/>
      <c r="BRG33" s="22"/>
      <c r="BRH33" s="22"/>
      <c r="BRI33" s="22"/>
      <c r="BRJ33" s="22"/>
      <c r="BRK33" s="22"/>
      <c r="BRL33" s="22"/>
      <c r="BRM33" s="22"/>
      <c r="BRN33" s="22"/>
      <c r="BRO33" s="22"/>
      <c r="BRP33" s="22"/>
      <c r="BRQ33" s="22"/>
      <c r="BRR33" s="22"/>
      <c r="BRS33" s="22"/>
      <c r="BRT33" s="22"/>
      <c r="BRU33" s="22"/>
      <c r="BRV33" s="22"/>
      <c r="BRW33" s="22"/>
      <c r="BRX33" s="22"/>
      <c r="BRY33" s="22"/>
      <c r="BRZ33" s="22"/>
      <c r="BSA33" s="22"/>
      <c r="BSB33" s="22"/>
      <c r="BSC33" s="22"/>
      <c r="BSD33" s="22"/>
      <c r="BSE33" s="22"/>
      <c r="BSF33" s="22"/>
      <c r="BSG33" s="22"/>
      <c r="BSH33" s="22"/>
      <c r="BSI33" s="22"/>
      <c r="BSJ33" s="22"/>
      <c r="BSK33" s="22"/>
      <c r="BSL33" s="22"/>
      <c r="BSM33" s="22"/>
      <c r="BSN33" s="22"/>
      <c r="BSO33" s="22"/>
      <c r="BSP33" s="22"/>
      <c r="BSQ33" s="22"/>
      <c r="BSR33" s="22"/>
      <c r="BSS33" s="22"/>
      <c r="BST33" s="22"/>
      <c r="BSU33" s="22"/>
      <c r="BSV33" s="22"/>
      <c r="BSW33" s="22"/>
      <c r="BSX33" s="22"/>
      <c r="BSY33" s="22"/>
      <c r="BSZ33" s="22"/>
      <c r="BTA33" s="22"/>
      <c r="BTB33" s="22"/>
      <c r="BTC33" s="22"/>
      <c r="BTD33" s="22"/>
      <c r="BTE33" s="22"/>
      <c r="BTF33" s="22"/>
      <c r="BTG33" s="22"/>
      <c r="BTH33" s="22"/>
      <c r="BTI33" s="22"/>
      <c r="BTJ33" s="22"/>
      <c r="BTK33" s="22"/>
      <c r="BTL33" s="22"/>
      <c r="BTM33" s="22"/>
      <c r="BTN33" s="22"/>
      <c r="BTO33" s="22"/>
      <c r="BTP33" s="22"/>
      <c r="BTQ33" s="22"/>
      <c r="BTR33" s="22"/>
      <c r="BTS33" s="22"/>
      <c r="BTT33" s="22"/>
      <c r="BTU33" s="22"/>
      <c r="BTV33" s="22"/>
      <c r="BTW33" s="22"/>
      <c r="BTX33" s="22"/>
      <c r="BTY33" s="22"/>
      <c r="BTZ33" s="22"/>
      <c r="BUA33" s="22"/>
      <c r="BUB33" s="22"/>
      <c r="BUC33" s="22"/>
      <c r="BUD33" s="22"/>
      <c r="BUE33" s="22"/>
      <c r="BUF33" s="22"/>
      <c r="BUG33" s="22"/>
      <c r="BUH33" s="22"/>
      <c r="BUI33" s="22"/>
      <c r="BUJ33" s="22"/>
      <c r="BUK33" s="22"/>
      <c r="BUL33" s="22"/>
      <c r="BUM33" s="22"/>
      <c r="BUN33" s="22"/>
      <c r="BUO33" s="22"/>
      <c r="BUP33" s="22"/>
      <c r="BUQ33" s="22"/>
      <c r="BUR33" s="22"/>
      <c r="BUS33" s="22"/>
      <c r="BUT33" s="22"/>
      <c r="BUU33" s="22"/>
      <c r="BUV33" s="22"/>
      <c r="BUW33" s="22"/>
      <c r="BUX33" s="22"/>
      <c r="BUY33" s="22"/>
      <c r="BUZ33" s="22"/>
      <c r="BVA33" s="22"/>
      <c r="BVB33" s="22"/>
      <c r="BVC33" s="22"/>
      <c r="BVD33" s="22"/>
      <c r="BVE33" s="22"/>
      <c r="BVF33" s="22"/>
      <c r="BVG33" s="22"/>
      <c r="BVH33" s="22"/>
      <c r="BVI33" s="22"/>
      <c r="BVJ33" s="22"/>
      <c r="BVK33" s="22"/>
      <c r="BVL33" s="22"/>
      <c r="BVM33" s="22"/>
      <c r="BVN33" s="22"/>
      <c r="BVO33" s="22"/>
      <c r="BVP33" s="22"/>
      <c r="BVQ33" s="22"/>
      <c r="BVR33" s="22"/>
      <c r="BVS33" s="22"/>
      <c r="BVT33" s="22"/>
      <c r="BVU33" s="22"/>
      <c r="BVV33" s="22"/>
      <c r="BVW33" s="22"/>
      <c r="BVX33" s="22"/>
      <c r="BVY33" s="22"/>
      <c r="BVZ33" s="22"/>
      <c r="BWA33" s="22"/>
      <c r="BWB33" s="22"/>
      <c r="BWC33" s="22"/>
      <c r="BWD33" s="22"/>
      <c r="BWE33" s="22"/>
      <c r="BWF33" s="22"/>
      <c r="BWG33" s="22"/>
      <c r="BWH33" s="22"/>
      <c r="BWI33" s="22"/>
      <c r="BWJ33" s="22"/>
      <c r="BWK33" s="22"/>
      <c r="BWL33" s="22"/>
      <c r="BWM33" s="22"/>
      <c r="BWN33" s="22"/>
      <c r="BWO33" s="22"/>
      <c r="BWP33" s="22"/>
      <c r="BWQ33" s="22"/>
      <c r="BWR33" s="22"/>
      <c r="BWS33" s="22"/>
      <c r="BWT33" s="22"/>
      <c r="BWU33" s="22"/>
      <c r="BWV33" s="22"/>
      <c r="BWW33" s="22"/>
      <c r="BWX33" s="22"/>
      <c r="BWY33" s="22"/>
      <c r="BWZ33" s="22"/>
      <c r="BXA33" s="22"/>
      <c r="BXB33" s="22"/>
      <c r="BXC33" s="22"/>
      <c r="BXD33" s="22"/>
      <c r="BXE33" s="22"/>
      <c r="BXF33" s="22"/>
      <c r="BXG33" s="22"/>
      <c r="BXH33" s="22"/>
      <c r="BXI33" s="22"/>
      <c r="BXJ33" s="22"/>
      <c r="BXK33" s="22"/>
      <c r="BXL33" s="22"/>
      <c r="BXM33" s="22"/>
      <c r="BXN33" s="22"/>
      <c r="BXO33" s="22"/>
      <c r="BXP33" s="22"/>
      <c r="BXQ33" s="22"/>
      <c r="BXR33" s="22"/>
      <c r="BXS33" s="22"/>
      <c r="BXT33" s="22"/>
      <c r="BXU33" s="22"/>
      <c r="BXV33" s="22"/>
      <c r="BXW33" s="22"/>
      <c r="BXX33" s="22"/>
      <c r="BXY33" s="22"/>
      <c r="BXZ33" s="22"/>
      <c r="BYA33" s="22"/>
      <c r="BYB33" s="22"/>
      <c r="BYC33" s="22"/>
      <c r="BYD33" s="22"/>
      <c r="BYE33" s="22"/>
      <c r="BYF33" s="22"/>
      <c r="BYG33" s="22"/>
      <c r="BYH33" s="22"/>
      <c r="BYI33" s="22"/>
      <c r="BYJ33" s="22"/>
      <c r="BYK33" s="22"/>
      <c r="BYL33" s="22"/>
      <c r="BYM33" s="22"/>
      <c r="BYN33" s="22"/>
      <c r="BYO33" s="22"/>
      <c r="BYP33" s="22"/>
      <c r="BYQ33" s="22"/>
      <c r="BYR33" s="22"/>
      <c r="BYS33" s="22"/>
      <c r="BYT33" s="22"/>
      <c r="BYU33" s="22"/>
      <c r="BYV33" s="22"/>
      <c r="BYW33" s="22"/>
      <c r="BYX33" s="22"/>
      <c r="BYY33" s="22"/>
      <c r="BYZ33" s="22"/>
      <c r="BZA33" s="22"/>
      <c r="BZB33" s="22"/>
      <c r="BZC33" s="22"/>
      <c r="BZD33" s="22"/>
      <c r="BZE33" s="22"/>
      <c r="BZF33" s="22"/>
      <c r="BZG33" s="22"/>
      <c r="BZH33" s="22"/>
      <c r="BZI33" s="22"/>
      <c r="BZJ33" s="22"/>
      <c r="BZK33" s="22"/>
      <c r="BZL33" s="22"/>
      <c r="BZM33" s="22"/>
      <c r="BZN33" s="22"/>
      <c r="BZO33" s="22"/>
      <c r="BZP33" s="22"/>
      <c r="BZQ33" s="22"/>
      <c r="BZR33" s="22"/>
      <c r="BZS33" s="22"/>
      <c r="BZT33" s="22"/>
      <c r="BZU33" s="22"/>
      <c r="BZV33" s="22"/>
      <c r="BZW33" s="22"/>
      <c r="BZX33" s="22"/>
      <c r="BZY33" s="22"/>
      <c r="BZZ33" s="22"/>
      <c r="CAA33" s="22"/>
      <c r="CAB33" s="22"/>
      <c r="CAC33" s="22"/>
      <c r="CAD33" s="22"/>
      <c r="CAE33" s="22"/>
      <c r="CAF33" s="22"/>
      <c r="CAG33" s="22"/>
      <c r="CAH33" s="22"/>
      <c r="CAI33" s="22"/>
      <c r="CAJ33" s="22"/>
      <c r="CAK33" s="22"/>
      <c r="CAL33" s="22"/>
      <c r="CAM33" s="22"/>
      <c r="CAN33" s="22"/>
      <c r="CAO33" s="22"/>
      <c r="CAP33" s="22"/>
      <c r="CAQ33" s="22"/>
      <c r="CAR33" s="22"/>
      <c r="CAS33" s="22"/>
      <c r="CAT33" s="22"/>
      <c r="CAU33" s="22"/>
      <c r="CAV33" s="22"/>
      <c r="CAW33" s="22"/>
      <c r="CAX33" s="22"/>
      <c r="CAY33" s="22"/>
      <c r="CAZ33" s="22"/>
      <c r="CBA33" s="22"/>
      <c r="CBB33" s="22"/>
      <c r="CBC33" s="22"/>
      <c r="CBD33" s="22"/>
      <c r="CBE33" s="22"/>
      <c r="CBF33" s="22"/>
      <c r="CBG33" s="22"/>
      <c r="CBH33" s="22"/>
      <c r="CBI33" s="22"/>
      <c r="CBJ33" s="22"/>
      <c r="CBK33" s="22"/>
      <c r="CBL33" s="22"/>
      <c r="CBM33" s="22"/>
      <c r="CBN33" s="22"/>
      <c r="CBO33" s="22"/>
      <c r="CBP33" s="22"/>
      <c r="CBQ33" s="22"/>
      <c r="CBR33" s="22"/>
      <c r="CBS33" s="22"/>
      <c r="CBT33" s="22"/>
      <c r="CBU33" s="22"/>
      <c r="CBV33" s="22"/>
      <c r="CBW33" s="22"/>
      <c r="CBX33" s="22"/>
      <c r="CBY33" s="22"/>
      <c r="CBZ33" s="22"/>
      <c r="CCA33" s="22"/>
      <c r="CCB33" s="22"/>
      <c r="CCC33" s="22"/>
      <c r="CCD33" s="22"/>
      <c r="CCE33" s="22"/>
      <c r="CCF33" s="22"/>
      <c r="CCG33" s="22"/>
      <c r="CCH33" s="22"/>
      <c r="CCI33" s="22"/>
      <c r="CCJ33" s="22"/>
      <c r="CCK33" s="22"/>
      <c r="CCL33" s="22"/>
      <c r="CCM33" s="22"/>
      <c r="CCN33" s="22"/>
      <c r="CCO33" s="22"/>
      <c r="CCP33" s="22"/>
      <c r="CCQ33" s="22"/>
      <c r="CCR33" s="22"/>
      <c r="CCS33" s="22"/>
      <c r="CCT33" s="22"/>
      <c r="CCU33" s="22"/>
      <c r="CCV33" s="22"/>
      <c r="CCW33" s="22"/>
      <c r="CCX33" s="22"/>
      <c r="CCY33" s="22"/>
      <c r="CCZ33" s="22"/>
      <c r="CDA33" s="22"/>
      <c r="CDB33" s="22"/>
      <c r="CDC33" s="22"/>
      <c r="CDD33" s="22"/>
      <c r="CDE33" s="22"/>
      <c r="CDF33" s="22"/>
      <c r="CDG33" s="22"/>
      <c r="CDH33" s="22"/>
      <c r="CDI33" s="22"/>
      <c r="CDJ33" s="22"/>
      <c r="CDK33" s="22"/>
      <c r="CDL33" s="22"/>
      <c r="CDM33" s="22"/>
      <c r="CDN33" s="22"/>
      <c r="CDO33" s="22"/>
      <c r="CDP33" s="22"/>
      <c r="CDQ33" s="22"/>
      <c r="CDR33" s="22"/>
      <c r="CDS33" s="22"/>
      <c r="CDT33" s="22"/>
      <c r="CDU33" s="22"/>
      <c r="CDV33" s="22"/>
      <c r="CDW33" s="22"/>
      <c r="CDX33" s="22"/>
      <c r="CDY33" s="22"/>
      <c r="CDZ33" s="22"/>
      <c r="CEA33" s="22"/>
      <c r="CEB33" s="22"/>
      <c r="CEC33" s="22"/>
      <c r="CED33" s="22"/>
      <c r="CEE33" s="22"/>
      <c r="CEF33" s="22"/>
      <c r="CEG33" s="22"/>
      <c r="CEH33" s="22"/>
      <c r="CEI33" s="22"/>
      <c r="CEJ33" s="22"/>
      <c r="CEK33" s="22"/>
      <c r="CEL33" s="22"/>
      <c r="CEM33" s="22"/>
      <c r="CEN33" s="22"/>
      <c r="CEO33" s="22"/>
      <c r="CEP33" s="22"/>
      <c r="CEQ33" s="22"/>
      <c r="CER33" s="22"/>
      <c r="CES33" s="22"/>
      <c r="CET33" s="22"/>
      <c r="CEU33" s="22"/>
      <c r="CEV33" s="22"/>
      <c r="CEW33" s="22"/>
      <c r="CEX33" s="22"/>
      <c r="CEY33" s="22"/>
      <c r="CEZ33" s="22"/>
      <c r="CFA33" s="22"/>
      <c r="CFB33" s="22"/>
      <c r="CFC33" s="22"/>
      <c r="CFD33" s="22"/>
      <c r="CFE33" s="22"/>
      <c r="CFF33" s="22"/>
      <c r="CFG33" s="22"/>
      <c r="CFH33" s="22"/>
      <c r="CFI33" s="22"/>
      <c r="CFJ33" s="22"/>
      <c r="CFK33" s="22"/>
      <c r="CFL33" s="22"/>
      <c r="CFM33" s="22"/>
      <c r="CFN33" s="22"/>
      <c r="CFO33" s="22"/>
      <c r="CFP33" s="22"/>
      <c r="CFQ33" s="22"/>
      <c r="CFR33" s="22"/>
      <c r="CFS33" s="22"/>
      <c r="CFT33" s="22"/>
      <c r="CFU33" s="22"/>
      <c r="CFV33" s="22"/>
      <c r="CFW33" s="22"/>
      <c r="CFX33" s="22"/>
      <c r="CFY33" s="22"/>
      <c r="CFZ33" s="22"/>
      <c r="CGA33" s="22"/>
      <c r="CGB33" s="22"/>
      <c r="CGC33" s="22"/>
      <c r="CGD33" s="22"/>
      <c r="CGE33" s="22"/>
      <c r="CGF33" s="22"/>
      <c r="CGG33" s="22"/>
      <c r="CGH33" s="22"/>
      <c r="CGI33" s="22"/>
      <c r="CGJ33" s="22"/>
      <c r="CGK33" s="22"/>
      <c r="CGL33" s="22"/>
      <c r="CGM33" s="22"/>
      <c r="CGN33" s="22"/>
      <c r="CGO33" s="22"/>
      <c r="CGP33" s="22"/>
      <c r="CGQ33" s="22"/>
      <c r="CGR33" s="22"/>
      <c r="CGS33" s="22"/>
      <c r="CGT33" s="22"/>
      <c r="CGU33" s="22"/>
      <c r="CGV33" s="22"/>
      <c r="CGW33" s="22"/>
      <c r="CGX33" s="22"/>
      <c r="CGY33" s="22"/>
      <c r="CGZ33" s="22"/>
      <c r="CHA33" s="22"/>
      <c r="CHB33" s="22"/>
      <c r="CHC33" s="22"/>
      <c r="CHD33" s="22"/>
      <c r="CHE33" s="22"/>
      <c r="CHF33" s="22"/>
      <c r="CHG33" s="22"/>
      <c r="CHH33" s="22"/>
      <c r="CHI33" s="22"/>
      <c r="CHJ33" s="22"/>
      <c r="CHK33" s="22"/>
      <c r="CHL33" s="22"/>
      <c r="CHM33" s="22"/>
      <c r="CHN33" s="22"/>
      <c r="CHO33" s="22"/>
      <c r="CHP33" s="22"/>
      <c r="CHQ33" s="22"/>
      <c r="CHR33" s="22"/>
      <c r="CHS33" s="22"/>
      <c r="CHT33" s="22"/>
      <c r="CHU33" s="22"/>
      <c r="CHV33" s="22"/>
      <c r="CHW33" s="22"/>
      <c r="CHX33" s="22"/>
      <c r="CHY33" s="22"/>
      <c r="CHZ33" s="22"/>
      <c r="CIA33" s="22"/>
      <c r="CIB33" s="22"/>
      <c r="CIC33" s="22"/>
      <c r="CID33" s="22"/>
      <c r="CIE33" s="22"/>
      <c r="CIF33" s="22"/>
      <c r="CIG33" s="22"/>
      <c r="CIH33" s="22"/>
      <c r="CII33" s="22"/>
      <c r="CIJ33" s="22"/>
      <c r="CIK33" s="22"/>
      <c r="CIL33" s="22"/>
      <c r="CIM33" s="22"/>
      <c r="CIN33" s="22"/>
      <c r="CIO33" s="22"/>
      <c r="CIP33" s="22"/>
      <c r="CIQ33" s="22"/>
      <c r="CIR33" s="22"/>
      <c r="CIS33" s="22"/>
      <c r="CIT33" s="22"/>
      <c r="CIU33" s="22"/>
      <c r="CIV33" s="22"/>
      <c r="CIW33" s="22"/>
      <c r="CIX33" s="22"/>
      <c r="CIY33" s="22"/>
      <c r="CIZ33" s="22"/>
      <c r="CJA33" s="22"/>
      <c r="CJB33" s="22"/>
      <c r="CJC33" s="22"/>
      <c r="CJD33" s="22"/>
      <c r="CJE33" s="22"/>
      <c r="CJF33" s="22"/>
      <c r="CJG33" s="22"/>
      <c r="CJH33" s="22"/>
      <c r="CJI33" s="22"/>
      <c r="CJJ33" s="22"/>
      <c r="CJK33" s="22"/>
      <c r="CJL33" s="22"/>
      <c r="CJM33" s="22"/>
      <c r="CJN33" s="22"/>
      <c r="CJO33" s="22"/>
      <c r="CJP33" s="22"/>
      <c r="CJQ33" s="22"/>
      <c r="CJR33" s="22"/>
      <c r="CJS33" s="22"/>
      <c r="CJT33" s="22"/>
      <c r="CJU33" s="22"/>
      <c r="CJV33" s="22"/>
      <c r="CJW33" s="22"/>
      <c r="CJX33" s="22"/>
      <c r="CJY33" s="22"/>
      <c r="CJZ33" s="22"/>
      <c r="CKA33" s="22"/>
      <c r="CKB33" s="22"/>
      <c r="CKC33" s="22"/>
      <c r="CKD33" s="22"/>
      <c r="CKE33" s="22"/>
      <c r="CKF33" s="22"/>
      <c r="CKG33" s="22"/>
      <c r="CKH33" s="22"/>
      <c r="CKI33" s="22"/>
      <c r="CKJ33" s="22"/>
      <c r="CKK33" s="22"/>
      <c r="CKL33" s="22"/>
      <c r="CKM33" s="22"/>
      <c r="CKN33" s="22"/>
      <c r="CKO33" s="22"/>
      <c r="CKP33" s="22"/>
      <c r="CKQ33" s="22"/>
      <c r="CKR33" s="22"/>
      <c r="CKS33" s="22"/>
      <c r="CKT33" s="22"/>
      <c r="CKU33" s="22"/>
      <c r="CKV33" s="22"/>
      <c r="CKW33" s="22"/>
      <c r="CKX33" s="22"/>
      <c r="CKY33" s="22"/>
      <c r="CKZ33" s="22"/>
      <c r="CLA33" s="22"/>
      <c r="CLB33" s="22"/>
      <c r="CLC33" s="22"/>
      <c r="CLD33" s="22"/>
      <c r="CLE33" s="22"/>
      <c r="CLF33" s="22"/>
      <c r="CLG33" s="22"/>
      <c r="CLH33" s="22"/>
      <c r="CLI33" s="22"/>
      <c r="CLJ33" s="22"/>
      <c r="CLK33" s="22"/>
      <c r="CLL33" s="22"/>
      <c r="CLM33" s="22"/>
      <c r="CLN33" s="22"/>
      <c r="CLO33" s="22"/>
      <c r="CLP33" s="22"/>
      <c r="CLQ33" s="22"/>
      <c r="CLR33" s="22"/>
      <c r="CLS33" s="22"/>
      <c r="CLT33" s="22"/>
      <c r="CLU33" s="22"/>
      <c r="CLV33" s="22"/>
      <c r="CLW33" s="22"/>
      <c r="CLX33" s="22"/>
      <c r="CLY33" s="22"/>
      <c r="CLZ33" s="22"/>
      <c r="CMA33" s="22"/>
      <c r="CMB33" s="22"/>
      <c r="CMC33" s="22"/>
      <c r="CMD33" s="22"/>
      <c r="CME33" s="22"/>
      <c r="CMF33" s="22"/>
      <c r="CMG33" s="22"/>
      <c r="CMH33" s="22"/>
      <c r="CMI33" s="22"/>
      <c r="CMJ33" s="22"/>
      <c r="CMK33" s="22"/>
      <c r="CML33" s="22"/>
      <c r="CMM33" s="22"/>
      <c r="CMN33" s="22"/>
      <c r="CMO33" s="22"/>
      <c r="CMP33" s="22"/>
      <c r="CMQ33" s="22"/>
      <c r="CMR33" s="22"/>
      <c r="CMS33" s="22"/>
      <c r="CMT33" s="22"/>
      <c r="CMU33" s="22"/>
      <c r="CMV33" s="22"/>
      <c r="CMW33" s="22"/>
      <c r="CMX33" s="22"/>
      <c r="CMY33" s="22"/>
      <c r="CMZ33" s="22"/>
      <c r="CNA33" s="22"/>
      <c r="CNB33" s="22"/>
      <c r="CNC33" s="22"/>
      <c r="CND33" s="22"/>
      <c r="CNE33" s="22"/>
      <c r="CNF33" s="22"/>
      <c r="CNG33" s="22"/>
      <c r="CNH33" s="22"/>
      <c r="CNI33" s="22"/>
      <c r="CNJ33" s="22"/>
      <c r="CNK33" s="22"/>
      <c r="CNL33" s="22"/>
      <c r="CNM33" s="22"/>
      <c r="CNN33" s="22"/>
      <c r="CNO33" s="22"/>
      <c r="CNP33" s="22"/>
      <c r="CNQ33" s="22"/>
      <c r="CNR33" s="22"/>
      <c r="CNS33" s="22"/>
      <c r="CNT33" s="22"/>
      <c r="CNU33" s="22"/>
      <c r="CNV33" s="22"/>
      <c r="CNW33" s="22"/>
      <c r="CNX33" s="22"/>
      <c r="CNY33" s="22"/>
      <c r="CNZ33" s="22"/>
      <c r="COA33" s="22"/>
      <c r="COB33" s="22"/>
      <c r="COC33" s="22"/>
      <c r="COD33" s="22"/>
      <c r="COE33" s="22"/>
      <c r="COF33" s="22"/>
      <c r="COG33" s="22"/>
      <c r="COH33" s="22"/>
      <c r="COI33" s="22"/>
      <c r="COJ33" s="22"/>
      <c r="COK33" s="22"/>
      <c r="COL33" s="22"/>
      <c r="COM33" s="22"/>
      <c r="CON33" s="22"/>
      <c r="COO33" s="22"/>
      <c r="COP33" s="22"/>
      <c r="COQ33" s="22"/>
      <c r="COR33" s="22"/>
      <c r="COS33" s="22"/>
      <c r="COT33" s="22"/>
      <c r="COU33" s="22"/>
      <c r="COV33" s="22"/>
      <c r="COW33" s="22"/>
      <c r="COX33" s="22"/>
      <c r="COY33" s="22"/>
      <c r="COZ33" s="22"/>
      <c r="CPA33" s="22"/>
      <c r="CPB33" s="22"/>
      <c r="CPC33" s="22"/>
      <c r="CPD33" s="22"/>
      <c r="CPE33" s="22"/>
      <c r="CPF33" s="22"/>
      <c r="CPG33" s="22"/>
      <c r="CPH33" s="22"/>
      <c r="CPI33" s="22"/>
      <c r="CPJ33" s="22"/>
      <c r="CPK33" s="22"/>
      <c r="CPL33" s="22"/>
      <c r="CPM33" s="22"/>
      <c r="CPN33" s="22"/>
      <c r="CPO33" s="22"/>
      <c r="CPP33" s="22"/>
      <c r="CPQ33" s="22"/>
      <c r="CPR33" s="22"/>
      <c r="CPS33" s="22"/>
      <c r="CPT33" s="22"/>
      <c r="CPU33" s="22"/>
      <c r="CPV33" s="22"/>
      <c r="CPW33" s="22"/>
      <c r="CPX33" s="22"/>
      <c r="CPY33" s="22"/>
      <c r="CPZ33" s="22"/>
      <c r="CQA33" s="22"/>
      <c r="CQB33" s="22"/>
      <c r="CQC33" s="22"/>
      <c r="CQD33" s="22"/>
      <c r="CQE33" s="22"/>
      <c r="CQF33" s="22"/>
      <c r="CQG33" s="22"/>
      <c r="CQH33" s="22"/>
      <c r="CQI33" s="22"/>
      <c r="CQJ33" s="22"/>
      <c r="CQK33" s="22"/>
      <c r="CQL33" s="22"/>
      <c r="CQM33" s="22"/>
      <c r="CQN33" s="22"/>
      <c r="CQO33" s="22"/>
      <c r="CQP33" s="22"/>
      <c r="CQQ33" s="22"/>
      <c r="CQR33" s="22"/>
      <c r="CQS33" s="22"/>
      <c r="CQT33" s="22"/>
      <c r="CQU33" s="22"/>
      <c r="CQV33" s="22"/>
      <c r="CQW33" s="22"/>
      <c r="CQX33" s="22"/>
      <c r="CQY33" s="22"/>
      <c r="CQZ33" s="22"/>
      <c r="CRA33" s="22"/>
      <c r="CRB33" s="22"/>
      <c r="CRC33" s="22"/>
      <c r="CRD33" s="22"/>
      <c r="CRE33" s="22"/>
      <c r="CRF33" s="22"/>
      <c r="CRG33" s="22"/>
      <c r="CRH33" s="22"/>
      <c r="CRI33" s="22"/>
      <c r="CRJ33" s="22"/>
      <c r="CRK33" s="22"/>
      <c r="CRL33" s="22"/>
      <c r="CRM33" s="22"/>
      <c r="CRN33" s="22"/>
      <c r="CRO33" s="22"/>
      <c r="CRP33" s="22"/>
      <c r="CRQ33" s="22"/>
      <c r="CRR33" s="22"/>
      <c r="CRS33" s="22"/>
      <c r="CRT33" s="22"/>
      <c r="CRU33" s="22"/>
      <c r="CRV33" s="22"/>
      <c r="CRW33" s="22"/>
      <c r="CRX33" s="22"/>
      <c r="CRY33" s="22"/>
      <c r="CRZ33" s="22"/>
      <c r="CSA33" s="22"/>
      <c r="CSB33" s="22"/>
      <c r="CSC33" s="22"/>
      <c r="CSD33" s="22"/>
      <c r="CSE33" s="22"/>
      <c r="CSF33" s="22"/>
      <c r="CSG33" s="22"/>
      <c r="CSH33" s="22"/>
      <c r="CSI33" s="22"/>
      <c r="CSJ33" s="22"/>
      <c r="CSK33" s="22"/>
      <c r="CSL33" s="22"/>
      <c r="CSM33" s="22"/>
      <c r="CSN33" s="22"/>
      <c r="CSO33" s="22"/>
      <c r="CSP33" s="22"/>
      <c r="CSQ33" s="22"/>
      <c r="CSR33" s="22"/>
      <c r="CSS33" s="22"/>
      <c r="CST33" s="22"/>
      <c r="CSU33" s="22"/>
      <c r="CSV33" s="22"/>
      <c r="CSW33" s="22"/>
      <c r="CSX33" s="22"/>
      <c r="CSY33" s="22"/>
      <c r="CSZ33" s="22"/>
      <c r="CTA33" s="22"/>
      <c r="CTB33" s="22"/>
      <c r="CTC33" s="22"/>
      <c r="CTD33" s="22"/>
      <c r="CTE33" s="22"/>
      <c r="CTF33" s="22"/>
      <c r="CTG33" s="22"/>
      <c r="CTH33" s="22"/>
      <c r="CTI33" s="22"/>
      <c r="CTJ33" s="22"/>
      <c r="CTK33" s="22"/>
      <c r="CTL33" s="22"/>
      <c r="CTM33" s="22"/>
      <c r="CTN33" s="22"/>
      <c r="CTO33" s="22"/>
      <c r="CTP33" s="22"/>
      <c r="CTQ33" s="22"/>
      <c r="CTR33" s="22"/>
      <c r="CTS33" s="22"/>
      <c r="CTT33" s="22"/>
      <c r="CTU33" s="22"/>
      <c r="CTV33" s="22"/>
      <c r="CTW33" s="22"/>
      <c r="CTX33" s="22"/>
      <c r="CTY33" s="22"/>
      <c r="CTZ33" s="22"/>
      <c r="CUA33" s="22"/>
      <c r="CUB33" s="22"/>
      <c r="CUC33" s="22"/>
      <c r="CUD33" s="22"/>
      <c r="CUE33" s="22"/>
      <c r="CUF33" s="22"/>
      <c r="CUG33" s="22"/>
      <c r="CUH33" s="22"/>
      <c r="CUI33" s="22"/>
      <c r="CUJ33" s="22"/>
      <c r="CUK33" s="22"/>
      <c r="CUL33" s="22"/>
      <c r="CUM33" s="22"/>
      <c r="CUN33" s="22"/>
      <c r="CUO33" s="22"/>
      <c r="CUP33" s="22"/>
      <c r="CUQ33" s="22"/>
      <c r="CUR33" s="22"/>
      <c r="CUS33" s="22"/>
      <c r="CUT33" s="22"/>
      <c r="CUU33" s="22"/>
      <c r="CUV33" s="22"/>
      <c r="CUW33" s="22"/>
      <c r="CUX33" s="22"/>
      <c r="CUY33" s="22"/>
      <c r="CUZ33" s="22"/>
      <c r="CVA33" s="22"/>
      <c r="CVB33" s="22"/>
      <c r="CVC33" s="22"/>
      <c r="CVD33" s="22"/>
      <c r="CVE33" s="22"/>
      <c r="CVF33" s="22"/>
      <c r="CVG33" s="22"/>
      <c r="CVH33" s="22"/>
      <c r="CVI33" s="22"/>
      <c r="CVJ33" s="22"/>
      <c r="CVK33" s="22"/>
      <c r="CVL33" s="22"/>
      <c r="CVM33" s="22"/>
      <c r="CVN33" s="22"/>
      <c r="CVO33" s="22"/>
      <c r="CVP33" s="22"/>
      <c r="CVQ33" s="22"/>
      <c r="CVR33" s="22"/>
      <c r="CVS33" s="22"/>
      <c r="CVT33" s="22"/>
      <c r="CVU33" s="22"/>
      <c r="CVV33" s="22"/>
      <c r="CVW33" s="22"/>
      <c r="CVX33" s="22"/>
      <c r="CVY33" s="22"/>
      <c r="CVZ33" s="22"/>
      <c r="CWA33" s="22"/>
      <c r="CWB33" s="22"/>
      <c r="CWC33" s="22"/>
      <c r="CWD33" s="22"/>
      <c r="CWE33" s="22"/>
      <c r="CWF33" s="22"/>
      <c r="CWG33" s="22"/>
      <c r="CWH33" s="22"/>
      <c r="CWI33" s="22"/>
      <c r="CWJ33" s="22"/>
      <c r="CWK33" s="22"/>
      <c r="CWL33" s="22"/>
      <c r="CWM33" s="22"/>
      <c r="CWN33" s="22"/>
      <c r="CWO33" s="22"/>
      <c r="CWP33" s="22"/>
      <c r="CWQ33" s="22"/>
      <c r="CWR33" s="22"/>
      <c r="CWS33" s="22"/>
      <c r="CWT33" s="22"/>
      <c r="CWU33" s="22"/>
      <c r="CWV33" s="22"/>
      <c r="CWW33" s="22"/>
      <c r="CWX33" s="22"/>
      <c r="CWY33" s="22"/>
      <c r="CWZ33" s="22"/>
      <c r="CXA33" s="22"/>
      <c r="CXB33" s="22"/>
      <c r="CXC33" s="22"/>
      <c r="CXD33" s="22"/>
      <c r="CXE33" s="22"/>
      <c r="CXF33" s="22"/>
      <c r="CXG33" s="22"/>
      <c r="CXH33" s="22"/>
      <c r="CXI33" s="22"/>
      <c r="CXJ33" s="22"/>
      <c r="CXK33" s="22"/>
      <c r="CXL33" s="22"/>
      <c r="CXM33" s="22"/>
      <c r="CXN33" s="22"/>
      <c r="CXO33" s="22"/>
      <c r="CXP33" s="22"/>
      <c r="CXQ33" s="22"/>
      <c r="CXR33" s="22"/>
      <c r="CXS33" s="22"/>
      <c r="CXT33" s="22"/>
      <c r="CXU33" s="22"/>
      <c r="CXV33" s="22"/>
      <c r="CXW33" s="22"/>
      <c r="CXX33" s="22"/>
      <c r="CXY33" s="22"/>
      <c r="CXZ33" s="22"/>
      <c r="CYA33" s="22"/>
      <c r="CYB33" s="22"/>
      <c r="CYC33" s="22"/>
      <c r="CYD33" s="22"/>
      <c r="CYE33" s="22"/>
      <c r="CYF33" s="22"/>
      <c r="CYG33" s="22"/>
      <c r="CYH33" s="22"/>
      <c r="CYI33" s="22"/>
      <c r="CYJ33" s="22"/>
      <c r="CYK33" s="22"/>
      <c r="CYL33" s="22"/>
      <c r="CYM33" s="22"/>
      <c r="CYN33" s="22"/>
      <c r="CYO33" s="22"/>
      <c r="CYP33" s="22"/>
      <c r="CYQ33" s="22"/>
      <c r="CYR33" s="22"/>
      <c r="CYS33" s="22"/>
      <c r="CYT33" s="22"/>
      <c r="CYU33" s="22"/>
      <c r="CYV33" s="22"/>
      <c r="CYW33" s="22"/>
      <c r="CYX33" s="22"/>
      <c r="CYY33" s="22"/>
      <c r="CYZ33" s="22"/>
      <c r="CZA33" s="22"/>
      <c r="CZB33" s="22"/>
      <c r="CZC33" s="22"/>
      <c r="CZD33" s="22"/>
      <c r="CZE33" s="22"/>
      <c r="CZF33" s="22"/>
      <c r="CZG33" s="22"/>
      <c r="CZH33" s="22"/>
      <c r="CZI33" s="22"/>
      <c r="CZJ33" s="22"/>
      <c r="CZK33" s="22"/>
      <c r="CZL33" s="22"/>
      <c r="CZM33" s="22"/>
      <c r="CZN33" s="22"/>
      <c r="CZO33" s="22"/>
      <c r="CZP33" s="22"/>
      <c r="CZQ33" s="22"/>
      <c r="CZR33" s="22"/>
      <c r="CZS33" s="22"/>
      <c r="CZT33" s="22"/>
      <c r="CZU33" s="22"/>
      <c r="CZV33" s="22"/>
      <c r="CZW33" s="22"/>
      <c r="CZX33" s="22"/>
      <c r="CZY33" s="22"/>
      <c r="CZZ33" s="22"/>
      <c r="DAA33" s="22"/>
      <c r="DAB33" s="22"/>
      <c r="DAC33" s="22"/>
      <c r="DAD33" s="22"/>
      <c r="DAE33" s="22"/>
      <c r="DAF33" s="22"/>
      <c r="DAG33" s="22"/>
      <c r="DAH33" s="22"/>
      <c r="DAI33" s="22"/>
      <c r="DAJ33" s="22"/>
      <c r="DAK33" s="22"/>
      <c r="DAL33" s="22"/>
      <c r="DAM33" s="22"/>
      <c r="DAN33" s="22"/>
      <c r="DAO33" s="22"/>
      <c r="DAP33" s="22"/>
      <c r="DAQ33" s="22"/>
      <c r="DAR33" s="22"/>
      <c r="DAS33" s="22"/>
      <c r="DAT33" s="22"/>
      <c r="DAU33" s="22"/>
      <c r="DAV33" s="22"/>
      <c r="DAW33" s="22"/>
      <c r="DAX33" s="22"/>
      <c r="DAY33" s="22"/>
      <c r="DAZ33" s="22"/>
      <c r="DBA33" s="22"/>
      <c r="DBB33" s="22"/>
      <c r="DBC33" s="22"/>
      <c r="DBD33" s="22"/>
      <c r="DBE33" s="22"/>
      <c r="DBF33" s="22"/>
      <c r="DBG33" s="22"/>
      <c r="DBH33" s="22"/>
      <c r="DBI33" s="22"/>
      <c r="DBJ33" s="22"/>
      <c r="DBK33" s="22"/>
      <c r="DBL33" s="22"/>
      <c r="DBM33" s="22"/>
      <c r="DBN33" s="22"/>
      <c r="DBO33" s="22"/>
      <c r="DBP33" s="22"/>
      <c r="DBQ33" s="22"/>
      <c r="DBR33" s="22"/>
      <c r="DBS33" s="22"/>
      <c r="DBT33" s="22"/>
      <c r="DBU33" s="22"/>
      <c r="DBV33" s="22"/>
      <c r="DBW33" s="22"/>
      <c r="DBX33" s="22"/>
      <c r="DBY33" s="22"/>
      <c r="DBZ33" s="22"/>
      <c r="DCA33" s="22"/>
      <c r="DCB33" s="22"/>
      <c r="DCC33" s="22"/>
      <c r="DCD33" s="22"/>
      <c r="DCE33" s="22"/>
      <c r="DCF33" s="22"/>
      <c r="DCG33" s="22"/>
      <c r="DCH33" s="22"/>
      <c r="DCI33" s="22"/>
      <c r="DCJ33" s="22"/>
      <c r="DCK33" s="22"/>
      <c r="DCL33" s="22"/>
      <c r="DCM33" s="22"/>
      <c r="DCN33" s="22"/>
      <c r="DCO33" s="22"/>
      <c r="DCP33" s="22"/>
      <c r="DCQ33" s="22"/>
      <c r="DCR33" s="22"/>
      <c r="DCS33" s="22"/>
      <c r="DCT33" s="22"/>
      <c r="DCU33" s="22"/>
      <c r="DCV33" s="22"/>
      <c r="DCW33" s="22"/>
      <c r="DCX33" s="22"/>
      <c r="DCY33" s="22"/>
      <c r="DCZ33" s="22"/>
      <c r="DDA33" s="22"/>
      <c r="DDB33" s="22"/>
      <c r="DDC33" s="22"/>
      <c r="DDD33" s="22"/>
      <c r="DDE33" s="22"/>
      <c r="DDF33" s="22"/>
      <c r="DDG33" s="22"/>
      <c r="DDH33" s="22"/>
      <c r="DDI33" s="22"/>
      <c r="DDJ33" s="22"/>
      <c r="DDK33" s="22"/>
      <c r="DDL33" s="22"/>
      <c r="DDM33" s="22"/>
      <c r="DDN33" s="22"/>
      <c r="DDO33" s="22"/>
      <c r="DDP33" s="22"/>
      <c r="DDQ33" s="22"/>
      <c r="DDR33" s="22"/>
      <c r="DDS33" s="22"/>
      <c r="DDT33" s="22"/>
      <c r="DDU33" s="22"/>
      <c r="DDV33" s="22"/>
      <c r="DDW33" s="22"/>
      <c r="DDX33" s="22"/>
      <c r="DDY33" s="22"/>
      <c r="DDZ33" s="22"/>
      <c r="DEA33" s="22"/>
      <c r="DEB33" s="22"/>
      <c r="DEC33" s="22"/>
      <c r="DED33" s="22"/>
      <c r="DEE33" s="22"/>
      <c r="DEF33" s="22"/>
      <c r="DEG33" s="22"/>
      <c r="DEH33" s="22"/>
      <c r="DEI33" s="22"/>
      <c r="DEJ33" s="22"/>
      <c r="DEK33" s="22"/>
      <c r="DEL33" s="22"/>
      <c r="DEM33" s="22"/>
      <c r="DEN33" s="22"/>
      <c r="DEO33" s="22"/>
      <c r="DEP33" s="22"/>
      <c r="DEQ33" s="22"/>
      <c r="DER33" s="22"/>
      <c r="DES33" s="22"/>
      <c r="DET33" s="22"/>
      <c r="DEU33" s="22"/>
      <c r="DEV33" s="22"/>
      <c r="DEW33" s="22"/>
      <c r="DEX33" s="22"/>
      <c r="DEY33" s="22"/>
      <c r="DEZ33" s="22"/>
      <c r="DFA33" s="22"/>
      <c r="DFB33" s="22"/>
      <c r="DFC33" s="22"/>
      <c r="DFD33" s="22"/>
      <c r="DFE33" s="22"/>
      <c r="DFF33" s="22"/>
      <c r="DFG33" s="22"/>
      <c r="DFH33" s="22"/>
      <c r="DFI33" s="22"/>
      <c r="DFJ33" s="22"/>
      <c r="DFK33" s="22"/>
      <c r="DFL33" s="22"/>
      <c r="DFM33" s="22"/>
      <c r="DFN33" s="22"/>
      <c r="DFO33" s="22"/>
      <c r="DFP33" s="22"/>
      <c r="DFQ33" s="22"/>
      <c r="DFR33" s="22"/>
      <c r="DFS33" s="22"/>
      <c r="DFT33" s="22"/>
      <c r="DFU33" s="22"/>
      <c r="DFV33" s="22"/>
      <c r="DFW33" s="22"/>
      <c r="DFX33" s="22"/>
      <c r="DFY33" s="22"/>
      <c r="DFZ33" s="22"/>
      <c r="DGA33" s="22"/>
      <c r="DGB33" s="22"/>
      <c r="DGC33" s="22"/>
      <c r="DGD33" s="22"/>
      <c r="DGE33" s="22"/>
      <c r="DGF33" s="22"/>
      <c r="DGG33" s="22"/>
      <c r="DGH33" s="22"/>
      <c r="DGI33" s="22"/>
      <c r="DGJ33" s="22"/>
      <c r="DGK33" s="22"/>
      <c r="DGL33" s="22"/>
      <c r="DGM33" s="22"/>
      <c r="DGN33" s="22"/>
      <c r="DGO33" s="22"/>
      <c r="DGP33" s="22"/>
      <c r="DGQ33" s="22"/>
      <c r="DGR33" s="22"/>
      <c r="DGS33" s="22"/>
      <c r="DGT33" s="22"/>
      <c r="DGU33" s="22"/>
      <c r="DGV33" s="22"/>
      <c r="DGW33" s="22"/>
      <c r="DGX33" s="22"/>
      <c r="DGY33" s="22"/>
      <c r="DGZ33" s="22"/>
      <c r="DHA33" s="22"/>
      <c r="DHB33" s="22"/>
      <c r="DHC33" s="22"/>
      <c r="DHD33" s="22"/>
      <c r="DHE33" s="22"/>
      <c r="DHF33" s="22"/>
      <c r="DHG33" s="22"/>
      <c r="DHH33" s="22"/>
      <c r="DHI33" s="22"/>
      <c r="DHJ33" s="22"/>
      <c r="DHK33" s="22"/>
      <c r="DHL33" s="22"/>
      <c r="DHM33" s="22"/>
      <c r="DHN33" s="22"/>
      <c r="DHO33" s="22"/>
      <c r="DHP33" s="22"/>
      <c r="DHQ33" s="22"/>
      <c r="DHR33" s="22"/>
      <c r="DHS33" s="22"/>
      <c r="DHT33" s="22"/>
      <c r="DHU33" s="22"/>
      <c r="DHV33" s="22"/>
      <c r="DHW33" s="22"/>
      <c r="DHX33" s="22"/>
      <c r="DHY33" s="22"/>
      <c r="DHZ33" s="22"/>
      <c r="DIA33" s="22"/>
      <c r="DIB33" s="22"/>
      <c r="DIC33" s="22"/>
      <c r="DID33" s="22"/>
      <c r="DIE33" s="22"/>
      <c r="DIF33" s="22"/>
      <c r="DIG33" s="22"/>
      <c r="DIH33" s="22"/>
      <c r="DII33" s="22"/>
      <c r="DIJ33" s="22"/>
      <c r="DIK33" s="22"/>
      <c r="DIL33" s="22"/>
      <c r="DIM33" s="22"/>
      <c r="DIN33" s="22"/>
      <c r="DIO33" s="22"/>
      <c r="DIP33" s="22"/>
      <c r="DIQ33" s="22"/>
      <c r="DIR33" s="22"/>
      <c r="DIS33" s="22"/>
      <c r="DIT33" s="22"/>
      <c r="DIU33" s="22"/>
      <c r="DIV33" s="22"/>
      <c r="DIW33" s="22"/>
      <c r="DIX33" s="22"/>
      <c r="DIY33" s="22"/>
      <c r="DIZ33" s="22"/>
      <c r="DJA33" s="22"/>
      <c r="DJB33" s="22"/>
      <c r="DJC33" s="22"/>
      <c r="DJD33" s="22"/>
      <c r="DJE33" s="22"/>
      <c r="DJF33" s="22"/>
      <c r="DJG33" s="22"/>
      <c r="DJH33" s="22"/>
      <c r="DJI33" s="22"/>
      <c r="DJJ33" s="22"/>
      <c r="DJK33" s="22"/>
      <c r="DJL33" s="22"/>
      <c r="DJM33" s="22"/>
      <c r="DJN33" s="22"/>
      <c r="DJO33" s="22"/>
      <c r="DJP33" s="22"/>
      <c r="DJQ33" s="22"/>
      <c r="DJR33" s="22"/>
      <c r="DJS33" s="22"/>
      <c r="DJT33" s="22"/>
      <c r="DJU33" s="22"/>
      <c r="DJV33" s="22"/>
      <c r="DJW33" s="22"/>
      <c r="DJX33" s="22"/>
      <c r="DJY33" s="22"/>
      <c r="DJZ33" s="22"/>
      <c r="DKA33" s="22"/>
      <c r="DKB33" s="22"/>
      <c r="DKC33" s="22"/>
      <c r="DKD33" s="22"/>
      <c r="DKE33" s="22"/>
      <c r="DKF33" s="22"/>
      <c r="DKG33" s="22"/>
      <c r="DKH33" s="22"/>
      <c r="DKI33" s="22"/>
      <c r="DKJ33" s="22"/>
      <c r="DKK33" s="22"/>
      <c r="DKL33" s="22"/>
      <c r="DKM33" s="22"/>
      <c r="DKN33" s="22"/>
      <c r="DKO33" s="22"/>
      <c r="DKP33" s="22"/>
      <c r="DKQ33" s="22"/>
      <c r="DKR33" s="22"/>
      <c r="DKS33" s="22"/>
      <c r="DKT33" s="22"/>
      <c r="DKU33" s="22"/>
      <c r="DKV33" s="22"/>
      <c r="DKW33" s="22"/>
      <c r="DKX33" s="22"/>
      <c r="DKY33" s="22"/>
      <c r="DKZ33" s="22"/>
      <c r="DLA33" s="22"/>
      <c r="DLB33" s="22"/>
      <c r="DLC33" s="22"/>
      <c r="DLD33" s="22"/>
      <c r="DLE33" s="22"/>
      <c r="DLF33" s="22"/>
      <c r="DLG33" s="22"/>
      <c r="DLH33" s="22"/>
      <c r="DLI33" s="22"/>
      <c r="DLJ33" s="22"/>
      <c r="DLK33" s="22"/>
      <c r="DLL33" s="22"/>
      <c r="DLM33" s="22"/>
      <c r="DLN33" s="22"/>
      <c r="DLO33" s="22"/>
      <c r="DLP33" s="22"/>
      <c r="DLQ33" s="22"/>
      <c r="DLR33" s="22"/>
      <c r="DLS33" s="22"/>
      <c r="DLT33" s="22"/>
      <c r="DLU33" s="22"/>
      <c r="DLV33" s="22"/>
      <c r="DLW33" s="22"/>
      <c r="DLX33" s="22"/>
      <c r="DLY33" s="22"/>
      <c r="DLZ33" s="22"/>
      <c r="DMA33" s="22"/>
      <c r="DMB33" s="22"/>
      <c r="DMC33" s="22"/>
      <c r="DMD33" s="22"/>
      <c r="DME33" s="22"/>
      <c r="DMF33" s="22"/>
      <c r="DMG33" s="22"/>
      <c r="DMH33" s="22"/>
      <c r="DMI33" s="22"/>
      <c r="DMJ33" s="22"/>
      <c r="DMK33" s="22"/>
      <c r="DML33" s="22"/>
      <c r="DMM33" s="22"/>
      <c r="DMN33" s="22"/>
      <c r="DMO33" s="22"/>
      <c r="DMP33" s="22"/>
      <c r="DMQ33" s="22"/>
      <c r="DMR33" s="22"/>
      <c r="DMS33" s="22"/>
      <c r="DMT33" s="22"/>
      <c r="DMU33" s="22"/>
      <c r="DMV33" s="22"/>
      <c r="DMW33" s="22"/>
      <c r="DMX33" s="22"/>
      <c r="DMY33" s="22"/>
      <c r="DMZ33" s="22"/>
      <c r="DNA33" s="22"/>
      <c r="DNB33" s="22"/>
      <c r="DNC33" s="22"/>
      <c r="DND33" s="22"/>
      <c r="DNE33" s="22"/>
      <c r="DNF33" s="22"/>
      <c r="DNG33" s="22"/>
      <c r="DNH33" s="22"/>
      <c r="DNI33" s="22"/>
      <c r="DNJ33" s="22"/>
      <c r="DNK33" s="22"/>
      <c r="DNL33" s="22"/>
      <c r="DNM33" s="22"/>
      <c r="DNN33" s="22"/>
      <c r="DNO33" s="22"/>
      <c r="DNP33" s="22"/>
      <c r="DNQ33" s="22"/>
      <c r="DNR33" s="22"/>
      <c r="DNS33" s="22"/>
      <c r="DNT33" s="22"/>
      <c r="DNU33" s="22"/>
      <c r="DNV33" s="22"/>
      <c r="DNW33" s="22"/>
      <c r="DNX33" s="22"/>
      <c r="DNY33" s="22"/>
      <c r="DNZ33" s="22"/>
      <c r="DOA33" s="22"/>
      <c r="DOB33" s="22"/>
      <c r="DOC33" s="22"/>
      <c r="DOD33" s="22"/>
      <c r="DOE33" s="22"/>
      <c r="DOF33" s="22"/>
      <c r="DOG33" s="22"/>
      <c r="DOH33" s="22"/>
      <c r="DOI33" s="22"/>
      <c r="DOJ33" s="22"/>
      <c r="DOK33" s="22"/>
      <c r="DOL33" s="22"/>
      <c r="DOM33" s="22"/>
      <c r="DON33" s="22"/>
      <c r="DOO33" s="22"/>
      <c r="DOP33" s="22"/>
      <c r="DOQ33" s="22"/>
      <c r="DOR33" s="22"/>
      <c r="DOS33" s="22"/>
      <c r="DOT33" s="22"/>
      <c r="DOU33" s="22"/>
      <c r="DOV33" s="22"/>
      <c r="DOW33" s="22"/>
      <c r="DOX33" s="22"/>
      <c r="DOY33" s="22"/>
      <c r="DOZ33" s="22"/>
      <c r="DPA33" s="22"/>
      <c r="DPB33" s="22"/>
      <c r="DPC33" s="22"/>
      <c r="DPD33" s="22"/>
      <c r="DPE33" s="22"/>
      <c r="DPF33" s="22"/>
      <c r="DPG33" s="22"/>
      <c r="DPH33" s="22"/>
      <c r="DPI33" s="22"/>
      <c r="DPJ33" s="22"/>
      <c r="DPK33" s="22"/>
      <c r="DPL33" s="22"/>
      <c r="DPM33" s="22"/>
      <c r="DPN33" s="22"/>
      <c r="DPO33" s="22"/>
      <c r="DPP33" s="22"/>
      <c r="DPQ33" s="22"/>
      <c r="DPR33" s="22"/>
      <c r="DPS33" s="22"/>
      <c r="DPT33" s="22"/>
      <c r="DPU33" s="22"/>
      <c r="DPV33" s="22"/>
      <c r="DPW33" s="22"/>
      <c r="DPX33" s="22"/>
      <c r="DPY33" s="22"/>
      <c r="DPZ33" s="22"/>
      <c r="DQA33" s="22"/>
      <c r="DQB33" s="22"/>
      <c r="DQC33" s="22"/>
      <c r="DQD33" s="22"/>
      <c r="DQE33" s="22"/>
      <c r="DQF33" s="22"/>
      <c r="DQG33" s="22"/>
      <c r="DQH33" s="22"/>
      <c r="DQI33" s="22"/>
      <c r="DQJ33" s="22"/>
      <c r="DQK33" s="22"/>
      <c r="DQL33" s="22"/>
      <c r="DQM33" s="22"/>
      <c r="DQN33" s="22"/>
      <c r="DQO33" s="22"/>
      <c r="DQP33" s="22"/>
      <c r="DQQ33" s="22"/>
      <c r="DQR33" s="22"/>
      <c r="DQS33" s="22"/>
      <c r="DQT33" s="22"/>
      <c r="DQU33" s="22"/>
      <c r="DQV33" s="22"/>
      <c r="DQW33" s="22"/>
      <c r="DQX33" s="22"/>
      <c r="DQY33" s="22"/>
      <c r="DQZ33" s="22"/>
      <c r="DRA33" s="22"/>
      <c r="DRB33" s="22"/>
      <c r="DRC33" s="22"/>
      <c r="DRD33" s="22"/>
      <c r="DRE33" s="22"/>
      <c r="DRF33" s="22"/>
      <c r="DRG33" s="22"/>
      <c r="DRH33" s="22"/>
      <c r="DRI33" s="22"/>
      <c r="DRJ33" s="22"/>
      <c r="DRK33" s="22"/>
      <c r="DRL33" s="22"/>
      <c r="DRM33" s="22"/>
      <c r="DRN33" s="22"/>
      <c r="DRO33" s="22"/>
      <c r="DRP33" s="22"/>
      <c r="DRQ33" s="22"/>
      <c r="DRR33" s="22"/>
      <c r="DRS33" s="22"/>
      <c r="DRT33" s="22"/>
      <c r="DRU33" s="22"/>
      <c r="DRV33" s="22"/>
      <c r="DRW33" s="22"/>
      <c r="DRX33" s="22"/>
      <c r="DRY33" s="22"/>
      <c r="DRZ33" s="22"/>
      <c r="DSA33" s="22"/>
      <c r="DSB33" s="22"/>
      <c r="DSC33" s="22"/>
      <c r="DSD33" s="22"/>
      <c r="DSE33" s="22"/>
      <c r="DSF33" s="22"/>
      <c r="DSG33" s="22"/>
      <c r="DSH33" s="22"/>
      <c r="DSI33" s="22"/>
      <c r="DSJ33" s="22"/>
      <c r="DSK33" s="22"/>
      <c r="DSL33" s="22"/>
      <c r="DSM33" s="22"/>
      <c r="DSN33" s="22"/>
      <c r="DSO33" s="22"/>
      <c r="DSP33" s="22"/>
      <c r="DSQ33" s="22"/>
      <c r="DSR33" s="22"/>
      <c r="DSS33" s="22"/>
      <c r="DST33" s="22"/>
      <c r="DSU33" s="22"/>
      <c r="DSV33" s="22"/>
      <c r="DSW33" s="22"/>
      <c r="DSX33" s="22"/>
      <c r="DSY33" s="22"/>
      <c r="DSZ33" s="22"/>
      <c r="DTA33" s="22"/>
      <c r="DTB33" s="22"/>
      <c r="DTC33" s="22"/>
      <c r="DTD33" s="22"/>
      <c r="DTE33" s="22"/>
      <c r="DTF33" s="22"/>
      <c r="DTG33" s="22"/>
      <c r="DTH33" s="22"/>
      <c r="DTI33" s="22"/>
      <c r="DTJ33" s="22"/>
      <c r="DTK33" s="22"/>
      <c r="DTL33" s="22"/>
      <c r="DTM33" s="22"/>
      <c r="DTN33" s="22"/>
      <c r="DTO33" s="22"/>
      <c r="DTP33" s="22"/>
      <c r="DTQ33" s="22"/>
      <c r="DTR33" s="22"/>
      <c r="DTS33" s="22"/>
      <c r="DTT33" s="22"/>
      <c r="DTU33" s="22"/>
      <c r="DTV33" s="22"/>
      <c r="DTW33" s="22"/>
      <c r="DTX33" s="22"/>
      <c r="DTY33" s="22"/>
      <c r="DTZ33" s="22"/>
      <c r="DUA33" s="22"/>
      <c r="DUB33" s="22"/>
      <c r="DUC33" s="22"/>
      <c r="DUD33" s="22"/>
      <c r="DUE33" s="22"/>
      <c r="DUF33" s="22"/>
      <c r="DUG33" s="22"/>
      <c r="DUH33" s="22"/>
      <c r="DUI33" s="22"/>
      <c r="DUJ33" s="22"/>
      <c r="DUK33" s="22"/>
      <c r="DUL33" s="22"/>
      <c r="DUM33" s="22"/>
      <c r="DUN33" s="22"/>
      <c r="DUO33" s="22"/>
      <c r="DUP33" s="22"/>
      <c r="DUQ33" s="22"/>
      <c r="DUR33" s="22"/>
      <c r="DUS33" s="22"/>
      <c r="DUT33" s="22"/>
      <c r="DUU33" s="22"/>
      <c r="DUV33" s="22"/>
      <c r="DUW33" s="22"/>
      <c r="DUX33" s="22"/>
      <c r="DUY33" s="22"/>
      <c r="DUZ33" s="22"/>
      <c r="DVA33" s="22"/>
      <c r="DVB33" s="22"/>
      <c r="DVC33" s="22"/>
      <c r="DVD33" s="22"/>
      <c r="DVE33" s="22"/>
      <c r="DVF33" s="22"/>
      <c r="DVG33" s="22"/>
      <c r="DVH33" s="22"/>
      <c r="DVI33" s="22"/>
      <c r="DVJ33" s="22"/>
      <c r="DVK33" s="22"/>
      <c r="DVL33" s="22"/>
      <c r="DVM33" s="22"/>
      <c r="DVN33" s="22"/>
      <c r="DVO33" s="22"/>
      <c r="DVP33" s="22"/>
      <c r="DVQ33" s="22"/>
      <c r="DVR33" s="22"/>
      <c r="DVS33" s="22"/>
      <c r="DVT33" s="22"/>
      <c r="DVU33" s="22"/>
      <c r="DVV33" s="22"/>
      <c r="DVW33" s="22"/>
      <c r="DVX33" s="22"/>
      <c r="DVY33" s="22"/>
      <c r="DVZ33" s="22"/>
      <c r="DWA33" s="22"/>
      <c r="DWB33" s="22"/>
      <c r="DWC33" s="22"/>
      <c r="DWD33" s="22"/>
      <c r="DWE33" s="22"/>
      <c r="DWF33" s="22"/>
      <c r="DWG33" s="22"/>
      <c r="DWH33" s="22"/>
      <c r="DWI33" s="22"/>
      <c r="DWJ33" s="22"/>
      <c r="DWK33" s="22"/>
      <c r="DWL33" s="22"/>
      <c r="DWM33" s="22"/>
      <c r="DWN33" s="22"/>
      <c r="DWO33" s="22"/>
      <c r="DWP33" s="22"/>
      <c r="DWQ33" s="22"/>
      <c r="DWR33" s="22"/>
      <c r="DWS33" s="22"/>
      <c r="DWT33" s="22"/>
      <c r="DWU33" s="22"/>
      <c r="DWV33" s="22"/>
      <c r="DWW33" s="22"/>
      <c r="DWX33" s="22"/>
      <c r="DWY33" s="22"/>
      <c r="DWZ33" s="22"/>
      <c r="DXA33" s="22"/>
      <c r="DXB33" s="22"/>
      <c r="DXC33" s="22"/>
      <c r="DXD33" s="22"/>
      <c r="DXE33" s="22"/>
      <c r="DXF33" s="22"/>
      <c r="DXG33" s="22"/>
      <c r="DXH33" s="22"/>
      <c r="DXI33" s="22"/>
      <c r="DXJ33" s="22"/>
      <c r="DXK33" s="22"/>
      <c r="DXL33" s="22"/>
      <c r="DXM33" s="22"/>
      <c r="DXN33" s="22"/>
      <c r="DXO33" s="22"/>
      <c r="DXP33" s="22"/>
      <c r="DXQ33" s="22"/>
      <c r="DXR33" s="22"/>
      <c r="DXS33" s="22"/>
      <c r="DXT33" s="22"/>
      <c r="DXU33" s="22"/>
      <c r="DXV33" s="22"/>
      <c r="DXW33" s="22"/>
      <c r="DXX33" s="22"/>
      <c r="DXY33" s="22"/>
      <c r="DXZ33" s="22"/>
      <c r="DYA33" s="22"/>
      <c r="DYB33" s="22"/>
      <c r="DYC33" s="22"/>
      <c r="DYD33" s="22"/>
      <c r="DYE33" s="22"/>
      <c r="DYF33" s="22"/>
      <c r="DYG33" s="22"/>
      <c r="DYH33" s="22"/>
      <c r="DYI33" s="22"/>
      <c r="DYJ33" s="22"/>
      <c r="DYK33" s="22"/>
      <c r="DYL33" s="22"/>
      <c r="DYM33" s="22"/>
      <c r="DYN33" s="22"/>
      <c r="DYO33" s="22"/>
      <c r="DYP33" s="22"/>
      <c r="DYQ33" s="22"/>
      <c r="DYR33" s="22"/>
      <c r="DYS33" s="22"/>
      <c r="DYT33" s="22"/>
      <c r="DYU33" s="22"/>
      <c r="DYV33" s="22"/>
      <c r="DYW33" s="22"/>
      <c r="DYX33" s="22"/>
      <c r="DYY33" s="22"/>
      <c r="DYZ33" s="22"/>
      <c r="DZA33" s="22"/>
      <c r="DZB33" s="22"/>
      <c r="DZC33" s="22"/>
      <c r="DZD33" s="22"/>
      <c r="DZE33" s="22"/>
      <c r="DZF33" s="22"/>
      <c r="DZG33" s="22"/>
      <c r="DZH33" s="22"/>
      <c r="DZI33" s="22"/>
      <c r="DZJ33" s="22"/>
      <c r="DZK33" s="22"/>
      <c r="DZL33" s="22"/>
      <c r="DZM33" s="22"/>
      <c r="DZN33" s="22"/>
      <c r="DZO33" s="22"/>
      <c r="DZP33" s="22"/>
      <c r="DZQ33" s="22"/>
      <c r="DZR33" s="22"/>
      <c r="DZS33" s="22"/>
      <c r="DZT33" s="22"/>
      <c r="DZU33" s="22"/>
      <c r="DZV33" s="22"/>
      <c r="DZW33" s="22"/>
      <c r="DZX33" s="22"/>
      <c r="DZY33" s="22"/>
      <c r="DZZ33" s="22"/>
      <c r="EAA33" s="22"/>
      <c r="EAB33" s="22"/>
      <c r="EAC33" s="22"/>
      <c r="EAD33" s="22"/>
      <c r="EAE33" s="22"/>
      <c r="EAF33" s="22"/>
      <c r="EAG33" s="22"/>
      <c r="EAH33" s="22"/>
      <c r="EAI33" s="22"/>
      <c r="EAJ33" s="22"/>
      <c r="EAK33" s="22"/>
      <c r="EAL33" s="22"/>
      <c r="EAM33" s="22"/>
      <c r="EAN33" s="22"/>
      <c r="EAO33" s="22"/>
      <c r="EAP33" s="22"/>
      <c r="EAQ33" s="22"/>
      <c r="EAR33" s="22"/>
      <c r="EAS33" s="22"/>
      <c r="EAT33" s="22"/>
      <c r="EAU33" s="22"/>
      <c r="EAV33" s="22"/>
      <c r="EAW33" s="22"/>
      <c r="EAX33" s="22"/>
      <c r="EAY33" s="22"/>
      <c r="EAZ33" s="22"/>
      <c r="EBA33" s="22"/>
      <c r="EBB33" s="22"/>
      <c r="EBC33" s="22"/>
      <c r="EBD33" s="22"/>
      <c r="EBE33" s="22"/>
      <c r="EBF33" s="22"/>
      <c r="EBG33" s="22"/>
      <c r="EBH33" s="22"/>
      <c r="EBI33" s="22"/>
      <c r="EBJ33" s="22"/>
      <c r="EBK33" s="22"/>
      <c r="EBL33" s="22"/>
      <c r="EBM33" s="22"/>
      <c r="EBN33" s="22"/>
      <c r="EBO33" s="22"/>
      <c r="EBP33" s="22"/>
      <c r="EBQ33" s="22"/>
      <c r="EBR33" s="22"/>
      <c r="EBS33" s="22"/>
      <c r="EBT33" s="22"/>
      <c r="EBU33" s="22"/>
      <c r="EBV33" s="22"/>
      <c r="EBW33" s="22"/>
      <c r="EBX33" s="22"/>
      <c r="EBY33" s="22"/>
      <c r="EBZ33" s="22"/>
      <c r="ECA33" s="22"/>
      <c r="ECB33" s="22"/>
      <c r="ECC33" s="22"/>
      <c r="ECD33" s="22"/>
      <c r="ECE33" s="22"/>
      <c r="ECF33" s="22"/>
      <c r="ECG33" s="22"/>
      <c r="ECH33" s="22"/>
      <c r="ECI33" s="22"/>
      <c r="ECJ33" s="22"/>
      <c r="ECK33" s="22"/>
      <c r="ECL33" s="22"/>
      <c r="ECM33" s="22"/>
      <c r="ECN33" s="22"/>
      <c r="ECO33" s="22"/>
      <c r="ECP33" s="22"/>
      <c r="ECQ33" s="22"/>
      <c r="ECR33" s="22"/>
      <c r="ECS33" s="22"/>
      <c r="ECT33" s="22"/>
      <c r="ECU33" s="22"/>
      <c r="ECV33" s="22"/>
      <c r="ECW33" s="22"/>
      <c r="ECX33" s="22"/>
      <c r="ECY33" s="22"/>
      <c r="ECZ33" s="22"/>
      <c r="EDA33" s="22"/>
      <c r="EDB33" s="22"/>
      <c r="EDC33" s="22"/>
      <c r="EDD33" s="22"/>
      <c r="EDE33" s="22"/>
      <c r="EDF33" s="22"/>
      <c r="EDG33" s="22"/>
      <c r="EDH33" s="22"/>
      <c r="EDI33" s="22"/>
      <c r="EDJ33" s="22"/>
      <c r="EDK33" s="22"/>
      <c r="EDL33" s="22"/>
      <c r="EDM33" s="22"/>
      <c r="EDN33" s="22"/>
      <c r="EDO33" s="22"/>
      <c r="EDP33" s="22"/>
      <c r="EDQ33" s="22"/>
      <c r="EDR33" s="22"/>
      <c r="EDS33" s="22"/>
      <c r="EDT33" s="22"/>
      <c r="EDU33" s="22"/>
      <c r="EDV33" s="22"/>
      <c r="EDW33" s="22"/>
      <c r="EDX33" s="22"/>
      <c r="EDY33" s="22"/>
      <c r="EDZ33" s="22"/>
      <c r="EEA33" s="22"/>
      <c r="EEB33" s="22"/>
      <c r="EEC33" s="22"/>
      <c r="EED33" s="22"/>
      <c r="EEE33" s="22"/>
      <c r="EEF33" s="22"/>
      <c r="EEG33" s="22"/>
      <c r="EEH33" s="22"/>
      <c r="EEI33" s="22"/>
      <c r="EEJ33" s="22"/>
      <c r="EEK33" s="22"/>
      <c r="EEL33" s="22"/>
      <c r="EEM33" s="22"/>
      <c r="EEN33" s="22"/>
      <c r="EEO33" s="22"/>
      <c r="EEP33" s="22"/>
      <c r="EEQ33" s="22"/>
      <c r="EER33" s="22"/>
      <c r="EES33" s="22"/>
      <c r="EET33" s="22"/>
      <c r="EEU33" s="22"/>
      <c r="EEV33" s="22"/>
      <c r="EEW33" s="22"/>
      <c r="EEX33" s="22"/>
      <c r="EEY33" s="22"/>
      <c r="EEZ33" s="22"/>
      <c r="EFA33" s="22"/>
      <c r="EFB33" s="22"/>
      <c r="EFC33" s="22"/>
      <c r="EFD33" s="22"/>
      <c r="EFE33" s="22"/>
      <c r="EFF33" s="22"/>
      <c r="EFG33" s="22"/>
      <c r="EFH33" s="22"/>
      <c r="EFI33" s="22"/>
      <c r="EFJ33" s="22"/>
      <c r="EFK33" s="22"/>
      <c r="EFL33" s="22"/>
      <c r="EFM33" s="22"/>
      <c r="EFN33" s="22"/>
      <c r="EFO33" s="22"/>
      <c r="EFP33" s="22"/>
      <c r="EFQ33" s="22"/>
      <c r="EFR33" s="22"/>
      <c r="EFS33" s="22"/>
      <c r="EFT33" s="22"/>
      <c r="EFU33" s="22"/>
      <c r="EFV33" s="22"/>
      <c r="EFW33" s="22"/>
      <c r="EFX33" s="22"/>
      <c r="EFY33" s="22"/>
      <c r="EFZ33" s="22"/>
      <c r="EGA33" s="22"/>
      <c r="EGB33" s="22"/>
      <c r="EGC33" s="22"/>
      <c r="EGD33" s="22"/>
      <c r="EGE33" s="22"/>
      <c r="EGF33" s="22"/>
      <c r="EGG33" s="22"/>
      <c r="EGH33" s="22"/>
      <c r="EGI33" s="22"/>
      <c r="EGJ33" s="22"/>
      <c r="EGK33" s="22"/>
      <c r="EGL33" s="22"/>
      <c r="EGM33" s="22"/>
      <c r="EGN33" s="22"/>
      <c r="EGO33" s="22"/>
      <c r="EGP33" s="22"/>
      <c r="EGQ33" s="22"/>
      <c r="EGR33" s="22"/>
      <c r="EGS33" s="22"/>
      <c r="EGT33" s="22"/>
      <c r="EGU33" s="22"/>
      <c r="EGV33" s="22"/>
      <c r="EGW33" s="22"/>
      <c r="EGX33" s="22"/>
      <c r="EGY33" s="22"/>
      <c r="EGZ33" s="22"/>
      <c r="EHA33" s="22"/>
      <c r="EHB33" s="22"/>
      <c r="EHC33" s="22"/>
      <c r="EHD33" s="22"/>
      <c r="EHE33" s="22"/>
      <c r="EHF33" s="22"/>
      <c r="EHG33" s="22"/>
      <c r="EHH33" s="22"/>
      <c r="EHI33" s="22"/>
      <c r="EHJ33" s="22"/>
      <c r="EHK33" s="22"/>
      <c r="EHL33" s="22"/>
      <c r="EHM33" s="22"/>
      <c r="EHN33" s="22"/>
      <c r="EHO33" s="22"/>
      <c r="EHP33" s="22"/>
      <c r="EHQ33" s="22"/>
      <c r="EHR33" s="22"/>
      <c r="EHS33" s="22"/>
      <c r="EHT33" s="22"/>
      <c r="EHU33" s="22"/>
      <c r="EHV33" s="22"/>
      <c r="EHW33" s="22"/>
      <c r="EHX33" s="22"/>
      <c r="EHY33" s="22"/>
      <c r="EHZ33" s="22"/>
      <c r="EIA33" s="22"/>
      <c r="EIB33" s="22"/>
      <c r="EIC33" s="22"/>
      <c r="EID33" s="22"/>
      <c r="EIE33" s="22"/>
      <c r="EIF33" s="22"/>
      <c r="EIG33" s="22"/>
      <c r="EIH33" s="22"/>
      <c r="EII33" s="22"/>
      <c r="EIJ33" s="22"/>
      <c r="EIK33" s="22"/>
      <c r="EIL33" s="22"/>
      <c r="EIM33" s="22"/>
      <c r="EIN33" s="22"/>
      <c r="EIO33" s="22"/>
      <c r="EIP33" s="22"/>
      <c r="EIQ33" s="22"/>
      <c r="EIR33" s="22"/>
      <c r="EIS33" s="22"/>
      <c r="EIT33" s="22"/>
      <c r="EIU33" s="22"/>
      <c r="EIV33" s="22"/>
      <c r="EIW33" s="22"/>
      <c r="EIX33" s="22"/>
      <c r="EIY33" s="22"/>
      <c r="EIZ33" s="22"/>
      <c r="EJA33" s="22"/>
      <c r="EJB33" s="22"/>
      <c r="EJC33" s="22"/>
      <c r="EJD33" s="22"/>
      <c r="EJE33" s="22"/>
      <c r="EJF33" s="22"/>
      <c r="EJG33" s="22"/>
      <c r="EJH33" s="22"/>
      <c r="EJI33" s="22"/>
      <c r="EJJ33" s="22"/>
      <c r="EJK33" s="22"/>
      <c r="EJL33" s="22"/>
      <c r="EJM33" s="22"/>
      <c r="EJN33" s="22"/>
      <c r="EJO33" s="22"/>
      <c r="EJP33" s="22"/>
      <c r="EJQ33" s="22"/>
      <c r="EJR33" s="22"/>
      <c r="EJS33" s="22"/>
      <c r="EJT33" s="22"/>
      <c r="EJU33" s="22"/>
      <c r="EJV33" s="22"/>
      <c r="EJW33" s="22"/>
      <c r="EJX33" s="22"/>
      <c r="EJY33" s="22"/>
      <c r="EJZ33" s="22"/>
      <c r="EKA33" s="22"/>
      <c r="EKB33" s="22"/>
      <c r="EKC33" s="22"/>
      <c r="EKD33" s="22"/>
      <c r="EKE33" s="22"/>
      <c r="EKF33" s="22"/>
      <c r="EKG33" s="22"/>
      <c r="EKH33" s="22"/>
      <c r="EKI33" s="22"/>
      <c r="EKJ33" s="22"/>
      <c r="EKK33" s="22"/>
      <c r="EKL33" s="22"/>
      <c r="EKM33" s="22"/>
      <c r="EKN33" s="22"/>
      <c r="EKO33" s="22"/>
      <c r="EKP33" s="22"/>
      <c r="EKQ33" s="22"/>
      <c r="EKR33" s="22"/>
      <c r="EKS33" s="22"/>
      <c r="EKT33" s="22"/>
      <c r="EKU33" s="22"/>
      <c r="EKV33" s="22"/>
      <c r="EKW33" s="22"/>
      <c r="EKX33" s="22"/>
      <c r="EKY33" s="22"/>
      <c r="EKZ33" s="22"/>
      <c r="ELA33" s="22"/>
      <c r="ELB33" s="22"/>
      <c r="ELC33" s="22"/>
      <c r="ELD33" s="22"/>
      <c r="ELE33" s="22"/>
      <c r="ELF33" s="22"/>
      <c r="ELG33" s="22"/>
      <c r="ELH33" s="22"/>
      <c r="ELI33" s="22"/>
      <c r="ELJ33" s="22"/>
      <c r="ELK33" s="22"/>
      <c r="ELL33" s="22"/>
      <c r="ELM33" s="22"/>
      <c r="ELN33" s="22"/>
      <c r="ELO33" s="22"/>
      <c r="ELP33" s="22"/>
      <c r="ELQ33" s="22"/>
      <c r="ELR33" s="22"/>
      <c r="ELS33" s="22"/>
      <c r="ELT33" s="22"/>
      <c r="ELU33" s="22"/>
      <c r="ELV33" s="22"/>
      <c r="ELW33" s="22"/>
      <c r="ELX33" s="22"/>
      <c r="ELY33" s="22"/>
      <c r="ELZ33" s="22"/>
      <c r="EMA33" s="22"/>
      <c r="EMB33" s="22"/>
      <c r="EMC33" s="22"/>
      <c r="EMD33" s="22"/>
      <c r="EME33" s="22"/>
      <c r="EMF33" s="22"/>
      <c r="EMG33" s="22"/>
      <c r="EMH33" s="22"/>
      <c r="EMI33" s="22"/>
      <c r="EMJ33" s="22"/>
      <c r="EMK33" s="22"/>
      <c r="EML33" s="22"/>
      <c r="EMM33" s="22"/>
      <c r="EMN33" s="22"/>
      <c r="EMO33" s="22"/>
      <c r="EMP33" s="22"/>
      <c r="EMQ33" s="22"/>
      <c r="EMR33" s="22"/>
      <c r="EMS33" s="22"/>
      <c r="EMT33" s="22"/>
      <c r="EMU33" s="22"/>
      <c r="EMV33" s="22"/>
      <c r="EMW33" s="22"/>
      <c r="EMX33" s="22"/>
      <c r="EMY33" s="22"/>
      <c r="EMZ33" s="22"/>
      <c r="ENA33" s="22"/>
      <c r="ENB33" s="22"/>
      <c r="ENC33" s="22"/>
      <c r="END33" s="22"/>
      <c r="ENE33" s="22"/>
      <c r="ENF33" s="22"/>
      <c r="ENG33" s="22"/>
      <c r="ENH33" s="22"/>
      <c r="ENI33" s="22"/>
      <c r="ENJ33" s="22"/>
      <c r="ENK33" s="22"/>
      <c r="ENL33" s="22"/>
      <c r="ENM33" s="22"/>
      <c r="ENN33" s="22"/>
      <c r="ENO33" s="22"/>
      <c r="ENP33" s="22"/>
      <c r="ENQ33" s="22"/>
      <c r="ENR33" s="22"/>
      <c r="ENS33" s="22"/>
      <c r="ENT33" s="22"/>
      <c r="ENU33" s="22"/>
      <c r="ENV33" s="22"/>
      <c r="ENW33" s="22"/>
      <c r="ENX33" s="22"/>
      <c r="ENY33" s="22"/>
      <c r="ENZ33" s="22"/>
      <c r="EOA33" s="22"/>
      <c r="EOB33" s="22"/>
      <c r="EOC33" s="22"/>
      <c r="EOD33" s="22"/>
      <c r="EOE33" s="22"/>
      <c r="EOF33" s="22"/>
      <c r="EOG33" s="22"/>
      <c r="EOH33" s="22"/>
      <c r="EOI33" s="22"/>
      <c r="EOJ33" s="22"/>
      <c r="EOK33" s="22"/>
      <c r="EOL33" s="22"/>
      <c r="EOM33" s="22"/>
      <c r="EON33" s="22"/>
      <c r="EOO33" s="22"/>
      <c r="EOP33" s="22"/>
      <c r="EOQ33" s="22"/>
      <c r="EOR33" s="22"/>
      <c r="EOS33" s="22"/>
      <c r="EOT33" s="22"/>
      <c r="EOU33" s="22"/>
      <c r="EOV33" s="22"/>
      <c r="EOW33" s="22"/>
      <c r="EOX33" s="22"/>
      <c r="EOY33" s="22"/>
      <c r="EOZ33" s="22"/>
      <c r="EPA33" s="22"/>
      <c r="EPB33" s="22"/>
      <c r="EPC33" s="22"/>
      <c r="EPD33" s="22"/>
      <c r="EPE33" s="22"/>
      <c r="EPF33" s="22"/>
      <c r="EPG33" s="22"/>
      <c r="EPH33" s="22"/>
      <c r="EPI33" s="22"/>
      <c r="EPJ33" s="22"/>
      <c r="EPK33" s="22"/>
      <c r="EPL33" s="22"/>
      <c r="EPM33" s="22"/>
      <c r="EPN33" s="22"/>
      <c r="EPO33" s="22"/>
      <c r="EPP33" s="22"/>
      <c r="EPQ33" s="22"/>
      <c r="EPR33" s="22"/>
      <c r="EPS33" s="22"/>
      <c r="EPT33" s="22"/>
      <c r="EPU33" s="22"/>
      <c r="EPV33" s="22"/>
      <c r="EPW33" s="22"/>
      <c r="EPX33" s="22"/>
      <c r="EPY33" s="22"/>
      <c r="EPZ33" s="22"/>
      <c r="EQA33" s="22"/>
      <c r="EQB33" s="22"/>
      <c r="EQC33" s="22"/>
      <c r="EQD33" s="22"/>
      <c r="EQE33" s="22"/>
      <c r="EQF33" s="22"/>
      <c r="EQG33" s="22"/>
      <c r="EQH33" s="22"/>
      <c r="EQI33" s="22"/>
      <c r="EQJ33" s="22"/>
      <c r="EQK33" s="22"/>
      <c r="EQL33" s="22"/>
      <c r="EQM33" s="22"/>
      <c r="EQN33" s="22"/>
      <c r="EQO33" s="22"/>
      <c r="EQP33" s="22"/>
      <c r="EQQ33" s="22"/>
      <c r="EQR33" s="22"/>
      <c r="EQS33" s="22"/>
      <c r="EQT33" s="22"/>
      <c r="EQU33" s="22"/>
      <c r="EQV33" s="22"/>
      <c r="EQW33" s="22"/>
      <c r="EQX33" s="22"/>
      <c r="EQY33" s="22"/>
      <c r="EQZ33" s="22"/>
      <c r="ERA33" s="22"/>
      <c r="ERB33" s="22"/>
      <c r="ERC33" s="22"/>
      <c r="ERD33" s="22"/>
      <c r="ERE33" s="22"/>
      <c r="ERF33" s="22"/>
      <c r="ERG33" s="22"/>
      <c r="ERH33" s="22"/>
      <c r="ERI33" s="22"/>
      <c r="ERJ33" s="22"/>
      <c r="ERK33" s="22"/>
      <c r="ERL33" s="22"/>
      <c r="ERM33" s="22"/>
      <c r="ERN33" s="22"/>
      <c r="ERO33" s="22"/>
      <c r="ERP33" s="22"/>
      <c r="ERQ33" s="22"/>
      <c r="ERR33" s="22"/>
      <c r="ERS33" s="22"/>
      <c r="ERT33" s="22"/>
      <c r="ERU33" s="22"/>
      <c r="ERV33" s="22"/>
      <c r="ERW33" s="22"/>
      <c r="ERX33" s="22"/>
      <c r="ERY33" s="22"/>
      <c r="ERZ33" s="22"/>
      <c r="ESA33" s="22"/>
      <c r="ESB33" s="22"/>
      <c r="ESC33" s="22"/>
      <c r="ESD33" s="22"/>
      <c r="ESE33" s="22"/>
      <c r="ESF33" s="22"/>
      <c r="ESG33" s="22"/>
      <c r="ESH33" s="22"/>
      <c r="ESI33" s="22"/>
      <c r="ESJ33" s="22"/>
      <c r="ESK33" s="22"/>
      <c r="ESL33" s="22"/>
      <c r="ESM33" s="22"/>
      <c r="ESN33" s="22"/>
      <c r="ESO33" s="22"/>
      <c r="ESP33" s="22"/>
      <c r="ESQ33" s="22"/>
      <c r="ESR33" s="22"/>
      <c r="ESS33" s="22"/>
      <c r="EST33" s="22"/>
      <c r="ESU33" s="22"/>
      <c r="ESV33" s="22"/>
      <c r="ESW33" s="22"/>
      <c r="ESX33" s="22"/>
      <c r="ESY33" s="22"/>
      <c r="ESZ33" s="22"/>
      <c r="ETA33" s="22"/>
      <c r="ETB33" s="22"/>
      <c r="ETC33" s="22"/>
      <c r="ETD33" s="22"/>
      <c r="ETE33" s="22"/>
      <c r="ETF33" s="22"/>
      <c r="ETG33" s="22"/>
      <c r="ETH33" s="22"/>
      <c r="ETI33" s="22"/>
      <c r="ETJ33" s="22"/>
      <c r="ETK33" s="22"/>
      <c r="ETL33" s="22"/>
      <c r="ETM33" s="22"/>
      <c r="ETN33" s="22"/>
      <c r="ETO33" s="22"/>
      <c r="ETP33" s="22"/>
      <c r="ETQ33" s="22"/>
      <c r="ETR33" s="22"/>
      <c r="ETS33" s="22"/>
      <c r="ETT33" s="22"/>
      <c r="ETU33" s="22"/>
      <c r="ETV33" s="22"/>
      <c r="ETW33" s="22"/>
      <c r="ETX33" s="22"/>
      <c r="ETY33" s="22"/>
      <c r="ETZ33" s="22"/>
      <c r="EUA33" s="22"/>
      <c r="EUB33" s="22"/>
      <c r="EUC33" s="22"/>
      <c r="EUD33" s="22"/>
      <c r="EUE33" s="22"/>
      <c r="EUF33" s="22"/>
      <c r="EUG33" s="22"/>
      <c r="EUH33" s="22"/>
      <c r="EUI33" s="22"/>
      <c r="EUJ33" s="22"/>
      <c r="EUK33" s="22"/>
      <c r="EUL33" s="22"/>
      <c r="EUM33" s="22"/>
      <c r="EUN33" s="22"/>
      <c r="EUO33" s="22"/>
      <c r="EUP33" s="22"/>
      <c r="EUQ33" s="22"/>
      <c r="EUR33" s="22"/>
      <c r="EUS33" s="22"/>
      <c r="EUT33" s="22"/>
      <c r="EUU33" s="22"/>
      <c r="EUV33" s="22"/>
      <c r="EUW33" s="22"/>
      <c r="EUX33" s="22"/>
      <c r="EUY33" s="22"/>
      <c r="EUZ33" s="22"/>
      <c r="EVA33" s="22"/>
      <c r="EVB33" s="22"/>
      <c r="EVC33" s="22"/>
      <c r="EVD33" s="22"/>
      <c r="EVE33" s="22"/>
      <c r="EVF33" s="22"/>
      <c r="EVG33" s="22"/>
      <c r="EVH33" s="22"/>
      <c r="EVI33" s="22"/>
      <c r="EVJ33" s="22"/>
      <c r="EVK33" s="22"/>
      <c r="EVL33" s="22"/>
      <c r="EVM33" s="22"/>
      <c r="EVN33" s="22"/>
      <c r="EVO33" s="22"/>
      <c r="EVP33" s="22"/>
      <c r="EVQ33" s="22"/>
      <c r="EVR33" s="22"/>
      <c r="EVS33" s="22"/>
      <c r="EVT33" s="22"/>
      <c r="EVU33" s="22"/>
      <c r="EVV33" s="22"/>
      <c r="EVW33" s="22"/>
      <c r="EVX33" s="22"/>
      <c r="EVY33" s="22"/>
      <c r="EVZ33" s="22"/>
      <c r="EWA33" s="22"/>
      <c r="EWB33" s="22"/>
      <c r="EWC33" s="22"/>
      <c r="EWD33" s="22"/>
      <c r="EWE33" s="22"/>
      <c r="EWF33" s="22"/>
      <c r="EWG33" s="22"/>
      <c r="EWH33" s="22"/>
      <c r="EWI33" s="22"/>
      <c r="EWJ33" s="22"/>
      <c r="EWK33" s="22"/>
      <c r="EWL33" s="22"/>
      <c r="EWM33" s="22"/>
      <c r="EWN33" s="22"/>
      <c r="EWO33" s="22"/>
      <c r="EWP33" s="22"/>
      <c r="EWQ33" s="22"/>
      <c r="EWR33" s="22"/>
      <c r="EWS33" s="22"/>
      <c r="EWT33" s="22"/>
      <c r="EWU33" s="22"/>
      <c r="EWV33" s="22"/>
      <c r="EWW33" s="22"/>
      <c r="EWX33" s="22"/>
      <c r="EWY33" s="22"/>
      <c r="EWZ33" s="22"/>
      <c r="EXA33" s="22"/>
      <c r="EXB33" s="22"/>
      <c r="EXC33" s="22"/>
      <c r="EXD33" s="22"/>
      <c r="EXE33" s="22"/>
      <c r="EXF33" s="22"/>
      <c r="EXG33" s="22"/>
      <c r="EXH33" s="22"/>
      <c r="EXI33" s="22"/>
      <c r="EXJ33" s="22"/>
      <c r="EXK33" s="22"/>
      <c r="EXL33" s="22"/>
      <c r="EXM33" s="22"/>
      <c r="EXN33" s="22"/>
      <c r="EXO33" s="22"/>
      <c r="EXP33" s="22"/>
      <c r="EXQ33" s="22"/>
      <c r="EXR33" s="22"/>
      <c r="EXS33" s="22"/>
      <c r="EXT33" s="22"/>
      <c r="EXU33" s="22"/>
      <c r="EXV33" s="22"/>
      <c r="EXW33" s="22"/>
      <c r="EXX33" s="22"/>
      <c r="EXY33" s="22"/>
      <c r="EXZ33" s="22"/>
      <c r="EYA33" s="22"/>
      <c r="EYB33" s="22"/>
      <c r="EYC33" s="22"/>
      <c r="EYD33" s="22"/>
      <c r="EYE33" s="22"/>
      <c r="EYF33" s="22"/>
      <c r="EYG33" s="22"/>
      <c r="EYH33" s="22"/>
      <c r="EYI33" s="22"/>
      <c r="EYJ33" s="22"/>
      <c r="EYK33" s="22"/>
      <c r="EYL33" s="22"/>
      <c r="EYM33" s="22"/>
      <c r="EYN33" s="22"/>
      <c r="EYO33" s="22"/>
      <c r="EYP33" s="22"/>
      <c r="EYQ33" s="22"/>
      <c r="EYR33" s="22"/>
      <c r="EYS33" s="22"/>
      <c r="EYT33" s="22"/>
      <c r="EYU33" s="22"/>
      <c r="EYV33" s="22"/>
      <c r="EYW33" s="22"/>
      <c r="EYX33" s="22"/>
      <c r="EYY33" s="22"/>
      <c r="EYZ33" s="22"/>
      <c r="EZA33" s="22"/>
      <c r="EZB33" s="22"/>
      <c r="EZC33" s="22"/>
      <c r="EZD33" s="22"/>
      <c r="EZE33" s="22"/>
      <c r="EZF33" s="22"/>
      <c r="EZG33" s="22"/>
      <c r="EZH33" s="22"/>
      <c r="EZI33" s="22"/>
      <c r="EZJ33" s="22"/>
      <c r="EZK33" s="22"/>
      <c r="EZL33" s="22"/>
      <c r="EZM33" s="22"/>
      <c r="EZN33" s="22"/>
      <c r="EZO33" s="22"/>
      <c r="EZP33" s="22"/>
      <c r="EZQ33" s="22"/>
      <c r="EZR33" s="22"/>
      <c r="EZS33" s="22"/>
      <c r="EZT33" s="22"/>
      <c r="EZU33" s="22"/>
      <c r="EZV33" s="22"/>
      <c r="EZW33" s="22"/>
      <c r="EZX33" s="22"/>
      <c r="EZY33" s="22"/>
      <c r="EZZ33" s="22"/>
      <c r="FAA33" s="22"/>
      <c r="FAB33" s="22"/>
      <c r="FAC33" s="22"/>
      <c r="FAD33" s="22"/>
      <c r="FAE33" s="22"/>
      <c r="FAF33" s="22"/>
      <c r="FAG33" s="22"/>
      <c r="FAH33" s="22"/>
      <c r="FAI33" s="22"/>
      <c r="FAJ33" s="22"/>
      <c r="FAK33" s="22"/>
      <c r="FAL33" s="22"/>
      <c r="FAM33" s="22"/>
      <c r="FAN33" s="22"/>
      <c r="FAO33" s="22"/>
      <c r="FAP33" s="22"/>
      <c r="FAQ33" s="22"/>
      <c r="FAR33" s="22"/>
      <c r="FAS33" s="22"/>
      <c r="FAT33" s="22"/>
      <c r="FAU33" s="22"/>
      <c r="FAV33" s="22"/>
      <c r="FAW33" s="22"/>
      <c r="FAX33" s="22"/>
      <c r="FAY33" s="22"/>
      <c r="FAZ33" s="22"/>
      <c r="FBA33" s="22"/>
      <c r="FBB33" s="22"/>
      <c r="FBC33" s="22"/>
      <c r="FBD33" s="22"/>
      <c r="FBE33" s="22"/>
      <c r="FBF33" s="22"/>
      <c r="FBG33" s="22"/>
      <c r="FBH33" s="22"/>
      <c r="FBI33" s="22"/>
      <c r="FBJ33" s="22"/>
      <c r="FBK33" s="22"/>
      <c r="FBL33" s="22"/>
      <c r="FBM33" s="22"/>
      <c r="FBN33" s="22"/>
      <c r="FBO33" s="22"/>
      <c r="FBP33" s="22"/>
      <c r="FBQ33" s="22"/>
      <c r="FBR33" s="22"/>
      <c r="FBS33" s="22"/>
      <c r="FBT33" s="22"/>
      <c r="FBU33" s="22"/>
      <c r="FBV33" s="22"/>
      <c r="FBW33" s="22"/>
      <c r="FBX33" s="22"/>
      <c r="FBY33" s="22"/>
      <c r="FBZ33" s="22"/>
      <c r="FCA33" s="22"/>
      <c r="FCB33" s="22"/>
      <c r="FCC33" s="22"/>
      <c r="FCD33" s="22"/>
      <c r="FCE33" s="22"/>
      <c r="FCF33" s="22"/>
      <c r="FCG33" s="22"/>
      <c r="FCH33" s="22"/>
      <c r="FCI33" s="22"/>
      <c r="FCJ33" s="22"/>
      <c r="FCK33" s="22"/>
      <c r="FCL33" s="22"/>
      <c r="FCM33" s="22"/>
      <c r="FCN33" s="22"/>
      <c r="FCO33" s="22"/>
      <c r="FCP33" s="22"/>
      <c r="FCQ33" s="22"/>
      <c r="FCR33" s="22"/>
      <c r="FCS33" s="22"/>
      <c r="FCT33" s="22"/>
      <c r="FCU33" s="22"/>
      <c r="FCV33" s="22"/>
      <c r="FCW33" s="22"/>
      <c r="FCX33" s="22"/>
      <c r="FCY33" s="22"/>
      <c r="FCZ33" s="22"/>
      <c r="FDA33" s="22"/>
      <c r="FDB33" s="22"/>
      <c r="FDC33" s="22"/>
      <c r="FDD33" s="22"/>
      <c r="FDE33" s="22"/>
      <c r="FDF33" s="22"/>
      <c r="FDG33" s="22"/>
      <c r="FDH33" s="22"/>
      <c r="FDI33" s="22"/>
      <c r="FDJ33" s="22"/>
      <c r="FDK33" s="22"/>
      <c r="FDL33" s="22"/>
      <c r="FDM33" s="22"/>
      <c r="FDN33" s="22"/>
      <c r="FDO33" s="22"/>
      <c r="FDP33" s="22"/>
      <c r="FDQ33" s="22"/>
      <c r="FDR33" s="22"/>
      <c r="FDS33" s="22"/>
      <c r="FDT33" s="22"/>
      <c r="FDU33" s="22"/>
      <c r="FDV33" s="22"/>
      <c r="FDW33" s="22"/>
      <c r="FDX33" s="22"/>
      <c r="FDY33" s="22"/>
      <c r="FDZ33" s="22"/>
      <c r="FEA33" s="22"/>
      <c r="FEB33" s="22"/>
      <c r="FEC33" s="22"/>
      <c r="FED33" s="22"/>
      <c r="FEE33" s="22"/>
      <c r="FEF33" s="22"/>
      <c r="FEG33" s="22"/>
      <c r="FEH33" s="22"/>
      <c r="FEI33" s="22"/>
      <c r="FEJ33" s="22"/>
      <c r="FEK33" s="22"/>
      <c r="FEL33" s="22"/>
      <c r="FEM33" s="22"/>
      <c r="FEN33" s="22"/>
      <c r="FEO33" s="22"/>
      <c r="FEP33" s="22"/>
      <c r="FEQ33" s="22"/>
      <c r="FER33" s="22"/>
      <c r="FES33" s="22"/>
      <c r="FET33" s="22"/>
      <c r="FEU33" s="22"/>
      <c r="FEV33" s="22"/>
      <c r="FEW33" s="22"/>
      <c r="FEX33" s="22"/>
      <c r="FEY33" s="22"/>
      <c r="FEZ33" s="22"/>
      <c r="FFA33" s="22"/>
      <c r="FFB33" s="22"/>
      <c r="FFC33" s="22"/>
      <c r="FFD33" s="22"/>
      <c r="FFE33" s="22"/>
      <c r="FFF33" s="22"/>
      <c r="FFG33" s="22"/>
      <c r="FFH33" s="22"/>
      <c r="FFI33" s="22"/>
      <c r="FFJ33" s="22"/>
      <c r="FFK33" s="22"/>
      <c r="FFL33" s="22"/>
      <c r="FFM33" s="22"/>
      <c r="FFN33" s="22"/>
      <c r="FFO33" s="22"/>
      <c r="FFP33" s="22"/>
      <c r="FFQ33" s="22"/>
      <c r="FFR33" s="22"/>
      <c r="FFS33" s="22"/>
      <c r="FFT33" s="22"/>
      <c r="FFU33" s="22"/>
      <c r="FFV33" s="22"/>
      <c r="FFW33" s="22"/>
      <c r="FFX33" s="22"/>
      <c r="FFY33" s="22"/>
      <c r="FFZ33" s="22"/>
      <c r="FGA33" s="22"/>
      <c r="FGB33" s="22"/>
      <c r="FGC33" s="22"/>
      <c r="FGD33" s="22"/>
      <c r="FGE33" s="22"/>
      <c r="FGF33" s="22"/>
      <c r="FGG33" s="22"/>
      <c r="FGH33" s="22"/>
      <c r="FGI33" s="22"/>
      <c r="FGJ33" s="22"/>
      <c r="FGK33" s="22"/>
      <c r="FGL33" s="22"/>
      <c r="FGM33" s="22"/>
      <c r="FGN33" s="22"/>
      <c r="FGO33" s="22"/>
      <c r="FGP33" s="22"/>
      <c r="FGQ33" s="22"/>
      <c r="FGR33" s="22"/>
      <c r="FGS33" s="22"/>
      <c r="FGT33" s="22"/>
      <c r="FGU33" s="22"/>
      <c r="FGV33" s="22"/>
      <c r="FGW33" s="22"/>
      <c r="FGX33" s="22"/>
      <c r="FGY33" s="22"/>
      <c r="FGZ33" s="22"/>
      <c r="FHA33" s="22"/>
      <c r="FHB33" s="22"/>
      <c r="FHC33" s="22"/>
      <c r="FHD33" s="22"/>
      <c r="FHE33" s="22"/>
      <c r="FHF33" s="22"/>
      <c r="FHG33" s="22"/>
      <c r="FHH33" s="22"/>
      <c r="FHI33" s="22"/>
      <c r="FHJ33" s="22"/>
      <c r="FHK33" s="22"/>
      <c r="FHL33" s="22"/>
      <c r="FHM33" s="22"/>
      <c r="FHN33" s="22"/>
      <c r="FHO33" s="22"/>
      <c r="FHP33" s="22"/>
      <c r="FHQ33" s="22"/>
      <c r="FHR33" s="22"/>
      <c r="FHS33" s="22"/>
      <c r="FHT33" s="22"/>
      <c r="FHU33" s="22"/>
      <c r="FHV33" s="22"/>
      <c r="FHW33" s="22"/>
      <c r="FHX33" s="22"/>
      <c r="FHY33" s="22"/>
      <c r="FHZ33" s="22"/>
      <c r="FIA33" s="22"/>
      <c r="FIB33" s="22"/>
      <c r="FIC33" s="22"/>
      <c r="FID33" s="22"/>
      <c r="FIE33" s="22"/>
      <c r="FIF33" s="22"/>
      <c r="FIG33" s="22"/>
      <c r="FIH33" s="22"/>
      <c r="FII33" s="22"/>
      <c r="FIJ33" s="22"/>
      <c r="FIK33" s="22"/>
      <c r="FIL33" s="22"/>
      <c r="FIM33" s="22"/>
      <c r="FIN33" s="22"/>
      <c r="FIO33" s="22"/>
      <c r="FIP33" s="22"/>
      <c r="FIQ33" s="22"/>
      <c r="FIR33" s="22"/>
      <c r="FIS33" s="22"/>
      <c r="FIT33" s="22"/>
      <c r="FIU33" s="22"/>
      <c r="FIV33" s="22"/>
      <c r="FIW33" s="22"/>
      <c r="FIX33" s="22"/>
      <c r="FIY33" s="22"/>
      <c r="FIZ33" s="22"/>
      <c r="FJA33" s="22"/>
      <c r="FJB33" s="22"/>
      <c r="FJC33" s="22"/>
      <c r="FJD33" s="22"/>
      <c r="FJE33" s="22"/>
      <c r="FJF33" s="22"/>
      <c r="FJG33" s="22"/>
      <c r="FJH33" s="22"/>
      <c r="FJI33" s="22"/>
      <c r="FJJ33" s="22"/>
      <c r="FJK33" s="22"/>
      <c r="FJL33" s="22"/>
      <c r="FJM33" s="22"/>
      <c r="FJN33" s="22"/>
      <c r="FJO33" s="22"/>
      <c r="FJP33" s="22"/>
      <c r="FJQ33" s="22"/>
      <c r="FJR33" s="22"/>
      <c r="FJS33" s="22"/>
      <c r="FJT33" s="22"/>
      <c r="FJU33" s="22"/>
      <c r="FJV33" s="22"/>
      <c r="FJW33" s="22"/>
      <c r="FJX33" s="22"/>
      <c r="FJY33" s="22"/>
      <c r="FJZ33" s="22"/>
      <c r="FKA33" s="22"/>
      <c r="FKB33" s="22"/>
      <c r="FKC33" s="22"/>
      <c r="FKD33" s="22"/>
      <c r="FKE33" s="22"/>
      <c r="FKF33" s="22"/>
      <c r="FKG33" s="22"/>
      <c r="FKH33" s="22"/>
      <c r="FKI33" s="22"/>
      <c r="FKJ33" s="22"/>
      <c r="FKK33" s="22"/>
      <c r="FKL33" s="22"/>
      <c r="FKM33" s="22"/>
      <c r="FKN33" s="22"/>
      <c r="FKO33" s="22"/>
      <c r="FKP33" s="22"/>
      <c r="FKQ33" s="22"/>
      <c r="FKR33" s="22"/>
      <c r="FKS33" s="22"/>
      <c r="FKT33" s="22"/>
      <c r="FKU33" s="22"/>
      <c r="FKV33" s="22"/>
      <c r="FKW33" s="22"/>
      <c r="FKX33" s="22"/>
      <c r="FKY33" s="22"/>
      <c r="FKZ33" s="22"/>
      <c r="FLA33" s="22"/>
      <c r="FLB33" s="22"/>
      <c r="FLC33" s="22"/>
      <c r="FLD33" s="22"/>
      <c r="FLE33" s="22"/>
      <c r="FLF33" s="22"/>
      <c r="FLG33" s="22"/>
      <c r="FLH33" s="22"/>
      <c r="FLI33" s="22"/>
      <c r="FLJ33" s="22"/>
      <c r="FLK33" s="22"/>
      <c r="FLL33" s="22"/>
      <c r="FLM33" s="22"/>
      <c r="FLN33" s="22"/>
      <c r="FLO33" s="22"/>
      <c r="FLP33" s="22"/>
      <c r="FLQ33" s="22"/>
      <c r="FLR33" s="22"/>
      <c r="FLS33" s="22"/>
      <c r="FLT33" s="22"/>
      <c r="FLU33" s="22"/>
      <c r="FLV33" s="22"/>
      <c r="FLW33" s="22"/>
      <c r="FLX33" s="22"/>
      <c r="FLY33" s="22"/>
      <c r="FLZ33" s="22"/>
      <c r="FMA33" s="22"/>
      <c r="FMB33" s="22"/>
      <c r="FMC33" s="22"/>
      <c r="FMD33" s="22"/>
      <c r="FME33" s="22"/>
      <c r="FMF33" s="22"/>
      <c r="FMG33" s="22"/>
      <c r="FMH33" s="22"/>
      <c r="FMI33" s="22"/>
      <c r="FMJ33" s="22"/>
      <c r="FMK33" s="22"/>
      <c r="FML33" s="22"/>
      <c r="FMM33" s="22"/>
      <c r="FMN33" s="22"/>
      <c r="FMO33" s="22"/>
      <c r="FMP33" s="22"/>
      <c r="FMQ33" s="22"/>
      <c r="FMR33" s="22"/>
      <c r="FMS33" s="22"/>
      <c r="FMT33" s="22"/>
      <c r="FMU33" s="22"/>
      <c r="FMV33" s="22"/>
      <c r="FMW33" s="22"/>
      <c r="FMX33" s="22"/>
      <c r="FMY33" s="22"/>
      <c r="FMZ33" s="22"/>
      <c r="FNA33" s="22"/>
      <c r="FNB33" s="22"/>
      <c r="FNC33" s="22"/>
      <c r="FND33" s="22"/>
      <c r="FNE33" s="22"/>
      <c r="FNF33" s="22"/>
      <c r="FNG33" s="22"/>
      <c r="FNH33" s="22"/>
      <c r="FNI33" s="22"/>
      <c r="FNJ33" s="22"/>
      <c r="FNK33" s="22"/>
      <c r="FNL33" s="22"/>
      <c r="FNM33" s="22"/>
      <c r="FNN33" s="22"/>
      <c r="FNO33" s="22"/>
      <c r="FNP33" s="22"/>
      <c r="FNQ33" s="22"/>
      <c r="FNR33" s="22"/>
      <c r="FNS33" s="22"/>
      <c r="FNT33" s="22"/>
      <c r="FNU33" s="22"/>
      <c r="FNV33" s="22"/>
      <c r="FNW33" s="22"/>
      <c r="FNX33" s="22"/>
      <c r="FNY33" s="22"/>
      <c r="FNZ33" s="22"/>
      <c r="FOA33" s="22"/>
      <c r="FOB33" s="22"/>
      <c r="FOC33" s="22"/>
      <c r="FOD33" s="22"/>
      <c r="FOE33" s="22"/>
      <c r="FOF33" s="22"/>
      <c r="FOG33" s="22"/>
      <c r="FOH33" s="22"/>
      <c r="FOI33" s="22"/>
      <c r="FOJ33" s="22"/>
      <c r="FOK33" s="22"/>
      <c r="FOL33" s="22"/>
      <c r="FOM33" s="22"/>
      <c r="FON33" s="22"/>
      <c r="FOO33" s="22"/>
      <c r="FOP33" s="22"/>
      <c r="FOQ33" s="22"/>
      <c r="FOR33" s="22"/>
      <c r="FOS33" s="22"/>
      <c r="FOT33" s="22"/>
      <c r="FOU33" s="22"/>
      <c r="FOV33" s="22"/>
      <c r="FOW33" s="22"/>
      <c r="FOX33" s="22"/>
      <c r="FOY33" s="22"/>
      <c r="FOZ33" s="22"/>
      <c r="FPA33" s="22"/>
      <c r="FPB33" s="22"/>
      <c r="FPC33" s="22"/>
      <c r="FPD33" s="22"/>
      <c r="FPE33" s="22"/>
      <c r="FPF33" s="22"/>
      <c r="FPG33" s="22"/>
      <c r="FPH33" s="22"/>
      <c r="FPI33" s="22"/>
      <c r="FPJ33" s="22"/>
      <c r="FPK33" s="22"/>
      <c r="FPL33" s="22"/>
      <c r="FPM33" s="22"/>
      <c r="FPN33" s="22"/>
      <c r="FPO33" s="22"/>
      <c r="FPP33" s="22"/>
      <c r="FPQ33" s="22"/>
      <c r="FPR33" s="22"/>
      <c r="FPS33" s="22"/>
      <c r="FPT33" s="22"/>
      <c r="FPU33" s="22"/>
      <c r="FPV33" s="22"/>
      <c r="FPW33" s="22"/>
      <c r="FPX33" s="22"/>
      <c r="FPY33" s="22"/>
      <c r="FPZ33" s="22"/>
      <c r="FQA33" s="22"/>
      <c r="FQB33" s="22"/>
      <c r="FQC33" s="22"/>
      <c r="FQD33" s="22"/>
      <c r="FQE33" s="22"/>
      <c r="FQF33" s="22"/>
      <c r="FQG33" s="22"/>
      <c r="FQH33" s="22"/>
      <c r="FQI33" s="22"/>
      <c r="FQJ33" s="22"/>
      <c r="FQK33" s="22"/>
      <c r="FQL33" s="22"/>
      <c r="FQM33" s="22"/>
      <c r="FQN33" s="22"/>
      <c r="FQO33" s="22"/>
      <c r="FQP33" s="22"/>
      <c r="FQQ33" s="22"/>
      <c r="FQR33" s="22"/>
      <c r="FQS33" s="22"/>
      <c r="FQT33" s="22"/>
      <c r="FQU33" s="22"/>
      <c r="FQV33" s="22"/>
      <c r="FQW33" s="22"/>
      <c r="FQX33" s="22"/>
      <c r="FQY33" s="22"/>
      <c r="FQZ33" s="22"/>
      <c r="FRA33" s="22"/>
      <c r="FRB33" s="22"/>
      <c r="FRC33" s="22"/>
      <c r="FRD33" s="22"/>
      <c r="FRE33" s="22"/>
      <c r="FRF33" s="22"/>
      <c r="FRG33" s="22"/>
      <c r="FRH33" s="22"/>
      <c r="FRI33" s="22"/>
      <c r="FRJ33" s="22"/>
      <c r="FRK33" s="22"/>
      <c r="FRL33" s="22"/>
      <c r="FRM33" s="22"/>
      <c r="FRN33" s="22"/>
      <c r="FRO33" s="22"/>
      <c r="FRP33" s="22"/>
      <c r="FRQ33" s="22"/>
      <c r="FRR33" s="22"/>
      <c r="FRS33" s="22"/>
      <c r="FRT33" s="22"/>
      <c r="FRU33" s="22"/>
      <c r="FRV33" s="22"/>
      <c r="FRW33" s="22"/>
      <c r="FRX33" s="22"/>
      <c r="FRY33" s="22"/>
      <c r="FRZ33" s="22"/>
      <c r="FSA33" s="22"/>
      <c r="FSB33" s="22"/>
      <c r="FSC33" s="22"/>
      <c r="FSD33" s="22"/>
      <c r="FSE33" s="22"/>
      <c r="FSF33" s="22"/>
      <c r="FSG33" s="22"/>
      <c r="FSH33" s="22"/>
      <c r="FSI33" s="22"/>
      <c r="FSJ33" s="22"/>
      <c r="FSK33" s="22"/>
      <c r="FSL33" s="22"/>
      <c r="FSM33" s="22"/>
      <c r="FSN33" s="22"/>
      <c r="FSO33" s="22"/>
      <c r="FSP33" s="22"/>
      <c r="FSQ33" s="22"/>
      <c r="FSR33" s="22"/>
      <c r="FSS33" s="22"/>
      <c r="FST33" s="22"/>
      <c r="FSU33" s="22"/>
      <c r="FSV33" s="22"/>
      <c r="FSW33" s="22"/>
      <c r="FSX33" s="22"/>
      <c r="FSY33" s="22"/>
      <c r="FSZ33" s="22"/>
      <c r="FTA33" s="22"/>
      <c r="FTB33" s="22"/>
      <c r="FTC33" s="22"/>
      <c r="FTD33" s="22"/>
      <c r="FTE33" s="22"/>
      <c r="FTF33" s="22"/>
      <c r="FTG33" s="22"/>
      <c r="FTH33" s="22"/>
      <c r="FTI33" s="22"/>
      <c r="FTJ33" s="22"/>
      <c r="FTK33" s="22"/>
      <c r="FTL33" s="22"/>
      <c r="FTM33" s="22"/>
      <c r="FTN33" s="22"/>
      <c r="FTO33" s="22"/>
      <c r="FTP33" s="22"/>
      <c r="FTQ33" s="22"/>
      <c r="FTR33" s="22"/>
      <c r="FTS33" s="22"/>
      <c r="FTT33" s="22"/>
      <c r="FTU33" s="22"/>
      <c r="FTV33" s="22"/>
      <c r="FTW33" s="22"/>
      <c r="FTX33" s="22"/>
      <c r="FTY33" s="22"/>
      <c r="FTZ33" s="22"/>
      <c r="FUA33" s="22"/>
      <c r="FUB33" s="22"/>
      <c r="FUC33" s="22"/>
      <c r="FUD33" s="22"/>
      <c r="FUE33" s="22"/>
      <c r="FUF33" s="22"/>
      <c r="FUG33" s="22"/>
      <c r="FUH33" s="22"/>
      <c r="FUI33" s="22"/>
      <c r="FUJ33" s="22"/>
      <c r="FUK33" s="22"/>
      <c r="FUL33" s="22"/>
      <c r="FUM33" s="22"/>
      <c r="FUN33" s="22"/>
      <c r="FUO33" s="22"/>
      <c r="FUP33" s="22"/>
      <c r="FUQ33" s="22"/>
      <c r="FUR33" s="22"/>
      <c r="FUS33" s="22"/>
      <c r="FUT33" s="22"/>
      <c r="FUU33" s="22"/>
      <c r="FUV33" s="22"/>
      <c r="FUW33" s="22"/>
      <c r="FUX33" s="22"/>
      <c r="FUY33" s="22"/>
      <c r="FUZ33" s="22"/>
      <c r="FVA33" s="22"/>
      <c r="FVB33" s="22"/>
      <c r="FVC33" s="22"/>
      <c r="FVD33" s="22"/>
      <c r="FVE33" s="22"/>
      <c r="FVF33" s="22"/>
      <c r="FVG33" s="22"/>
      <c r="FVH33" s="22"/>
      <c r="FVI33" s="22"/>
      <c r="FVJ33" s="22"/>
      <c r="FVK33" s="22"/>
      <c r="FVL33" s="22"/>
      <c r="FVM33" s="22"/>
      <c r="FVN33" s="22"/>
      <c r="FVO33" s="22"/>
      <c r="FVP33" s="22"/>
      <c r="FVQ33" s="22"/>
      <c r="FVR33" s="22"/>
      <c r="FVS33" s="22"/>
      <c r="FVT33" s="22"/>
      <c r="FVU33" s="22"/>
      <c r="FVV33" s="22"/>
      <c r="FVW33" s="22"/>
      <c r="FVX33" s="22"/>
      <c r="FVY33" s="22"/>
      <c r="FVZ33" s="22"/>
      <c r="FWA33" s="22"/>
      <c r="FWB33" s="22"/>
      <c r="FWC33" s="22"/>
      <c r="FWD33" s="22"/>
      <c r="FWE33" s="22"/>
      <c r="FWF33" s="22"/>
      <c r="FWG33" s="22"/>
      <c r="FWH33" s="22"/>
      <c r="FWI33" s="22"/>
      <c r="FWJ33" s="22"/>
      <c r="FWK33" s="22"/>
      <c r="FWL33" s="22"/>
      <c r="FWM33" s="22"/>
      <c r="FWN33" s="22"/>
      <c r="FWO33" s="22"/>
      <c r="FWP33" s="22"/>
      <c r="FWQ33" s="22"/>
      <c r="FWR33" s="22"/>
      <c r="FWS33" s="22"/>
      <c r="FWT33" s="22"/>
      <c r="FWU33" s="22"/>
      <c r="FWV33" s="22"/>
      <c r="FWW33" s="22"/>
      <c r="FWX33" s="22"/>
      <c r="FWY33" s="22"/>
      <c r="FWZ33" s="22"/>
      <c r="FXA33" s="22"/>
      <c r="FXB33" s="22"/>
      <c r="FXC33" s="22"/>
      <c r="FXD33" s="22"/>
      <c r="FXE33" s="22"/>
      <c r="FXF33" s="22"/>
      <c r="FXG33" s="22"/>
      <c r="FXH33" s="22"/>
      <c r="FXI33" s="22"/>
      <c r="FXJ33" s="22"/>
      <c r="FXK33" s="22"/>
      <c r="FXL33" s="22"/>
      <c r="FXM33" s="22"/>
      <c r="FXN33" s="22"/>
      <c r="FXO33" s="22"/>
      <c r="FXP33" s="22"/>
      <c r="FXQ33" s="22"/>
      <c r="FXR33" s="22"/>
      <c r="FXS33" s="22"/>
      <c r="FXT33" s="22"/>
      <c r="FXU33" s="22"/>
      <c r="FXV33" s="22"/>
      <c r="FXW33" s="22"/>
      <c r="FXX33" s="22"/>
      <c r="FXY33" s="22"/>
      <c r="FXZ33" s="22"/>
      <c r="FYA33" s="22"/>
      <c r="FYB33" s="22"/>
      <c r="FYC33" s="22"/>
      <c r="FYD33" s="22"/>
      <c r="FYE33" s="22"/>
      <c r="FYF33" s="22"/>
      <c r="FYG33" s="22"/>
      <c r="FYH33" s="22"/>
      <c r="FYI33" s="22"/>
      <c r="FYJ33" s="22"/>
      <c r="FYK33" s="22"/>
      <c r="FYL33" s="22"/>
      <c r="FYM33" s="22"/>
      <c r="FYN33" s="22"/>
      <c r="FYO33" s="22"/>
      <c r="FYP33" s="22"/>
      <c r="FYQ33" s="22"/>
      <c r="FYR33" s="22"/>
      <c r="FYS33" s="22"/>
      <c r="FYT33" s="22"/>
      <c r="FYU33" s="22"/>
      <c r="FYV33" s="22"/>
      <c r="FYW33" s="22"/>
      <c r="FYX33" s="22"/>
      <c r="FYY33" s="22"/>
      <c r="FYZ33" s="22"/>
      <c r="FZA33" s="22"/>
      <c r="FZB33" s="22"/>
      <c r="FZC33" s="22"/>
      <c r="FZD33" s="22"/>
      <c r="FZE33" s="22"/>
      <c r="FZF33" s="22"/>
      <c r="FZG33" s="22"/>
      <c r="FZH33" s="22"/>
      <c r="FZI33" s="22"/>
      <c r="FZJ33" s="22"/>
      <c r="FZK33" s="22"/>
      <c r="FZL33" s="22"/>
      <c r="FZM33" s="22"/>
      <c r="FZN33" s="22"/>
      <c r="FZO33" s="22"/>
      <c r="FZP33" s="22"/>
      <c r="FZQ33" s="22"/>
      <c r="FZR33" s="22"/>
      <c r="FZS33" s="22"/>
      <c r="FZT33" s="22"/>
      <c r="FZU33" s="22"/>
      <c r="FZV33" s="22"/>
      <c r="FZW33" s="22"/>
      <c r="FZX33" s="22"/>
      <c r="FZY33" s="22"/>
      <c r="FZZ33" s="22"/>
      <c r="GAA33" s="22"/>
      <c r="GAB33" s="22"/>
      <c r="GAC33" s="22"/>
      <c r="GAD33" s="22"/>
      <c r="GAE33" s="22"/>
      <c r="GAF33" s="22"/>
      <c r="GAG33" s="22"/>
      <c r="GAH33" s="22"/>
      <c r="GAI33" s="22"/>
      <c r="GAJ33" s="22"/>
      <c r="GAK33" s="22"/>
      <c r="GAL33" s="22"/>
      <c r="GAM33" s="22"/>
      <c r="GAN33" s="22"/>
      <c r="GAO33" s="22"/>
      <c r="GAP33" s="22"/>
      <c r="GAQ33" s="22"/>
      <c r="GAR33" s="22"/>
      <c r="GAS33" s="22"/>
      <c r="GAT33" s="22"/>
      <c r="GAU33" s="22"/>
      <c r="GAV33" s="22"/>
      <c r="GAW33" s="22"/>
      <c r="GAX33" s="22"/>
      <c r="GAY33" s="22"/>
      <c r="GAZ33" s="22"/>
      <c r="GBA33" s="22"/>
      <c r="GBB33" s="22"/>
      <c r="GBC33" s="22"/>
      <c r="GBD33" s="22"/>
      <c r="GBE33" s="22"/>
      <c r="GBF33" s="22"/>
      <c r="GBG33" s="22"/>
      <c r="GBH33" s="22"/>
      <c r="GBI33" s="22"/>
      <c r="GBJ33" s="22"/>
      <c r="GBK33" s="22"/>
      <c r="GBL33" s="22"/>
      <c r="GBM33" s="22"/>
      <c r="GBN33" s="22"/>
      <c r="GBO33" s="22"/>
      <c r="GBP33" s="22"/>
      <c r="GBQ33" s="22"/>
      <c r="GBR33" s="22"/>
      <c r="GBS33" s="22"/>
      <c r="GBT33" s="22"/>
      <c r="GBU33" s="22"/>
      <c r="GBV33" s="22"/>
      <c r="GBW33" s="22"/>
      <c r="GBX33" s="22"/>
      <c r="GBY33" s="22"/>
      <c r="GBZ33" s="22"/>
      <c r="GCA33" s="22"/>
      <c r="GCB33" s="22"/>
      <c r="GCC33" s="22"/>
      <c r="GCD33" s="22"/>
      <c r="GCE33" s="22"/>
      <c r="GCF33" s="22"/>
      <c r="GCG33" s="22"/>
      <c r="GCH33" s="22"/>
      <c r="GCI33" s="22"/>
      <c r="GCJ33" s="22"/>
      <c r="GCK33" s="22"/>
      <c r="GCL33" s="22"/>
      <c r="GCM33" s="22"/>
      <c r="GCN33" s="22"/>
      <c r="GCO33" s="22"/>
      <c r="GCP33" s="22"/>
      <c r="GCQ33" s="22"/>
      <c r="GCR33" s="22"/>
      <c r="GCS33" s="22"/>
      <c r="GCT33" s="22"/>
      <c r="GCU33" s="22"/>
      <c r="GCV33" s="22"/>
      <c r="GCW33" s="22"/>
      <c r="GCX33" s="22"/>
      <c r="GCY33" s="22"/>
      <c r="GCZ33" s="22"/>
      <c r="GDA33" s="22"/>
      <c r="GDB33" s="22"/>
      <c r="GDC33" s="22"/>
      <c r="GDD33" s="22"/>
      <c r="GDE33" s="22"/>
      <c r="GDF33" s="22"/>
      <c r="GDG33" s="22"/>
      <c r="GDH33" s="22"/>
      <c r="GDI33" s="22"/>
      <c r="GDJ33" s="22"/>
      <c r="GDK33" s="22"/>
      <c r="GDL33" s="22"/>
      <c r="GDM33" s="22"/>
      <c r="GDN33" s="22"/>
      <c r="GDO33" s="22"/>
      <c r="GDP33" s="22"/>
      <c r="GDQ33" s="22"/>
      <c r="GDR33" s="22"/>
      <c r="GDS33" s="22"/>
      <c r="GDT33" s="22"/>
      <c r="GDU33" s="22"/>
      <c r="GDV33" s="22"/>
      <c r="GDW33" s="22"/>
      <c r="GDX33" s="22"/>
      <c r="GDY33" s="22"/>
      <c r="GDZ33" s="22"/>
      <c r="GEA33" s="22"/>
      <c r="GEB33" s="22"/>
      <c r="GEC33" s="22"/>
      <c r="GED33" s="22"/>
      <c r="GEE33" s="22"/>
      <c r="GEF33" s="22"/>
      <c r="GEG33" s="22"/>
      <c r="GEH33" s="22"/>
      <c r="GEI33" s="22"/>
      <c r="GEJ33" s="22"/>
      <c r="GEK33" s="22"/>
      <c r="GEL33" s="22"/>
      <c r="GEM33" s="22"/>
      <c r="GEN33" s="22"/>
      <c r="GEO33" s="22"/>
      <c r="GEP33" s="22"/>
      <c r="GEQ33" s="22"/>
      <c r="GER33" s="22"/>
      <c r="GES33" s="22"/>
      <c r="GET33" s="22"/>
      <c r="GEU33" s="22"/>
      <c r="GEV33" s="22"/>
      <c r="GEW33" s="22"/>
      <c r="GEX33" s="22"/>
      <c r="GEY33" s="22"/>
      <c r="GEZ33" s="22"/>
      <c r="GFA33" s="22"/>
      <c r="GFB33" s="22"/>
      <c r="GFC33" s="22"/>
      <c r="GFD33" s="22"/>
      <c r="GFE33" s="22"/>
      <c r="GFF33" s="22"/>
      <c r="GFG33" s="22"/>
      <c r="GFH33" s="22"/>
      <c r="GFI33" s="22"/>
      <c r="GFJ33" s="22"/>
      <c r="GFK33" s="22"/>
      <c r="GFL33" s="22"/>
      <c r="GFM33" s="22"/>
      <c r="GFN33" s="22"/>
      <c r="GFO33" s="22"/>
      <c r="GFP33" s="22"/>
      <c r="GFQ33" s="22"/>
      <c r="GFR33" s="22"/>
      <c r="GFS33" s="22"/>
      <c r="GFT33" s="22"/>
      <c r="GFU33" s="22"/>
      <c r="GFV33" s="22"/>
      <c r="GFW33" s="22"/>
      <c r="GFX33" s="22"/>
      <c r="GFY33" s="22"/>
      <c r="GFZ33" s="22"/>
      <c r="GGA33" s="22"/>
      <c r="GGB33" s="22"/>
      <c r="GGC33" s="22"/>
      <c r="GGD33" s="22"/>
      <c r="GGE33" s="22"/>
      <c r="GGF33" s="22"/>
      <c r="GGG33" s="22"/>
      <c r="GGH33" s="22"/>
      <c r="GGI33" s="22"/>
      <c r="GGJ33" s="22"/>
      <c r="GGK33" s="22"/>
      <c r="GGL33" s="22"/>
      <c r="GGM33" s="22"/>
      <c r="GGN33" s="22"/>
      <c r="GGO33" s="22"/>
      <c r="GGP33" s="22"/>
      <c r="GGQ33" s="22"/>
      <c r="GGR33" s="22"/>
      <c r="GGS33" s="22"/>
      <c r="GGT33" s="22"/>
      <c r="GGU33" s="22"/>
      <c r="GGV33" s="22"/>
      <c r="GGW33" s="22"/>
      <c r="GGX33" s="22"/>
      <c r="GGY33" s="22"/>
      <c r="GGZ33" s="22"/>
      <c r="GHA33" s="22"/>
      <c r="GHB33" s="22"/>
      <c r="GHC33" s="22"/>
      <c r="GHD33" s="22"/>
      <c r="GHE33" s="22"/>
      <c r="GHF33" s="22"/>
      <c r="GHG33" s="22"/>
      <c r="GHH33" s="22"/>
      <c r="GHI33" s="22"/>
      <c r="GHJ33" s="22"/>
      <c r="GHK33" s="22"/>
      <c r="GHL33" s="22"/>
      <c r="GHM33" s="22"/>
      <c r="GHN33" s="22"/>
      <c r="GHO33" s="22"/>
      <c r="GHP33" s="22"/>
      <c r="GHQ33" s="22"/>
      <c r="GHR33" s="22"/>
      <c r="GHS33" s="22"/>
      <c r="GHT33" s="22"/>
      <c r="GHU33" s="22"/>
      <c r="GHV33" s="22"/>
      <c r="GHW33" s="22"/>
      <c r="GHX33" s="22"/>
      <c r="GHY33" s="22"/>
      <c r="GHZ33" s="22"/>
      <c r="GIA33" s="22"/>
      <c r="GIB33" s="22"/>
      <c r="GIC33" s="22"/>
      <c r="GID33" s="22"/>
      <c r="GIE33" s="22"/>
      <c r="GIF33" s="22"/>
      <c r="GIG33" s="22"/>
      <c r="GIH33" s="22"/>
      <c r="GII33" s="22"/>
      <c r="GIJ33" s="22"/>
      <c r="GIK33" s="22"/>
      <c r="GIL33" s="22"/>
      <c r="GIM33" s="22"/>
      <c r="GIN33" s="22"/>
      <c r="GIO33" s="22"/>
      <c r="GIP33" s="22"/>
      <c r="GIQ33" s="22"/>
      <c r="GIR33" s="22"/>
      <c r="GIS33" s="22"/>
      <c r="GIT33" s="22"/>
      <c r="GIU33" s="22"/>
      <c r="GIV33" s="22"/>
      <c r="GIW33" s="22"/>
      <c r="GIX33" s="22"/>
      <c r="GIY33" s="22"/>
      <c r="GIZ33" s="22"/>
      <c r="GJA33" s="22"/>
      <c r="GJB33" s="22"/>
      <c r="GJC33" s="22"/>
      <c r="GJD33" s="22"/>
      <c r="GJE33" s="22"/>
      <c r="GJF33" s="22"/>
      <c r="GJG33" s="22"/>
      <c r="GJH33" s="22"/>
      <c r="GJI33" s="22"/>
      <c r="GJJ33" s="22"/>
      <c r="GJK33" s="22"/>
      <c r="GJL33" s="22"/>
      <c r="GJM33" s="22"/>
      <c r="GJN33" s="22"/>
      <c r="GJO33" s="22"/>
      <c r="GJP33" s="22"/>
      <c r="GJQ33" s="22"/>
      <c r="GJR33" s="22"/>
      <c r="GJS33" s="22"/>
      <c r="GJT33" s="22"/>
      <c r="GJU33" s="22"/>
      <c r="GJV33" s="22"/>
      <c r="GJW33" s="22"/>
      <c r="GJX33" s="22"/>
      <c r="GJY33" s="22"/>
      <c r="GJZ33" s="22"/>
      <c r="GKA33" s="22"/>
      <c r="GKB33" s="22"/>
      <c r="GKC33" s="22"/>
      <c r="GKD33" s="22"/>
      <c r="GKE33" s="22"/>
      <c r="GKF33" s="22"/>
      <c r="GKG33" s="22"/>
      <c r="GKH33" s="22"/>
      <c r="GKI33" s="22"/>
      <c r="GKJ33" s="22"/>
      <c r="GKK33" s="22"/>
      <c r="GKL33" s="22"/>
      <c r="GKM33" s="22"/>
      <c r="GKN33" s="22"/>
      <c r="GKO33" s="22"/>
      <c r="GKP33" s="22"/>
      <c r="GKQ33" s="22"/>
      <c r="GKR33" s="22"/>
      <c r="GKS33" s="22"/>
      <c r="GKT33" s="22"/>
      <c r="GKU33" s="22"/>
      <c r="GKV33" s="22"/>
      <c r="GKW33" s="22"/>
      <c r="GKX33" s="22"/>
      <c r="GKY33" s="22"/>
      <c r="GKZ33" s="22"/>
      <c r="GLA33" s="22"/>
      <c r="GLB33" s="22"/>
      <c r="GLC33" s="22"/>
      <c r="GLD33" s="22"/>
      <c r="GLE33" s="22"/>
      <c r="GLF33" s="22"/>
      <c r="GLG33" s="22"/>
      <c r="GLH33" s="22"/>
      <c r="GLI33" s="22"/>
      <c r="GLJ33" s="22"/>
      <c r="GLK33" s="22"/>
      <c r="GLL33" s="22"/>
      <c r="GLM33" s="22"/>
      <c r="GLN33" s="22"/>
      <c r="GLO33" s="22"/>
      <c r="GLP33" s="22"/>
      <c r="GLQ33" s="22"/>
      <c r="GLR33" s="22"/>
      <c r="GLS33" s="22"/>
      <c r="GLT33" s="22"/>
      <c r="GLU33" s="22"/>
      <c r="GLV33" s="22"/>
      <c r="GLW33" s="22"/>
      <c r="GLX33" s="22"/>
      <c r="GLY33" s="22"/>
      <c r="GLZ33" s="22"/>
      <c r="GMA33" s="22"/>
      <c r="GMB33" s="22"/>
      <c r="GMC33" s="22"/>
      <c r="GMD33" s="22"/>
      <c r="GME33" s="22"/>
      <c r="GMF33" s="22"/>
      <c r="GMG33" s="22"/>
      <c r="GMH33" s="22"/>
      <c r="GMI33" s="22"/>
      <c r="GMJ33" s="22"/>
      <c r="GMK33" s="22"/>
      <c r="GML33" s="22"/>
      <c r="GMM33" s="22"/>
      <c r="GMN33" s="22"/>
      <c r="GMO33" s="22"/>
      <c r="GMP33" s="22"/>
      <c r="GMQ33" s="22"/>
      <c r="GMR33" s="22"/>
      <c r="GMS33" s="22"/>
      <c r="GMT33" s="22"/>
      <c r="GMU33" s="22"/>
      <c r="GMV33" s="22"/>
      <c r="GMW33" s="22"/>
      <c r="GMX33" s="22"/>
      <c r="GMY33" s="22"/>
      <c r="GMZ33" s="22"/>
      <c r="GNA33" s="22"/>
      <c r="GNB33" s="22"/>
      <c r="GNC33" s="22"/>
      <c r="GND33" s="22"/>
      <c r="GNE33" s="22"/>
      <c r="GNF33" s="22"/>
      <c r="GNG33" s="22"/>
      <c r="GNH33" s="22"/>
      <c r="GNI33" s="22"/>
      <c r="GNJ33" s="22"/>
      <c r="GNK33" s="22"/>
      <c r="GNL33" s="22"/>
      <c r="GNM33" s="22"/>
      <c r="GNN33" s="22"/>
      <c r="GNO33" s="22"/>
      <c r="GNP33" s="22"/>
      <c r="GNQ33" s="22"/>
      <c r="GNR33" s="22"/>
      <c r="GNS33" s="22"/>
      <c r="GNT33" s="22"/>
      <c r="GNU33" s="22"/>
      <c r="GNV33" s="22"/>
      <c r="GNW33" s="22"/>
      <c r="GNX33" s="22"/>
      <c r="GNY33" s="22"/>
      <c r="GNZ33" s="22"/>
      <c r="GOA33" s="22"/>
      <c r="GOB33" s="22"/>
      <c r="GOC33" s="22"/>
      <c r="GOD33" s="22"/>
      <c r="GOE33" s="22"/>
      <c r="GOF33" s="22"/>
      <c r="GOG33" s="22"/>
      <c r="GOH33" s="22"/>
      <c r="GOI33" s="22"/>
      <c r="GOJ33" s="22"/>
      <c r="GOK33" s="22"/>
      <c r="GOL33" s="22"/>
      <c r="GOM33" s="22"/>
      <c r="GON33" s="22"/>
      <c r="GOO33" s="22"/>
      <c r="GOP33" s="22"/>
      <c r="GOQ33" s="22"/>
      <c r="GOR33" s="22"/>
      <c r="GOS33" s="22"/>
      <c r="GOT33" s="22"/>
      <c r="GOU33" s="22"/>
      <c r="GOV33" s="22"/>
      <c r="GOW33" s="22"/>
      <c r="GOX33" s="22"/>
      <c r="GOY33" s="22"/>
      <c r="GOZ33" s="22"/>
      <c r="GPA33" s="22"/>
      <c r="GPB33" s="22"/>
      <c r="GPC33" s="22"/>
      <c r="GPD33" s="22"/>
      <c r="GPE33" s="22"/>
      <c r="GPF33" s="22"/>
      <c r="GPG33" s="22"/>
      <c r="GPH33" s="22"/>
      <c r="GPI33" s="22"/>
      <c r="GPJ33" s="22"/>
      <c r="GPK33" s="22"/>
      <c r="GPL33" s="22"/>
      <c r="GPM33" s="22"/>
      <c r="GPN33" s="22"/>
      <c r="GPO33" s="22"/>
      <c r="GPP33" s="22"/>
      <c r="GPQ33" s="22"/>
      <c r="GPR33" s="22"/>
      <c r="GPS33" s="22"/>
      <c r="GPT33" s="22"/>
      <c r="GPU33" s="22"/>
      <c r="GPV33" s="22"/>
      <c r="GPW33" s="22"/>
      <c r="GPX33" s="22"/>
      <c r="GPY33" s="22"/>
      <c r="GPZ33" s="22"/>
      <c r="GQA33" s="22"/>
      <c r="GQB33" s="22"/>
      <c r="GQC33" s="22"/>
      <c r="GQD33" s="22"/>
      <c r="GQE33" s="22"/>
      <c r="GQF33" s="22"/>
      <c r="GQG33" s="22"/>
      <c r="GQH33" s="22"/>
      <c r="GQI33" s="22"/>
      <c r="GQJ33" s="22"/>
      <c r="GQK33" s="22"/>
      <c r="GQL33" s="22"/>
      <c r="GQM33" s="22"/>
      <c r="GQN33" s="22"/>
      <c r="GQO33" s="22"/>
      <c r="GQP33" s="22"/>
      <c r="GQQ33" s="22"/>
      <c r="GQR33" s="22"/>
      <c r="GQS33" s="22"/>
      <c r="GQT33" s="22"/>
      <c r="GQU33" s="22"/>
      <c r="GQV33" s="22"/>
      <c r="GQW33" s="22"/>
      <c r="GQX33" s="22"/>
      <c r="GQY33" s="22"/>
      <c r="GQZ33" s="22"/>
      <c r="GRA33" s="22"/>
      <c r="GRB33" s="22"/>
      <c r="GRC33" s="22"/>
      <c r="GRD33" s="22"/>
      <c r="GRE33" s="22"/>
      <c r="GRF33" s="22"/>
      <c r="GRG33" s="22"/>
      <c r="GRH33" s="22"/>
      <c r="GRI33" s="22"/>
      <c r="GRJ33" s="22"/>
      <c r="GRK33" s="22"/>
      <c r="GRL33" s="22"/>
      <c r="GRM33" s="22"/>
      <c r="GRN33" s="22"/>
      <c r="GRO33" s="22"/>
      <c r="GRP33" s="22"/>
      <c r="GRQ33" s="22"/>
      <c r="GRR33" s="22"/>
      <c r="GRS33" s="22"/>
      <c r="GRT33" s="22"/>
      <c r="GRU33" s="22"/>
      <c r="GRV33" s="22"/>
      <c r="GRW33" s="22"/>
      <c r="GRX33" s="22"/>
      <c r="GRY33" s="22"/>
      <c r="GRZ33" s="22"/>
      <c r="GSA33" s="22"/>
      <c r="GSB33" s="22"/>
      <c r="GSC33" s="22"/>
      <c r="GSD33" s="22"/>
      <c r="GSE33" s="22"/>
      <c r="GSF33" s="22"/>
      <c r="GSG33" s="22"/>
      <c r="GSH33" s="22"/>
      <c r="GSI33" s="22"/>
      <c r="GSJ33" s="22"/>
      <c r="GSK33" s="22"/>
      <c r="GSL33" s="22"/>
      <c r="GSM33" s="22"/>
      <c r="GSN33" s="22"/>
      <c r="GSO33" s="22"/>
      <c r="GSP33" s="22"/>
      <c r="GSQ33" s="22"/>
      <c r="GSR33" s="22"/>
      <c r="GSS33" s="22"/>
      <c r="GST33" s="22"/>
      <c r="GSU33" s="22"/>
      <c r="GSV33" s="22"/>
      <c r="GSW33" s="22"/>
      <c r="GSX33" s="22"/>
      <c r="GSY33" s="22"/>
      <c r="GSZ33" s="22"/>
      <c r="GTA33" s="22"/>
      <c r="GTB33" s="22"/>
      <c r="GTC33" s="22"/>
      <c r="GTD33" s="22"/>
      <c r="GTE33" s="22"/>
      <c r="GTF33" s="22"/>
      <c r="GTG33" s="22"/>
      <c r="GTH33" s="22"/>
      <c r="GTI33" s="22"/>
      <c r="GTJ33" s="22"/>
      <c r="GTK33" s="22"/>
      <c r="GTL33" s="22"/>
      <c r="GTM33" s="22"/>
      <c r="GTN33" s="22"/>
      <c r="GTO33" s="22"/>
      <c r="GTP33" s="22"/>
      <c r="GTQ33" s="22"/>
      <c r="GTR33" s="22"/>
      <c r="GTS33" s="22"/>
      <c r="GTT33" s="22"/>
      <c r="GTU33" s="22"/>
      <c r="GTV33" s="22"/>
      <c r="GTW33" s="22"/>
      <c r="GTX33" s="22"/>
      <c r="GTY33" s="22"/>
      <c r="GTZ33" s="22"/>
      <c r="GUA33" s="22"/>
      <c r="GUB33" s="22"/>
      <c r="GUC33" s="22"/>
      <c r="GUD33" s="22"/>
      <c r="GUE33" s="22"/>
      <c r="GUF33" s="22"/>
      <c r="GUG33" s="22"/>
      <c r="GUH33" s="22"/>
      <c r="GUI33" s="22"/>
      <c r="GUJ33" s="22"/>
      <c r="GUK33" s="22"/>
      <c r="GUL33" s="22"/>
      <c r="GUM33" s="22"/>
      <c r="GUN33" s="22"/>
      <c r="GUO33" s="22"/>
      <c r="GUP33" s="22"/>
      <c r="GUQ33" s="22"/>
      <c r="GUR33" s="22"/>
      <c r="GUS33" s="22"/>
      <c r="GUT33" s="22"/>
      <c r="GUU33" s="22"/>
      <c r="GUV33" s="22"/>
      <c r="GUW33" s="22"/>
      <c r="GUX33" s="22"/>
      <c r="GUY33" s="22"/>
      <c r="GUZ33" s="22"/>
      <c r="GVA33" s="22"/>
      <c r="GVB33" s="22"/>
      <c r="GVC33" s="22"/>
      <c r="GVD33" s="22"/>
      <c r="GVE33" s="22"/>
      <c r="GVF33" s="22"/>
      <c r="GVG33" s="22"/>
      <c r="GVH33" s="22"/>
      <c r="GVI33" s="22"/>
      <c r="GVJ33" s="22"/>
      <c r="GVK33" s="22"/>
      <c r="GVL33" s="22"/>
      <c r="GVM33" s="22"/>
      <c r="GVN33" s="22"/>
      <c r="GVO33" s="22"/>
      <c r="GVP33" s="22"/>
      <c r="GVQ33" s="22"/>
      <c r="GVR33" s="22"/>
      <c r="GVS33" s="22"/>
      <c r="GVT33" s="22"/>
      <c r="GVU33" s="22"/>
      <c r="GVV33" s="22"/>
      <c r="GVW33" s="22"/>
      <c r="GVX33" s="22"/>
      <c r="GVY33" s="22"/>
      <c r="GVZ33" s="22"/>
      <c r="GWA33" s="22"/>
      <c r="GWB33" s="22"/>
      <c r="GWC33" s="22"/>
      <c r="GWD33" s="22"/>
      <c r="GWE33" s="22"/>
      <c r="GWF33" s="22"/>
      <c r="GWG33" s="22"/>
      <c r="GWH33" s="22"/>
      <c r="GWI33" s="22"/>
      <c r="GWJ33" s="22"/>
      <c r="GWK33" s="22"/>
      <c r="GWL33" s="22"/>
      <c r="GWM33" s="22"/>
      <c r="GWN33" s="22"/>
      <c r="GWO33" s="22"/>
      <c r="GWP33" s="22"/>
      <c r="GWQ33" s="22"/>
      <c r="GWR33" s="22"/>
      <c r="GWS33" s="22"/>
      <c r="GWT33" s="22"/>
      <c r="GWU33" s="22"/>
      <c r="GWV33" s="22"/>
      <c r="GWW33" s="22"/>
      <c r="GWX33" s="22"/>
      <c r="GWY33" s="22"/>
      <c r="GWZ33" s="22"/>
      <c r="GXA33" s="22"/>
      <c r="GXB33" s="22"/>
      <c r="GXC33" s="22"/>
      <c r="GXD33" s="22"/>
      <c r="GXE33" s="22"/>
      <c r="GXF33" s="22"/>
      <c r="GXG33" s="22"/>
      <c r="GXH33" s="22"/>
      <c r="GXI33" s="22"/>
      <c r="GXJ33" s="22"/>
      <c r="GXK33" s="22"/>
      <c r="GXL33" s="22"/>
      <c r="GXM33" s="22"/>
      <c r="GXN33" s="22"/>
      <c r="GXO33" s="22"/>
      <c r="GXP33" s="22"/>
      <c r="GXQ33" s="22"/>
      <c r="GXR33" s="22"/>
      <c r="GXS33" s="22"/>
      <c r="GXT33" s="22"/>
      <c r="GXU33" s="22"/>
      <c r="GXV33" s="22"/>
      <c r="GXW33" s="22"/>
      <c r="GXX33" s="22"/>
      <c r="GXY33" s="22"/>
      <c r="GXZ33" s="22"/>
      <c r="GYA33" s="22"/>
      <c r="GYB33" s="22"/>
      <c r="GYC33" s="22"/>
      <c r="GYD33" s="22"/>
      <c r="GYE33" s="22"/>
      <c r="GYF33" s="22"/>
      <c r="GYG33" s="22"/>
      <c r="GYH33" s="22"/>
      <c r="GYI33" s="22"/>
      <c r="GYJ33" s="22"/>
      <c r="GYK33" s="22"/>
      <c r="GYL33" s="22"/>
      <c r="GYM33" s="22"/>
      <c r="GYN33" s="22"/>
      <c r="GYO33" s="22"/>
      <c r="GYP33" s="22"/>
      <c r="GYQ33" s="22"/>
      <c r="GYR33" s="22"/>
      <c r="GYS33" s="22"/>
      <c r="GYT33" s="22"/>
      <c r="GYU33" s="22"/>
      <c r="GYV33" s="22"/>
      <c r="GYW33" s="22"/>
      <c r="GYX33" s="22"/>
      <c r="GYY33" s="22"/>
      <c r="GYZ33" s="22"/>
      <c r="GZA33" s="22"/>
      <c r="GZB33" s="22"/>
      <c r="GZC33" s="22"/>
      <c r="GZD33" s="22"/>
      <c r="GZE33" s="22"/>
      <c r="GZF33" s="22"/>
      <c r="GZG33" s="22"/>
      <c r="GZH33" s="22"/>
      <c r="GZI33" s="22"/>
      <c r="GZJ33" s="22"/>
      <c r="GZK33" s="22"/>
      <c r="GZL33" s="22"/>
      <c r="GZM33" s="22"/>
      <c r="GZN33" s="22"/>
      <c r="GZO33" s="22"/>
      <c r="GZP33" s="22"/>
      <c r="GZQ33" s="22"/>
      <c r="GZR33" s="22"/>
      <c r="GZS33" s="22"/>
      <c r="GZT33" s="22"/>
      <c r="GZU33" s="22"/>
      <c r="GZV33" s="22"/>
      <c r="GZW33" s="22"/>
      <c r="GZX33" s="22"/>
      <c r="GZY33" s="22"/>
      <c r="GZZ33" s="22"/>
      <c r="HAA33" s="22"/>
      <c r="HAB33" s="22"/>
      <c r="HAC33" s="22"/>
      <c r="HAD33" s="22"/>
      <c r="HAE33" s="22"/>
      <c r="HAF33" s="22"/>
      <c r="HAG33" s="22"/>
      <c r="HAH33" s="22"/>
      <c r="HAI33" s="22"/>
      <c r="HAJ33" s="22"/>
      <c r="HAK33" s="22"/>
      <c r="HAL33" s="22"/>
      <c r="HAM33" s="22"/>
      <c r="HAN33" s="22"/>
      <c r="HAO33" s="22"/>
      <c r="HAP33" s="22"/>
      <c r="HAQ33" s="22"/>
      <c r="HAR33" s="22"/>
      <c r="HAS33" s="22"/>
      <c r="HAT33" s="22"/>
      <c r="HAU33" s="22"/>
      <c r="HAV33" s="22"/>
      <c r="HAW33" s="22"/>
      <c r="HAX33" s="22"/>
      <c r="HAY33" s="22"/>
      <c r="HAZ33" s="22"/>
      <c r="HBA33" s="22"/>
      <c r="HBB33" s="22"/>
      <c r="HBC33" s="22"/>
      <c r="HBD33" s="22"/>
      <c r="HBE33" s="22"/>
      <c r="HBF33" s="22"/>
      <c r="HBG33" s="22"/>
      <c r="HBH33" s="22"/>
      <c r="HBI33" s="22"/>
      <c r="HBJ33" s="22"/>
      <c r="HBK33" s="22"/>
      <c r="HBL33" s="22"/>
      <c r="HBM33" s="22"/>
      <c r="HBN33" s="22"/>
      <c r="HBO33" s="22"/>
      <c r="HBP33" s="22"/>
      <c r="HBQ33" s="22"/>
      <c r="HBR33" s="22"/>
      <c r="HBS33" s="22"/>
      <c r="HBT33" s="22"/>
      <c r="HBU33" s="22"/>
      <c r="HBV33" s="22"/>
      <c r="HBW33" s="22"/>
      <c r="HBX33" s="22"/>
      <c r="HBY33" s="22"/>
      <c r="HBZ33" s="22"/>
      <c r="HCA33" s="22"/>
      <c r="HCB33" s="22"/>
      <c r="HCC33" s="22"/>
      <c r="HCD33" s="22"/>
      <c r="HCE33" s="22"/>
      <c r="HCF33" s="22"/>
      <c r="HCG33" s="22"/>
      <c r="HCH33" s="22"/>
      <c r="HCI33" s="22"/>
      <c r="HCJ33" s="22"/>
      <c r="HCK33" s="22"/>
      <c r="HCL33" s="22"/>
      <c r="HCM33" s="22"/>
      <c r="HCN33" s="22"/>
      <c r="HCO33" s="22"/>
      <c r="HCP33" s="22"/>
      <c r="HCQ33" s="22"/>
      <c r="HCR33" s="22"/>
      <c r="HCS33" s="22"/>
      <c r="HCT33" s="22"/>
      <c r="HCU33" s="22"/>
      <c r="HCV33" s="22"/>
      <c r="HCW33" s="22"/>
      <c r="HCX33" s="22"/>
      <c r="HCY33" s="22"/>
      <c r="HCZ33" s="22"/>
      <c r="HDA33" s="22"/>
      <c r="HDB33" s="22"/>
      <c r="HDC33" s="22"/>
      <c r="HDD33" s="22"/>
      <c r="HDE33" s="22"/>
      <c r="HDF33" s="22"/>
      <c r="HDG33" s="22"/>
      <c r="HDH33" s="22"/>
      <c r="HDI33" s="22"/>
      <c r="HDJ33" s="22"/>
      <c r="HDK33" s="22"/>
      <c r="HDL33" s="22"/>
      <c r="HDM33" s="22"/>
      <c r="HDN33" s="22"/>
      <c r="HDO33" s="22"/>
      <c r="HDP33" s="22"/>
      <c r="HDQ33" s="22"/>
      <c r="HDR33" s="22"/>
      <c r="HDS33" s="22"/>
      <c r="HDT33" s="22"/>
      <c r="HDU33" s="22"/>
      <c r="HDV33" s="22"/>
      <c r="HDW33" s="22"/>
      <c r="HDX33" s="22"/>
      <c r="HDY33" s="22"/>
      <c r="HDZ33" s="22"/>
      <c r="HEA33" s="22"/>
      <c r="HEB33" s="22"/>
      <c r="HEC33" s="22"/>
      <c r="HED33" s="22"/>
      <c r="HEE33" s="22"/>
      <c r="HEF33" s="22"/>
      <c r="HEG33" s="22"/>
      <c r="HEH33" s="22"/>
      <c r="HEI33" s="22"/>
      <c r="HEJ33" s="22"/>
      <c r="HEK33" s="22"/>
      <c r="HEL33" s="22"/>
      <c r="HEM33" s="22"/>
      <c r="HEN33" s="22"/>
      <c r="HEO33" s="22"/>
      <c r="HEP33" s="22"/>
      <c r="HEQ33" s="22"/>
      <c r="HER33" s="22"/>
      <c r="HES33" s="22"/>
      <c r="HET33" s="22"/>
      <c r="HEU33" s="22"/>
      <c r="HEV33" s="22"/>
      <c r="HEW33" s="22"/>
      <c r="HEX33" s="22"/>
      <c r="HEY33" s="22"/>
      <c r="HEZ33" s="22"/>
      <c r="HFA33" s="22"/>
      <c r="HFB33" s="22"/>
      <c r="HFC33" s="22"/>
      <c r="HFD33" s="22"/>
      <c r="HFE33" s="22"/>
      <c r="HFF33" s="22"/>
      <c r="HFG33" s="22"/>
      <c r="HFH33" s="22"/>
      <c r="HFI33" s="22"/>
      <c r="HFJ33" s="22"/>
      <c r="HFK33" s="22"/>
      <c r="HFL33" s="22"/>
      <c r="HFM33" s="22"/>
      <c r="HFN33" s="22"/>
      <c r="HFO33" s="22"/>
      <c r="HFP33" s="22"/>
      <c r="HFQ33" s="22"/>
      <c r="HFR33" s="22"/>
      <c r="HFS33" s="22"/>
      <c r="HFT33" s="22"/>
      <c r="HFU33" s="22"/>
      <c r="HFV33" s="22"/>
      <c r="HFW33" s="22"/>
      <c r="HFX33" s="22"/>
      <c r="HFY33" s="22"/>
      <c r="HFZ33" s="22"/>
      <c r="HGA33" s="22"/>
      <c r="HGB33" s="22"/>
      <c r="HGC33" s="22"/>
      <c r="HGD33" s="22"/>
      <c r="HGE33" s="22"/>
      <c r="HGF33" s="22"/>
      <c r="HGG33" s="22"/>
      <c r="HGH33" s="22"/>
      <c r="HGI33" s="22"/>
      <c r="HGJ33" s="22"/>
      <c r="HGK33" s="22"/>
      <c r="HGL33" s="22"/>
      <c r="HGM33" s="22"/>
      <c r="HGN33" s="22"/>
      <c r="HGO33" s="22"/>
      <c r="HGP33" s="22"/>
      <c r="HGQ33" s="22"/>
      <c r="HGR33" s="22"/>
      <c r="HGS33" s="22"/>
      <c r="HGT33" s="22"/>
      <c r="HGU33" s="22"/>
      <c r="HGV33" s="22"/>
      <c r="HGW33" s="22"/>
      <c r="HGX33" s="22"/>
      <c r="HGY33" s="22"/>
      <c r="HGZ33" s="22"/>
      <c r="HHA33" s="22"/>
      <c r="HHB33" s="22"/>
      <c r="HHC33" s="22"/>
      <c r="HHD33" s="22"/>
      <c r="HHE33" s="22"/>
      <c r="HHF33" s="22"/>
      <c r="HHG33" s="22"/>
      <c r="HHH33" s="22"/>
      <c r="HHI33" s="22"/>
      <c r="HHJ33" s="22"/>
      <c r="HHK33" s="22"/>
      <c r="HHL33" s="22"/>
      <c r="HHM33" s="22"/>
      <c r="HHN33" s="22"/>
      <c r="HHO33" s="22"/>
      <c r="HHP33" s="22"/>
      <c r="HHQ33" s="22"/>
      <c r="HHR33" s="22"/>
      <c r="HHS33" s="22"/>
      <c r="HHT33" s="22"/>
      <c r="HHU33" s="22"/>
      <c r="HHV33" s="22"/>
      <c r="HHW33" s="22"/>
      <c r="HHX33" s="22"/>
      <c r="HHY33" s="22"/>
      <c r="HHZ33" s="22"/>
      <c r="HIA33" s="22"/>
      <c r="HIB33" s="22"/>
      <c r="HIC33" s="22"/>
      <c r="HID33" s="22"/>
      <c r="HIE33" s="22"/>
      <c r="HIF33" s="22"/>
      <c r="HIG33" s="22"/>
      <c r="HIH33" s="22"/>
      <c r="HII33" s="22"/>
      <c r="HIJ33" s="22"/>
      <c r="HIK33" s="22"/>
      <c r="HIL33" s="22"/>
      <c r="HIM33" s="22"/>
      <c r="HIN33" s="22"/>
      <c r="HIO33" s="22"/>
      <c r="HIP33" s="22"/>
      <c r="HIQ33" s="22"/>
      <c r="HIR33" s="22"/>
      <c r="HIS33" s="22"/>
      <c r="HIT33" s="22"/>
      <c r="HIU33" s="22"/>
      <c r="HIV33" s="22"/>
      <c r="HIW33" s="22"/>
      <c r="HIX33" s="22"/>
      <c r="HIY33" s="22"/>
      <c r="HIZ33" s="22"/>
      <c r="HJA33" s="22"/>
      <c r="HJB33" s="22"/>
      <c r="HJC33" s="22"/>
      <c r="HJD33" s="22"/>
      <c r="HJE33" s="22"/>
      <c r="HJF33" s="22"/>
      <c r="HJG33" s="22"/>
      <c r="HJH33" s="22"/>
      <c r="HJI33" s="22"/>
      <c r="HJJ33" s="22"/>
      <c r="HJK33" s="22"/>
      <c r="HJL33" s="22"/>
      <c r="HJM33" s="22"/>
      <c r="HJN33" s="22"/>
      <c r="HJO33" s="22"/>
      <c r="HJP33" s="22"/>
      <c r="HJQ33" s="22"/>
      <c r="HJR33" s="22"/>
      <c r="HJS33" s="22"/>
      <c r="HJT33" s="22"/>
      <c r="HJU33" s="22"/>
      <c r="HJV33" s="22"/>
      <c r="HJW33" s="22"/>
      <c r="HJX33" s="22"/>
      <c r="HJY33" s="22"/>
      <c r="HJZ33" s="22"/>
      <c r="HKA33" s="22"/>
      <c r="HKB33" s="22"/>
      <c r="HKC33" s="22"/>
      <c r="HKD33" s="22"/>
      <c r="HKE33" s="22"/>
      <c r="HKF33" s="22"/>
      <c r="HKG33" s="22"/>
      <c r="HKH33" s="22"/>
      <c r="HKI33" s="22"/>
      <c r="HKJ33" s="22"/>
      <c r="HKK33" s="22"/>
      <c r="HKL33" s="22"/>
      <c r="HKM33" s="22"/>
      <c r="HKN33" s="22"/>
      <c r="HKO33" s="22"/>
      <c r="HKP33" s="22"/>
      <c r="HKQ33" s="22"/>
      <c r="HKR33" s="22"/>
      <c r="HKS33" s="22"/>
      <c r="HKT33" s="22"/>
      <c r="HKU33" s="22"/>
      <c r="HKV33" s="22"/>
      <c r="HKW33" s="22"/>
      <c r="HKX33" s="22"/>
      <c r="HKY33" s="22"/>
      <c r="HKZ33" s="22"/>
      <c r="HLA33" s="22"/>
      <c r="HLB33" s="22"/>
      <c r="HLC33" s="22"/>
      <c r="HLD33" s="22"/>
      <c r="HLE33" s="22"/>
      <c r="HLF33" s="22"/>
      <c r="HLG33" s="22"/>
      <c r="HLH33" s="22"/>
      <c r="HLI33" s="22"/>
      <c r="HLJ33" s="22"/>
      <c r="HLK33" s="22"/>
      <c r="HLL33" s="22"/>
      <c r="HLM33" s="22"/>
      <c r="HLN33" s="22"/>
      <c r="HLO33" s="22"/>
      <c r="HLP33" s="22"/>
      <c r="HLQ33" s="22"/>
      <c r="HLR33" s="22"/>
      <c r="HLS33" s="22"/>
      <c r="HLT33" s="22"/>
      <c r="HLU33" s="22"/>
      <c r="HLV33" s="22"/>
      <c r="HLW33" s="22"/>
      <c r="HLX33" s="22"/>
      <c r="HLY33" s="22"/>
      <c r="HLZ33" s="22"/>
      <c r="HMA33" s="22"/>
      <c r="HMB33" s="22"/>
      <c r="HMC33" s="22"/>
      <c r="HMD33" s="22"/>
      <c r="HME33" s="22"/>
      <c r="HMF33" s="22"/>
      <c r="HMG33" s="22"/>
      <c r="HMH33" s="22"/>
      <c r="HMI33" s="22"/>
      <c r="HMJ33" s="22"/>
      <c r="HMK33" s="22"/>
      <c r="HML33" s="22"/>
      <c r="HMM33" s="22"/>
      <c r="HMN33" s="22"/>
      <c r="HMO33" s="22"/>
      <c r="HMP33" s="22"/>
      <c r="HMQ33" s="22"/>
      <c r="HMR33" s="22"/>
      <c r="HMS33" s="22"/>
      <c r="HMT33" s="22"/>
      <c r="HMU33" s="22"/>
      <c r="HMV33" s="22"/>
      <c r="HMW33" s="22"/>
      <c r="HMX33" s="22"/>
      <c r="HMY33" s="22"/>
      <c r="HMZ33" s="22"/>
      <c r="HNA33" s="22"/>
      <c r="HNB33" s="22"/>
      <c r="HNC33" s="22"/>
      <c r="HND33" s="22"/>
      <c r="HNE33" s="22"/>
      <c r="HNF33" s="22"/>
      <c r="HNG33" s="22"/>
      <c r="HNH33" s="22"/>
      <c r="HNI33" s="22"/>
      <c r="HNJ33" s="22"/>
      <c r="HNK33" s="22"/>
      <c r="HNL33" s="22"/>
      <c r="HNM33" s="22"/>
      <c r="HNN33" s="22"/>
      <c r="HNO33" s="22"/>
      <c r="HNP33" s="22"/>
      <c r="HNQ33" s="22"/>
      <c r="HNR33" s="22"/>
      <c r="HNS33" s="22"/>
      <c r="HNT33" s="22"/>
      <c r="HNU33" s="22"/>
      <c r="HNV33" s="22"/>
      <c r="HNW33" s="22"/>
      <c r="HNX33" s="22"/>
      <c r="HNY33" s="22"/>
      <c r="HNZ33" s="22"/>
      <c r="HOA33" s="22"/>
      <c r="HOB33" s="22"/>
      <c r="HOC33" s="22"/>
      <c r="HOD33" s="22"/>
      <c r="HOE33" s="22"/>
      <c r="HOF33" s="22"/>
      <c r="HOG33" s="22"/>
      <c r="HOH33" s="22"/>
      <c r="HOI33" s="22"/>
      <c r="HOJ33" s="22"/>
      <c r="HOK33" s="22"/>
      <c r="HOL33" s="22"/>
      <c r="HOM33" s="22"/>
      <c r="HON33" s="22"/>
      <c r="HOO33" s="22"/>
      <c r="HOP33" s="22"/>
      <c r="HOQ33" s="22"/>
      <c r="HOR33" s="22"/>
      <c r="HOS33" s="22"/>
      <c r="HOT33" s="22"/>
      <c r="HOU33" s="22"/>
      <c r="HOV33" s="22"/>
      <c r="HOW33" s="22"/>
      <c r="HOX33" s="22"/>
      <c r="HOY33" s="22"/>
      <c r="HOZ33" s="22"/>
      <c r="HPA33" s="22"/>
      <c r="HPB33" s="22"/>
      <c r="HPC33" s="22"/>
      <c r="HPD33" s="22"/>
      <c r="HPE33" s="22"/>
      <c r="HPF33" s="22"/>
      <c r="HPG33" s="22"/>
      <c r="HPH33" s="22"/>
      <c r="HPI33" s="22"/>
      <c r="HPJ33" s="22"/>
      <c r="HPK33" s="22"/>
      <c r="HPL33" s="22"/>
      <c r="HPM33" s="22"/>
      <c r="HPN33" s="22"/>
      <c r="HPO33" s="22"/>
      <c r="HPP33" s="22"/>
      <c r="HPQ33" s="22"/>
      <c r="HPR33" s="22"/>
      <c r="HPS33" s="22"/>
      <c r="HPT33" s="22"/>
      <c r="HPU33" s="22"/>
      <c r="HPV33" s="22"/>
      <c r="HPW33" s="22"/>
      <c r="HPX33" s="22"/>
      <c r="HPY33" s="22"/>
      <c r="HPZ33" s="22"/>
      <c r="HQA33" s="22"/>
      <c r="HQB33" s="22"/>
      <c r="HQC33" s="22"/>
      <c r="HQD33" s="22"/>
      <c r="HQE33" s="22"/>
      <c r="HQF33" s="22"/>
      <c r="HQG33" s="22"/>
      <c r="HQH33" s="22"/>
      <c r="HQI33" s="22"/>
      <c r="HQJ33" s="22"/>
      <c r="HQK33" s="22"/>
      <c r="HQL33" s="22"/>
      <c r="HQM33" s="22"/>
      <c r="HQN33" s="22"/>
      <c r="HQO33" s="22"/>
      <c r="HQP33" s="22"/>
      <c r="HQQ33" s="22"/>
      <c r="HQR33" s="22"/>
      <c r="HQS33" s="22"/>
      <c r="HQT33" s="22"/>
      <c r="HQU33" s="22"/>
      <c r="HQV33" s="22"/>
      <c r="HQW33" s="22"/>
      <c r="HQX33" s="22"/>
      <c r="HQY33" s="22"/>
      <c r="HQZ33" s="22"/>
      <c r="HRA33" s="22"/>
      <c r="HRB33" s="22"/>
      <c r="HRC33" s="22"/>
      <c r="HRD33" s="22"/>
      <c r="HRE33" s="22"/>
      <c r="HRF33" s="22"/>
      <c r="HRG33" s="22"/>
      <c r="HRH33" s="22"/>
      <c r="HRI33" s="22"/>
      <c r="HRJ33" s="22"/>
      <c r="HRK33" s="22"/>
      <c r="HRL33" s="22"/>
      <c r="HRM33" s="22"/>
      <c r="HRN33" s="22"/>
      <c r="HRO33" s="22"/>
      <c r="HRP33" s="22"/>
      <c r="HRQ33" s="22"/>
      <c r="HRR33" s="22"/>
      <c r="HRS33" s="22"/>
      <c r="HRT33" s="22"/>
      <c r="HRU33" s="22"/>
      <c r="HRV33" s="22"/>
      <c r="HRW33" s="22"/>
      <c r="HRX33" s="22"/>
      <c r="HRY33" s="22"/>
      <c r="HRZ33" s="22"/>
      <c r="HSA33" s="22"/>
      <c r="HSB33" s="22"/>
      <c r="HSC33" s="22"/>
      <c r="HSD33" s="22"/>
      <c r="HSE33" s="22"/>
      <c r="HSF33" s="22"/>
      <c r="HSG33" s="22"/>
      <c r="HSH33" s="22"/>
      <c r="HSI33" s="22"/>
      <c r="HSJ33" s="22"/>
      <c r="HSK33" s="22"/>
      <c r="HSL33" s="22"/>
      <c r="HSM33" s="22"/>
      <c r="HSN33" s="22"/>
      <c r="HSO33" s="22"/>
      <c r="HSP33" s="22"/>
      <c r="HSQ33" s="22"/>
      <c r="HSR33" s="22"/>
      <c r="HSS33" s="22"/>
      <c r="HST33" s="22"/>
      <c r="HSU33" s="22"/>
      <c r="HSV33" s="22"/>
      <c r="HSW33" s="22"/>
      <c r="HSX33" s="22"/>
      <c r="HSY33" s="22"/>
      <c r="HSZ33" s="22"/>
      <c r="HTA33" s="22"/>
      <c r="HTB33" s="22"/>
      <c r="HTC33" s="22"/>
      <c r="HTD33" s="22"/>
      <c r="HTE33" s="22"/>
      <c r="HTF33" s="22"/>
      <c r="HTG33" s="22"/>
      <c r="HTH33" s="22"/>
      <c r="HTI33" s="22"/>
      <c r="HTJ33" s="22"/>
      <c r="HTK33" s="22"/>
      <c r="HTL33" s="22"/>
      <c r="HTM33" s="22"/>
      <c r="HTN33" s="22"/>
      <c r="HTO33" s="22"/>
      <c r="HTP33" s="22"/>
      <c r="HTQ33" s="22"/>
      <c r="HTR33" s="22"/>
      <c r="HTS33" s="22"/>
      <c r="HTT33" s="22"/>
      <c r="HTU33" s="22"/>
      <c r="HTV33" s="22"/>
      <c r="HTW33" s="22"/>
      <c r="HTX33" s="22"/>
      <c r="HTY33" s="22"/>
      <c r="HTZ33" s="22"/>
      <c r="HUA33" s="22"/>
      <c r="HUB33" s="22"/>
      <c r="HUC33" s="22"/>
      <c r="HUD33" s="22"/>
      <c r="HUE33" s="22"/>
      <c r="HUF33" s="22"/>
      <c r="HUG33" s="22"/>
      <c r="HUH33" s="22"/>
      <c r="HUI33" s="22"/>
      <c r="HUJ33" s="22"/>
      <c r="HUK33" s="22"/>
      <c r="HUL33" s="22"/>
      <c r="HUM33" s="22"/>
      <c r="HUN33" s="22"/>
      <c r="HUO33" s="22"/>
      <c r="HUP33" s="22"/>
      <c r="HUQ33" s="22"/>
      <c r="HUR33" s="22"/>
      <c r="HUS33" s="22"/>
      <c r="HUT33" s="22"/>
      <c r="HUU33" s="22"/>
      <c r="HUV33" s="22"/>
      <c r="HUW33" s="22"/>
      <c r="HUX33" s="22"/>
      <c r="HUY33" s="22"/>
      <c r="HUZ33" s="22"/>
      <c r="HVA33" s="22"/>
      <c r="HVB33" s="22"/>
      <c r="HVC33" s="22"/>
      <c r="HVD33" s="22"/>
      <c r="HVE33" s="22"/>
      <c r="HVF33" s="22"/>
      <c r="HVG33" s="22"/>
      <c r="HVH33" s="22"/>
      <c r="HVI33" s="22"/>
      <c r="HVJ33" s="22"/>
      <c r="HVK33" s="22"/>
      <c r="HVL33" s="22"/>
      <c r="HVM33" s="22"/>
      <c r="HVN33" s="22"/>
      <c r="HVO33" s="22"/>
      <c r="HVP33" s="22"/>
      <c r="HVQ33" s="22"/>
      <c r="HVR33" s="22"/>
      <c r="HVS33" s="22"/>
      <c r="HVT33" s="22"/>
      <c r="HVU33" s="22"/>
      <c r="HVV33" s="22"/>
      <c r="HVW33" s="22"/>
      <c r="HVX33" s="22"/>
      <c r="HVY33" s="22"/>
      <c r="HVZ33" s="22"/>
      <c r="HWA33" s="22"/>
      <c r="HWB33" s="22"/>
      <c r="HWC33" s="22"/>
      <c r="HWD33" s="22"/>
      <c r="HWE33" s="22"/>
      <c r="HWF33" s="22"/>
      <c r="HWG33" s="22"/>
      <c r="HWH33" s="22"/>
      <c r="HWI33" s="22"/>
      <c r="HWJ33" s="22"/>
      <c r="HWK33" s="22"/>
      <c r="HWL33" s="22"/>
      <c r="HWM33" s="22"/>
      <c r="HWN33" s="22"/>
      <c r="HWO33" s="22"/>
      <c r="HWP33" s="22"/>
      <c r="HWQ33" s="22"/>
      <c r="HWR33" s="22"/>
      <c r="HWS33" s="22"/>
      <c r="HWT33" s="22"/>
      <c r="HWU33" s="22"/>
      <c r="HWV33" s="22"/>
      <c r="HWW33" s="22"/>
      <c r="HWX33" s="22"/>
      <c r="HWY33" s="22"/>
      <c r="HWZ33" s="22"/>
      <c r="HXA33" s="22"/>
      <c r="HXB33" s="22"/>
      <c r="HXC33" s="22"/>
      <c r="HXD33" s="22"/>
      <c r="HXE33" s="22"/>
      <c r="HXF33" s="22"/>
      <c r="HXG33" s="22"/>
      <c r="HXH33" s="22"/>
      <c r="HXI33" s="22"/>
      <c r="HXJ33" s="22"/>
      <c r="HXK33" s="22"/>
      <c r="HXL33" s="22"/>
      <c r="HXM33" s="22"/>
      <c r="HXN33" s="22"/>
      <c r="HXO33" s="22"/>
      <c r="HXP33" s="22"/>
      <c r="HXQ33" s="22"/>
      <c r="HXR33" s="22"/>
      <c r="HXS33" s="22"/>
      <c r="HXT33" s="22"/>
      <c r="HXU33" s="22"/>
      <c r="HXV33" s="22"/>
      <c r="HXW33" s="22"/>
      <c r="HXX33" s="22"/>
      <c r="HXY33" s="22"/>
      <c r="HXZ33" s="22"/>
      <c r="HYA33" s="22"/>
      <c r="HYB33" s="22"/>
      <c r="HYC33" s="22"/>
      <c r="HYD33" s="22"/>
      <c r="HYE33" s="22"/>
      <c r="HYF33" s="22"/>
      <c r="HYG33" s="22"/>
      <c r="HYH33" s="22"/>
      <c r="HYI33" s="22"/>
      <c r="HYJ33" s="22"/>
      <c r="HYK33" s="22"/>
      <c r="HYL33" s="22"/>
      <c r="HYM33" s="22"/>
      <c r="HYN33" s="22"/>
      <c r="HYO33" s="22"/>
      <c r="HYP33" s="22"/>
      <c r="HYQ33" s="22"/>
      <c r="HYR33" s="22"/>
      <c r="HYS33" s="22"/>
      <c r="HYT33" s="22"/>
      <c r="HYU33" s="22"/>
      <c r="HYV33" s="22"/>
      <c r="HYW33" s="22"/>
      <c r="HYX33" s="22"/>
      <c r="HYY33" s="22"/>
      <c r="HYZ33" s="22"/>
      <c r="HZA33" s="22"/>
      <c r="HZB33" s="22"/>
      <c r="HZC33" s="22"/>
      <c r="HZD33" s="22"/>
      <c r="HZE33" s="22"/>
      <c r="HZF33" s="22"/>
      <c r="HZG33" s="22"/>
      <c r="HZH33" s="22"/>
      <c r="HZI33" s="22"/>
      <c r="HZJ33" s="22"/>
      <c r="HZK33" s="22"/>
      <c r="HZL33" s="22"/>
      <c r="HZM33" s="22"/>
      <c r="HZN33" s="22"/>
      <c r="HZO33" s="22"/>
      <c r="HZP33" s="22"/>
      <c r="HZQ33" s="22"/>
      <c r="HZR33" s="22"/>
      <c r="HZS33" s="22"/>
      <c r="HZT33" s="22"/>
      <c r="HZU33" s="22"/>
      <c r="HZV33" s="22"/>
      <c r="HZW33" s="22"/>
      <c r="HZX33" s="22"/>
      <c r="HZY33" s="22"/>
      <c r="HZZ33" s="22"/>
      <c r="IAA33" s="22"/>
      <c r="IAB33" s="22"/>
      <c r="IAC33" s="22"/>
      <c r="IAD33" s="22"/>
      <c r="IAE33" s="22"/>
      <c r="IAF33" s="22"/>
      <c r="IAG33" s="22"/>
      <c r="IAH33" s="22"/>
      <c r="IAI33" s="22"/>
      <c r="IAJ33" s="22"/>
      <c r="IAK33" s="22"/>
      <c r="IAL33" s="22"/>
      <c r="IAM33" s="22"/>
      <c r="IAN33" s="22"/>
      <c r="IAO33" s="22"/>
      <c r="IAP33" s="22"/>
      <c r="IAQ33" s="22"/>
      <c r="IAR33" s="22"/>
      <c r="IAS33" s="22"/>
      <c r="IAT33" s="22"/>
      <c r="IAU33" s="22"/>
      <c r="IAV33" s="22"/>
      <c r="IAW33" s="22"/>
      <c r="IAX33" s="22"/>
      <c r="IAY33" s="22"/>
      <c r="IAZ33" s="22"/>
      <c r="IBA33" s="22"/>
      <c r="IBB33" s="22"/>
      <c r="IBC33" s="22"/>
      <c r="IBD33" s="22"/>
      <c r="IBE33" s="22"/>
      <c r="IBF33" s="22"/>
      <c r="IBG33" s="22"/>
      <c r="IBH33" s="22"/>
      <c r="IBI33" s="22"/>
      <c r="IBJ33" s="22"/>
      <c r="IBK33" s="22"/>
      <c r="IBL33" s="22"/>
      <c r="IBM33" s="22"/>
      <c r="IBN33" s="22"/>
      <c r="IBO33" s="22"/>
      <c r="IBP33" s="22"/>
      <c r="IBQ33" s="22"/>
      <c r="IBR33" s="22"/>
      <c r="IBS33" s="22"/>
      <c r="IBT33" s="22"/>
      <c r="IBU33" s="22"/>
      <c r="IBV33" s="22"/>
      <c r="IBW33" s="22"/>
      <c r="IBX33" s="22"/>
      <c r="IBY33" s="22"/>
      <c r="IBZ33" s="22"/>
      <c r="ICA33" s="22"/>
      <c r="ICB33" s="22"/>
      <c r="ICC33" s="22"/>
      <c r="ICD33" s="22"/>
      <c r="ICE33" s="22"/>
      <c r="ICF33" s="22"/>
      <c r="ICG33" s="22"/>
      <c r="ICH33" s="22"/>
      <c r="ICI33" s="22"/>
      <c r="ICJ33" s="22"/>
      <c r="ICK33" s="22"/>
      <c r="ICL33" s="22"/>
      <c r="ICM33" s="22"/>
      <c r="ICN33" s="22"/>
      <c r="ICO33" s="22"/>
      <c r="ICP33" s="22"/>
      <c r="ICQ33" s="22"/>
      <c r="ICR33" s="22"/>
      <c r="ICS33" s="22"/>
      <c r="ICT33" s="22"/>
      <c r="ICU33" s="22"/>
      <c r="ICV33" s="22"/>
      <c r="ICW33" s="22"/>
      <c r="ICX33" s="22"/>
      <c r="ICY33" s="22"/>
      <c r="ICZ33" s="22"/>
      <c r="IDA33" s="22"/>
      <c r="IDB33" s="22"/>
      <c r="IDC33" s="22"/>
      <c r="IDD33" s="22"/>
      <c r="IDE33" s="22"/>
      <c r="IDF33" s="22"/>
      <c r="IDG33" s="22"/>
      <c r="IDH33" s="22"/>
      <c r="IDI33" s="22"/>
      <c r="IDJ33" s="22"/>
      <c r="IDK33" s="22"/>
      <c r="IDL33" s="22"/>
      <c r="IDM33" s="22"/>
      <c r="IDN33" s="22"/>
      <c r="IDO33" s="22"/>
      <c r="IDP33" s="22"/>
      <c r="IDQ33" s="22"/>
      <c r="IDR33" s="22"/>
      <c r="IDS33" s="22"/>
      <c r="IDT33" s="22"/>
      <c r="IDU33" s="22"/>
      <c r="IDV33" s="22"/>
      <c r="IDW33" s="22"/>
      <c r="IDX33" s="22"/>
      <c r="IDY33" s="22"/>
      <c r="IDZ33" s="22"/>
      <c r="IEA33" s="22"/>
      <c r="IEB33" s="22"/>
      <c r="IEC33" s="22"/>
      <c r="IED33" s="22"/>
      <c r="IEE33" s="22"/>
      <c r="IEF33" s="22"/>
      <c r="IEG33" s="22"/>
      <c r="IEH33" s="22"/>
      <c r="IEI33" s="22"/>
      <c r="IEJ33" s="22"/>
      <c r="IEK33" s="22"/>
      <c r="IEL33" s="22"/>
      <c r="IEM33" s="22"/>
      <c r="IEN33" s="22"/>
      <c r="IEO33" s="22"/>
      <c r="IEP33" s="22"/>
      <c r="IEQ33" s="22"/>
      <c r="IER33" s="22"/>
      <c r="IES33" s="22"/>
      <c r="IET33" s="22"/>
      <c r="IEU33" s="22"/>
      <c r="IEV33" s="22"/>
      <c r="IEW33" s="22"/>
      <c r="IEX33" s="22"/>
      <c r="IEY33" s="22"/>
      <c r="IEZ33" s="22"/>
      <c r="IFA33" s="22"/>
      <c r="IFB33" s="22"/>
      <c r="IFC33" s="22"/>
      <c r="IFD33" s="22"/>
      <c r="IFE33" s="22"/>
      <c r="IFF33" s="22"/>
      <c r="IFG33" s="22"/>
      <c r="IFH33" s="22"/>
      <c r="IFI33" s="22"/>
      <c r="IFJ33" s="22"/>
      <c r="IFK33" s="22"/>
      <c r="IFL33" s="22"/>
      <c r="IFM33" s="22"/>
      <c r="IFN33" s="22"/>
      <c r="IFO33" s="22"/>
      <c r="IFP33" s="22"/>
      <c r="IFQ33" s="22"/>
      <c r="IFR33" s="22"/>
      <c r="IFS33" s="22"/>
      <c r="IFT33" s="22"/>
      <c r="IFU33" s="22"/>
      <c r="IFV33" s="22"/>
      <c r="IFW33" s="22"/>
      <c r="IFX33" s="22"/>
      <c r="IFY33" s="22"/>
      <c r="IFZ33" s="22"/>
      <c r="IGA33" s="22"/>
      <c r="IGB33" s="22"/>
      <c r="IGC33" s="22"/>
      <c r="IGD33" s="22"/>
      <c r="IGE33" s="22"/>
      <c r="IGF33" s="22"/>
      <c r="IGG33" s="22"/>
      <c r="IGH33" s="22"/>
      <c r="IGI33" s="22"/>
      <c r="IGJ33" s="22"/>
      <c r="IGK33" s="22"/>
      <c r="IGL33" s="22"/>
      <c r="IGM33" s="22"/>
      <c r="IGN33" s="22"/>
      <c r="IGO33" s="22"/>
      <c r="IGP33" s="22"/>
      <c r="IGQ33" s="22"/>
      <c r="IGR33" s="22"/>
      <c r="IGS33" s="22"/>
      <c r="IGT33" s="22"/>
      <c r="IGU33" s="22"/>
      <c r="IGV33" s="22"/>
      <c r="IGW33" s="22"/>
      <c r="IGX33" s="22"/>
      <c r="IGY33" s="22"/>
      <c r="IGZ33" s="22"/>
      <c r="IHA33" s="22"/>
      <c r="IHB33" s="22"/>
      <c r="IHC33" s="22"/>
      <c r="IHD33" s="22"/>
      <c r="IHE33" s="22"/>
      <c r="IHF33" s="22"/>
      <c r="IHG33" s="22"/>
      <c r="IHH33" s="22"/>
      <c r="IHI33" s="22"/>
      <c r="IHJ33" s="22"/>
      <c r="IHK33" s="22"/>
      <c r="IHL33" s="22"/>
      <c r="IHM33" s="22"/>
      <c r="IHN33" s="22"/>
      <c r="IHO33" s="22"/>
      <c r="IHP33" s="22"/>
      <c r="IHQ33" s="22"/>
      <c r="IHR33" s="22"/>
      <c r="IHS33" s="22"/>
      <c r="IHT33" s="22"/>
      <c r="IHU33" s="22"/>
      <c r="IHV33" s="22"/>
      <c r="IHW33" s="22"/>
      <c r="IHX33" s="22"/>
      <c r="IHY33" s="22"/>
      <c r="IHZ33" s="22"/>
      <c r="IIA33" s="22"/>
      <c r="IIB33" s="22"/>
      <c r="IIC33" s="22"/>
      <c r="IID33" s="22"/>
      <c r="IIE33" s="22"/>
      <c r="IIF33" s="22"/>
      <c r="IIG33" s="22"/>
      <c r="IIH33" s="22"/>
      <c r="III33" s="22"/>
      <c r="IIJ33" s="22"/>
      <c r="IIK33" s="22"/>
      <c r="IIL33" s="22"/>
      <c r="IIM33" s="22"/>
      <c r="IIN33" s="22"/>
      <c r="IIO33" s="22"/>
      <c r="IIP33" s="22"/>
      <c r="IIQ33" s="22"/>
      <c r="IIR33" s="22"/>
      <c r="IIS33" s="22"/>
      <c r="IIT33" s="22"/>
      <c r="IIU33" s="22"/>
      <c r="IIV33" s="22"/>
      <c r="IIW33" s="22"/>
      <c r="IIX33" s="22"/>
      <c r="IIY33" s="22"/>
      <c r="IIZ33" s="22"/>
      <c r="IJA33" s="22"/>
      <c r="IJB33" s="22"/>
      <c r="IJC33" s="22"/>
      <c r="IJD33" s="22"/>
      <c r="IJE33" s="22"/>
      <c r="IJF33" s="22"/>
      <c r="IJG33" s="22"/>
      <c r="IJH33" s="22"/>
      <c r="IJI33" s="22"/>
      <c r="IJJ33" s="22"/>
      <c r="IJK33" s="22"/>
      <c r="IJL33" s="22"/>
      <c r="IJM33" s="22"/>
      <c r="IJN33" s="22"/>
      <c r="IJO33" s="22"/>
      <c r="IJP33" s="22"/>
      <c r="IJQ33" s="22"/>
      <c r="IJR33" s="22"/>
      <c r="IJS33" s="22"/>
      <c r="IJT33" s="22"/>
      <c r="IJU33" s="22"/>
      <c r="IJV33" s="22"/>
      <c r="IJW33" s="22"/>
      <c r="IJX33" s="22"/>
      <c r="IJY33" s="22"/>
      <c r="IJZ33" s="22"/>
      <c r="IKA33" s="22"/>
      <c r="IKB33" s="22"/>
      <c r="IKC33" s="22"/>
      <c r="IKD33" s="22"/>
      <c r="IKE33" s="22"/>
      <c r="IKF33" s="22"/>
      <c r="IKG33" s="22"/>
      <c r="IKH33" s="22"/>
      <c r="IKI33" s="22"/>
      <c r="IKJ33" s="22"/>
      <c r="IKK33" s="22"/>
      <c r="IKL33" s="22"/>
      <c r="IKM33" s="22"/>
      <c r="IKN33" s="22"/>
      <c r="IKO33" s="22"/>
      <c r="IKP33" s="22"/>
      <c r="IKQ33" s="22"/>
      <c r="IKR33" s="22"/>
      <c r="IKS33" s="22"/>
      <c r="IKT33" s="22"/>
      <c r="IKU33" s="22"/>
      <c r="IKV33" s="22"/>
      <c r="IKW33" s="22"/>
      <c r="IKX33" s="22"/>
      <c r="IKY33" s="22"/>
      <c r="IKZ33" s="22"/>
      <c r="ILA33" s="22"/>
      <c r="ILB33" s="22"/>
      <c r="ILC33" s="22"/>
      <c r="ILD33" s="22"/>
      <c r="ILE33" s="22"/>
      <c r="ILF33" s="22"/>
      <c r="ILG33" s="22"/>
      <c r="ILH33" s="22"/>
      <c r="ILI33" s="22"/>
      <c r="ILJ33" s="22"/>
      <c r="ILK33" s="22"/>
      <c r="ILL33" s="22"/>
      <c r="ILM33" s="22"/>
      <c r="ILN33" s="22"/>
      <c r="ILO33" s="22"/>
      <c r="ILP33" s="22"/>
      <c r="ILQ33" s="22"/>
      <c r="ILR33" s="22"/>
      <c r="ILS33" s="22"/>
      <c r="ILT33" s="22"/>
      <c r="ILU33" s="22"/>
      <c r="ILV33" s="22"/>
      <c r="ILW33" s="22"/>
      <c r="ILX33" s="22"/>
      <c r="ILY33" s="22"/>
      <c r="ILZ33" s="22"/>
      <c r="IMA33" s="22"/>
      <c r="IMB33" s="22"/>
      <c r="IMC33" s="22"/>
      <c r="IMD33" s="22"/>
      <c r="IME33" s="22"/>
      <c r="IMF33" s="22"/>
      <c r="IMG33" s="22"/>
      <c r="IMH33" s="22"/>
      <c r="IMI33" s="22"/>
      <c r="IMJ33" s="22"/>
      <c r="IMK33" s="22"/>
      <c r="IML33" s="22"/>
      <c r="IMM33" s="22"/>
      <c r="IMN33" s="22"/>
      <c r="IMO33" s="22"/>
      <c r="IMP33" s="22"/>
      <c r="IMQ33" s="22"/>
      <c r="IMR33" s="22"/>
      <c r="IMS33" s="22"/>
      <c r="IMT33" s="22"/>
      <c r="IMU33" s="22"/>
      <c r="IMV33" s="22"/>
      <c r="IMW33" s="22"/>
      <c r="IMX33" s="22"/>
      <c r="IMY33" s="22"/>
      <c r="IMZ33" s="22"/>
      <c r="INA33" s="22"/>
      <c r="INB33" s="22"/>
      <c r="INC33" s="22"/>
      <c r="IND33" s="22"/>
      <c r="INE33" s="22"/>
      <c r="INF33" s="22"/>
      <c r="ING33" s="22"/>
      <c r="INH33" s="22"/>
      <c r="INI33" s="22"/>
      <c r="INJ33" s="22"/>
      <c r="INK33" s="22"/>
      <c r="INL33" s="22"/>
      <c r="INM33" s="22"/>
      <c r="INN33" s="22"/>
      <c r="INO33" s="22"/>
      <c r="INP33" s="22"/>
      <c r="INQ33" s="22"/>
      <c r="INR33" s="22"/>
      <c r="INS33" s="22"/>
      <c r="INT33" s="22"/>
      <c r="INU33" s="22"/>
      <c r="INV33" s="22"/>
      <c r="INW33" s="22"/>
      <c r="INX33" s="22"/>
      <c r="INY33" s="22"/>
      <c r="INZ33" s="22"/>
      <c r="IOA33" s="22"/>
      <c r="IOB33" s="22"/>
      <c r="IOC33" s="22"/>
      <c r="IOD33" s="22"/>
      <c r="IOE33" s="22"/>
      <c r="IOF33" s="22"/>
      <c r="IOG33" s="22"/>
      <c r="IOH33" s="22"/>
      <c r="IOI33" s="22"/>
      <c r="IOJ33" s="22"/>
      <c r="IOK33" s="22"/>
      <c r="IOL33" s="22"/>
      <c r="IOM33" s="22"/>
      <c r="ION33" s="22"/>
      <c r="IOO33" s="22"/>
      <c r="IOP33" s="22"/>
      <c r="IOQ33" s="22"/>
      <c r="IOR33" s="22"/>
      <c r="IOS33" s="22"/>
      <c r="IOT33" s="22"/>
      <c r="IOU33" s="22"/>
      <c r="IOV33" s="22"/>
      <c r="IOW33" s="22"/>
      <c r="IOX33" s="22"/>
      <c r="IOY33" s="22"/>
      <c r="IOZ33" s="22"/>
      <c r="IPA33" s="22"/>
      <c r="IPB33" s="22"/>
      <c r="IPC33" s="22"/>
      <c r="IPD33" s="22"/>
      <c r="IPE33" s="22"/>
      <c r="IPF33" s="22"/>
      <c r="IPG33" s="22"/>
      <c r="IPH33" s="22"/>
      <c r="IPI33" s="22"/>
      <c r="IPJ33" s="22"/>
      <c r="IPK33" s="22"/>
      <c r="IPL33" s="22"/>
      <c r="IPM33" s="22"/>
      <c r="IPN33" s="22"/>
      <c r="IPO33" s="22"/>
      <c r="IPP33" s="22"/>
      <c r="IPQ33" s="22"/>
      <c r="IPR33" s="22"/>
      <c r="IPS33" s="22"/>
      <c r="IPT33" s="22"/>
      <c r="IPU33" s="22"/>
      <c r="IPV33" s="22"/>
      <c r="IPW33" s="22"/>
      <c r="IPX33" s="22"/>
      <c r="IPY33" s="22"/>
      <c r="IPZ33" s="22"/>
      <c r="IQA33" s="22"/>
      <c r="IQB33" s="22"/>
      <c r="IQC33" s="22"/>
      <c r="IQD33" s="22"/>
      <c r="IQE33" s="22"/>
      <c r="IQF33" s="22"/>
      <c r="IQG33" s="22"/>
      <c r="IQH33" s="22"/>
      <c r="IQI33" s="22"/>
      <c r="IQJ33" s="22"/>
      <c r="IQK33" s="22"/>
      <c r="IQL33" s="22"/>
      <c r="IQM33" s="22"/>
      <c r="IQN33" s="22"/>
      <c r="IQO33" s="22"/>
      <c r="IQP33" s="22"/>
      <c r="IQQ33" s="22"/>
      <c r="IQR33" s="22"/>
      <c r="IQS33" s="22"/>
      <c r="IQT33" s="22"/>
      <c r="IQU33" s="22"/>
      <c r="IQV33" s="22"/>
      <c r="IQW33" s="22"/>
      <c r="IQX33" s="22"/>
      <c r="IQY33" s="22"/>
      <c r="IQZ33" s="22"/>
      <c r="IRA33" s="22"/>
      <c r="IRB33" s="22"/>
      <c r="IRC33" s="22"/>
      <c r="IRD33" s="22"/>
      <c r="IRE33" s="22"/>
      <c r="IRF33" s="22"/>
      <c r="IRG33" s="22"/>
      <c r="IRH33" s="22"/>
      <c r="IRI33" s="22"/>
      <c r="IRJ33" s="22"/>
      <c r="IRK33" s="22"/>
      <c r="IRL33" s="22"/>
      <c r="IRM33" s="22"/>
      <c r="IRN33" s="22"/>
      <c r="IRO33" s="22"/>
      <c r="IRP33" s="22"/>
      <c r="IRQ33" s="22"/>
      <c r="IRR33" s="22"/>
      <c r="IRS33" s="22"/>
      <c r="IRT33" s="22"/>
      <c r="IRU33" s="22"/>
      <c r="IRV33" s="22"/>
      <c r="IRW33" s="22"/>
      <c r="IRX33" s="22"/>
      <c r="IRY33" s="22"/>
      <c r="IRZ33" s="22"/>
      <c r="ISA33" s="22"/>
      <c r="ISB33" s="22"/>
      <c r="ISC33" s="22"/>
      <c r="ISD33" s="22"/>
      <c r="ISE33" s="22"/>
      <c r="ISF33" s="22"/>
      <c r="ISG33" s="22"/>
      <c r="ISH33" s="22"/>
      <c r="ISI33" s="22"/>
      <c r="ISJ33" s="22"/>
      <c r="ISK33" s="22"/>
      <c r="ISL33" s="22"/>
      <c r="ISM33" s="22"/>
      <c r="ISN33" s="22"/>
      <c r="ISO33" s="22"/>
      <c r="ISP33" s="22"/>
      <c r="ISQ33" s="22"/>
      <c r="ISR33" s="22"/>
      <c r="ISS33" s="22"/>
      <c r="IST33" s="22"/>
      <c r="ISU33" s="22"/>
      <c r="ISV33" s="22"/>
      <c r="ISW33" s="22"/>
      <c r="ISX33" s="22"/>
      <c r="ISY33" s="22"/>
      <c r="ISZ33" s="22"/>
      <c r="ITA33" s="22"/>
      <c r="ITB33" s="22"/>
      <c r="ITC33" s="22"/>
      <c r="ITD33" s="22"/>
      <c r="ITE33" s="22"/>
      <c r="ITF33" s="22"/>
      <c r="ITG33" s="22"/>
      <c r="ITH33" s="22"/>
      <c r="ITI33" s="22"/>
      <c r="ITJ33" s="22"/>
      <c r="ITK33" s="22"/>
      <c r="ITL33" s="22"/>
      <c r="ITM33" s="22"/>
      <c r="ITN33" s="22"/>
      <c r="ITO33" s="22"/>
      <c r="ITP33" s="22"/>
      <c r="ITQ33" s="22"/>
      <c r="ITR33" s="22"/>
      <c r="ITS33" s="22"/>
      <c r="ITT33" s="22"/>
      <c r="ITU33" s="22"/>
      <c r="ITV33" s="22"/>
      <c r="ITW33" s="22"/>
      <c r="ITX33" s="22"/>
      <c r="ITY33" s="22"/>
      <c r="ITZ33" s="22"/>
      <c r="IUA33" s="22"/>
      <c r="IUB33" s="22"/>
      <c r="IUC33" s="22"/>
      <c r="IUD33" s="22"/>
      <c r="IUE33" s="22"/>
      <c r="IUF33" s="22"/>
      <c r="IUG33" s="22"/>
      <c r="IUH33" s="22"/>
      <c r="IUI33" s="22"/>
      <c r="IUJ33" s="22"/>
      <c r="IUK33" s="22"/>
      <c r="IUL33" s="22"/>
      <c r="IUM33" s="22"/>
      <c r="IUN33" s="22"/>
      <c r="IUO33" s="22"/>
      <c r="IUP33" s="22"/>
      <c r="IUQ33" s="22"/>
      <c r="IUR33" s="22"/>
      <c r="IUS33" s="22"/>
      <c r="IUT33" s="22"/>
      <c r="IUU33" s="22"/>
      <c r="IUV33" s="22"/>
      <c r="IUW33" s="22"/>
      <c r="IUX33" s="22"/>
      <c r="IUY33" s="22"/>
      <c r="IUZ33" s="22"/>
      <c r="IVA33" s="22"/>
      <c r="IVB33" s="22"/>
      <c r="IVC33" s="22"/>
      <c r="IVD33" s="22"/>
      <c r="IVE33" s="22"/>
      <c r="IVF33" s="22"/>
      <c r="IVG33" s="22"/>
      <c r="IVH33" s="22"/>
      <c r="IVI33" s="22"/>
      <c r="IVJ33" s="22"/>
      <c r="IVK33" s="22"/>
      <c r="IVL33" s="22"/>
      <c r="IVM33" s="22"/>
      <c r="IVN33" s="22"/>
      <c r="IVO33" s="22"/>
      <c r="IVP33" s="22"/>
      <c r="IVQ33" s="22"/>
      <c r="IVR33" s="22"/>
      <c r="IVS33" s="22"/>
      <c r="IVT33" s="22"/>
      <c r="IVU33" s="22"/>
      <c r="IVV33" s="22"/>
      <c r="IVW33" s="22"/>
      <c r="IVX33" s="22"/>
      <c r="IVY33" s="22"/>
      <c r="IVZ33" s="22"/>
      <c r="IWA33" s="22"/>
      <c r="IWB33" s="22"/>
      <c r="IWC33" s="22"/>
      <c r="IWD33" s="22"/>
      <c r="IWE33" s="22"/>
      <c r="IWF33" s="22"/>
      <c r="IWG33" s="22"/>
      <c r="IWH33" s="22"/>
      <c r="IWI33" s="22"/>
      <c r="IWJ33" s="22"/>
      <c r="IWK33" s="22"/>
      <c r="IWL33" s="22"/>
      <c r="IWM33" s="22"/>
      <c r="IWN33" s="22"/>
      <c r="IWO33" s="22"/>
      <c r="IWP33" s="22"/>
      <c r="IWQ33" s="22"/>
      <c r="IWR33" s="22"/>
      <c r="IWS33" s="22"/>
      <c r="IWT33" s="22"/>
      <c r="IWU33" s="22"/>
      <c r="IWV33" s="22"/>
      <c r="IWW33" s="22"/>
      <c r="IWX33" s="22"/>
      <c r="IWY33" s="22"/>
      <c r="IWZ33" s="22"/>
      <c r="IXA33" s="22"/>
      <c r="IXB33" s="22"/>
      <c r="IXC33" s="22"/>
      <c r="IXD33" s="22"/>
      <c r="IXE33" s="22"/>
      <c r="IXF33" s="22"/>
      <c r="IXG33" s="22"/>
      <c r="IXH33" s="22"/>
      <c r="IXI33" s="22"/>
      <c r="IXJ33" s="22"/>
      <c r="IXK33" s="22"/>
      <c r="IXL33" s="22"/>
      <c r="IXM33" s="22"/>
      <c r="IXN33" s="22"/>
      <c r="IXO33" s="22"/>
      <c r="IXP33" s="22"/>
      <c r="IXQ33" s="22"/>
      <c r="IXR33" s="22"/>
      <c r="IXS33" s="22"/>
      <c r="IXT33" s="22"/>
      <c r="IXU33" s="22"/>
      <c r="IXV33" s="22"/>
      <c r="IXW33" s="22"/>
      <c r="IXX33" s="22"/>
      <c r="IXY33" s="22"/>
      <c r="IXZ33" s="22"/>
      <c r="IYA33" s="22"/>
      <c r="IYB33" s="22"/>
      <c r="IYC33" s="22"/>
      <c r="IYD33" s="22"/>
      <c r="IYE33" s="22"/>
      <c r="IYF33" s="22"/>
      <c r="IYG33" s="22"/>
      <c r="IYH33" s="22"/>
      <c r="IYI33" s="22"/>
      <c r="IYJ33" s="22"/>
      <c r="IYK33" s="22"/>
      <c r="IYL33" s="22"/>
      <c r="IYM33" s="22"/>
      <c r="IYN33" s="22"/>
      <c r="IYO33" s="22"/>
      <c r="IYP33" s="22"/>
      <c r="IYQ33" s="22"/>
      <c r="IYR33" s="22"/>
      <c r="IYS33" s="22"/>
      <c r="IYT33" s="22"/>
      <c r="IYU33" s="22"/>
      <c r="IYV33" s="22"/>
      <c r="IYW33" s="22"/>
      <c r="IYX33" s="22"/>
      <c r="IYY33" s="22"/>
      <c r="IYZ33" s="22"/>
      <c r="IZA33" s="22"/>
      <c r="IZB33" s="22"/>
      <c r="IZC33" s="22"/>
      <c r="IZD33" s="22"/>
      <c r="IZE33" s="22"/>
      <c r="IZF33" s="22"/>
      <c r="IZG33" s="22"/>
      <c r="IZH33" s="22"/>
      <c r="IZI33" s="22"/>
      <c r="IZJ33" s="22"/>
      <c r="IZK33" s="22"/>
      <c r="IZL33" s="22"/>
      <c r="IZM33" s="22"/>
      <c r="IZN33" s="22"/>
      <c r="IZO33" s="22"/>
      <c r="IZP33" s="22"/>
      <c r="IZQ33" s="22"/>
      <c r="IZR33" s="22"/>
      <c r="IZS33" s="22"/>
      <c r="IZT33" s="22"/>
      <c r="IZU33" s="22"/>
      <c r="IZV33" s="22"/>
      <c r="IZW33" s="22"/>
      <c r="IZX33" s="22"/>
      <c r="IZY33" s="22"/>
      <c r="IZZ33" s="22"/>
      <c r="JAA33" s="22"/>
      <c r="JAB33" s="22"/>
      <c r="JAC33" s="22"/>
      <c r="JAD33" s="22"/>
      <c r="JAE33" s="22"/>
      <c r="JAF33" s="22"/>
      <c r="JAG33" s="22"/>
      <c r="JAH33" s="22"/>
      <c r="JAI33" s="22"/>
      <c r="JAJ33" s="22"/>
      <c r="JAK33" s="22"/>
      <c r="JAL33" s="22"/>
      <c r="JAM33" s="22"/>
      <c r="JAN33" s="22"/>
      <c r="JAO33" s="22"/>
      <c r="JAP33" s="22"/>
      <c r="JAQ33" s="22"/>
      <c r="JAR33" s="22"/>
      <c r="JAS33" s="22"/>
      <c r="JAT33" s="22"/>
      <c r="JAU33" s="22"/>
      <c r="JAV33" s="22"/>
      <c r="JAW33" s="22"/>
      <c r="JAX33" s="22"/>
      <c r="JAY33" s="22"/>
      <c r="JAZ33" s="22"/>
      <c r="JBA33" s="22"/>
      <c r="JBB33" s="22"/>
      <c r="JBC33" s="22"/>
      <c r="JBD33" s="22"/>
      <c r="JBE33" s="22"/>
      <c r="JBF33" s="22"/>
      <c r="JBG33" s="22"/>
      <c r="JBH33" s="22"/>
      <c r="JBI33" s="22"/>
      <c r="JBJ33" s="22"/>
      <c r="JBK33" s="22"/>
      <c r="JBL33" s="22"/>
      <c r="JBM33" s="22"/>
      <c r="JBN33" s="22"/>
      <c r="JBO33" s="22"/>
      <c r="JBP33" s="22"/>
      <c r="JBQ33" s="22"/>
      <c r="JBR33" s="22"/>
      <c r="JBS33" s="22"/>
      <c r="JBT33" s="22"/>
      <c r="JBU33" s="22"/>
      <c r="JBV33" s="22"/>
      <c r="JBW33" s="22"/>
      <c r="JBX33" s="22"/>
      <c r="JBY33" s="22"/>
      <c r="JBZ33" s="22"/>
      <c r="JCA33" s="22"/>
      <c r="JCB33" s="22"/>
      <c r="JCC33" s="22"/>
      <c r="JCD33" s="22"/>
      <c r="JCE33" s="22"/>
      <c r="JCF33" s="22"/>
      <c r="JCG33" s="22"/>
      <c r="JCH33" s="22"/>
      <c r="JCI33" s="22"/>
      <c r="JCJ33" s="22"/>
      <c r="JCK33" s="22"/>
      <c r="JCL33" s="22"/>
      <c r="JCM33" s="22"/>
      <c r="JCN33" s="22"/>
      <c r="JCO33" s="22"/>
      <c r="JCP33" s="22"/>
      <c r="JCQ33" s="22"/>
      <c r="JCR33" s="22"/>
      <c r="JCS33" s="22"/>
      <c r="JCT33" s="22"/>
      <c r="JCU33" s="22"/>
      <c r="JCV33" s="22"/>
      <c r="JCW33" s="22"/>
      <c r="JCX33" s="22"/>
      <c r="JCY33" s="22"/>
      <c r="JCZ33" s="22"/>
      <c r="JDA33" s="22"/>
      <c r="JDB33" s="22"/>
      <c r="JDC33" s="22"/>
      <c r="JDD33" s="22"/>
      <c r="JDE33" s="22"/>
      <c r="JDF33" s="22"/>
      <c r="JDG33" s="22"/>
      <c r="JDH33" s="22"/>
      <c r="JDI33" s="22"/>
      <c r="JDJ33" s="22"/>
      <c r="JDK33" s="22"/>
      <c r="JDL33" s="22"/>
      <c r="JDM33" s="22"/>
      <c r="JDN33" s="22"/>
      <c r="JDO33" s="22"/>
      <c r="JDP33" s="22"/>
      <c r="JDQ33" s="22"/>
      <c r="JDR33" s="22"/>
      <c r="JDS33" s="22"/>
      <c r="JDT33" s="22"/>
      <c r="JDU33" s="22"/>
      <c r="JDV33" s="22"/>
      <c r="JDW33" s="22"/>
      <c r="JDX33" s="22"/>
      <c r="JDY33" s="22"/>
      <c r="JDZ33" s="22"/>
      <c r="JEA33" s="22"/>
      <c r="JEB33" s="22"/>
      <c r="JEC33" s="22"/>
      <c r="JED33" s="22"/>
      <c r="JEE33" s="22"/>
      <c r="JEF33" s="22"/>
      <c r="JEG33" s="22"/>
      <c r="JEH33" s="22"/>
      <c r="JEI33" s="22"/>
      <c r="JEJ33" s="22"/>
      <c r="JEK33" s="22"/>
      <c r="JEL33" s="22"/>
      <c r="JEM33" s="22"/>
      <c r="JEN33" s="22"/>
      <c r="JEO33" s="22"/>
      <c r="JEP33" s="22"/>
      <c r="JEQ33" s="22"/>
      <c r="JER33" s="22"/>
      <c r="JES33" s="22"/>
      <c r="JET33" s="22"/>
      <c r="JEU33" s="22"/>
      <c r="JEV33" s="22"/>
      <c r="JEW33" s="22"/>
      <c r="JEX33" s="22"/>
      <c r="JEY33" s="22"/>
      <c r="JEZ33" s="22"/>
      <c r="JFA33" s="22"/>
      <c r="JFB33" s="22"/>
      <c r="JFC33" s="22"/>
      <c r="JFD33" s="22"/>
      <c r="JFE33" s="22"/>
      <c r="JFF33" s="22"/>
      <c r="JFG33" s="22"/>
      <c r="JFH33" s="22"/>
      <c r="JFI33" s="22"/>
      <c r="JFJ33" s="22"/>
      <c r="JFK33" s="22"/>
      <c r="JFL33" s="22"/>
      <c r="JFM33" s="22"/>
      <c r="JFN33" s="22"/>
      <c r="JFO33" s="22"/>
      <c r="JFP33" s="22"/>
      <c r="JFQ33" s="22"/>
      <c r="JFR33" s="22"/>
      <c r="JFS33" s="22"/>
      <c r="JFT33" s="22"/>
      <c r="JFU33" s="22"/>
      <c r="JFV33" s="22"/>
      <c r="JFW33" s="22"/>
      <c r="JFX33" s="22"/>
      <c r="JFY33" s="22"/>
      <c r="JFZ33" s="22"/>
      <c r="JGA33" s="22"/>
      <c r="JGB33" s="22"/>
      <c r="JGC33" s="22"/>
      <c r="JGD33" s="22"/>
      <c r="JGE33" s="22"/>
      <c r="JGF33" s="22"/>
      <c r="JGG33" s="22"/>
      <c r="JGH33" s="22"/>
      <c r="JGI33" s="22"/>
      <c r="JGJ33" s="22"/>
      <c r="JGK33" s="22"/>
      <c r="JGL33" s="22"/>
      <c r="JGM33" s="22"/>
      <c r="JGN33" s="22"/>
      <c r="JGO33" s="22"/>
      <c r="JGP33" s="22"/>
      <c r="JGQ33" s="22"/>
      <c r="JGR33" s="22"/>
      <c r="JGS33" s="22"/>
      <c r="JGT33" s="22"/>
      <c r="JGU33" s="22"/>
      <c r="JGV33" s="22"/>
      <c r="JGW33" s="22"/>
      <c r="JGX33" s="22"/>
      <c r="JGY33" s="22"/>
      <c r="JGZ33" s="22"/>
      <c r="JHA33" s="22"/>
      <c r="JHB33" s="22"/>
      <c r="JHC33" s="22"/>
      <c r="JHD33" s="22"/>
      <c r="JHE33" s="22"/>
      <c r="JHF33" s="22"/>
      <c r="JHG33" s="22"/>
      <c r="JHH33" s="22"/>
      <c r="JHI33" s="22"/>
      <c r="JHJ33" s="22"/>
      <c r="JHK33" s="22"/>
      <c r="JHL33" s="22"/>
      <c r="JHM33" s="22"/>
      <c r="JHN33" s="22"/>
      <c r="JHO33" s="22"/>
      <c r="JHP33" s="22"/>
      <c r="JHQ33" s="22"/>
      <c r="JHR33" s="22"/>
      <c r="JHS33" s="22"/>
      <c r="JHT33" s="22"/>
      <c r="JHU33" s="22"/>
      <c r="JHV33" s="22"/>
      <c r="JHW33" s="22"/>
      <c r="JHX33" s="22"/>
      <c r="JHY33" s="22"/>
      <c r="JHZ33" s="22"/>
      <c r="JIA33" s="22"/>
      <c r="JIB33" s="22"/>
      <c r="JIC33" s="22"/>
      <c r="JID33" s="22"/>
      <c r="JIE33" s="22"/>
      <c r="JIF33" s="22"/>
      <c r="JIG33" s="22"/>
      <c r="JIH33" s="22"/>
      <c r="JII33" s="22"/>
      <c r="JIJ33" s="22"/>
      <c r="JIK33" s="22"/>
      <c r="JIL33" s="22"/>
      <c r="JIM33" s="22"/>
      <c r="JIN33" s="22"/>
      <c r="JIO33" s="22"/>
      <c r="JIP33" s="22"/>
      <c r="JIQ33" s="22"/>
      <c r="JIR33" s="22"/>
      <c r="JIS33" s="22"/>
      <c r="JIT33" s="22"/>
      <c r="JIU33" s="22"/>
      <c r="JIV33" s="22"/>
      <c r="JIW33" s="22"/>
      <c r="JIX33" s="22"/>
      <c r="JIY33" s="22"/>
      <c r="JIZ33" s="22"/>
      <c r="JJA33" s="22"/>
      <c r="JJB33" s="22"/>
      <c r="JJC33" s="22"/>
      <c r="JJD33" s="22"/>
      <c r="JJE33" s="22"/>
      <c r="JJF33" s="22"/>
      <c r="JJG33" s="22"/>
      <c r="JJH33" s="22"/>
      <c r="JJI33" s="22"/>
      <c r="JJJ33" s="22"/>
      <c r="JJK33" s="22"/>
      <c r="JJL33" s="22"/>
      <c r="JJM33" s="22"/>
      <c r="JJN33" s="22"/>
      <c r="JJO33" s="22"/>
      <c r="JJP33" s="22"/>
      <c r="JJQ33" s="22"/>
      <c r="JJR33" s="22"/>
      <c r="JJS33" s="22"/>
      <c r="JJT33" s="22"/>
      <c r="JJU33" s="22"/>
      <c r="JJV33" s="22"/>
      <c r="JJW33" s="22"/>
      <c r="JJX33" s="22"/>
      <c r="JJY33" s="22"/>
      <c r="JJZ33" s="22"/>
      <c r="JKA33" s="22"/>
      <c r="JKB33" s="22"/>
      <c r="JKC33" s="22"/>
      <c r="JKD33" s="22"/>
      <c r="JKE33" s="22"/>
      <c r="JKF33" s="22"/>
      <c r="JKG33" s="22"/>
      <c r="JKH33" s="22"/>
      <c r="JKI33" s="22"/>
      <c r="JKJ33" s="22"/>
      <c r="JKK33" s="22"/>
      <c r="JKL33" s="22"/>
      <c r="JKM33" s="22"/>
      <c r="JKN33" s="22"/>
      <c r="JKO33" s="22"/>
      <c r="JKP33" s="22"/>
      <c r="JKQ33" s="22"/>
      <c r="JKR33" s="22"/>
      <c r="JKS33" s="22"/>
      <c r="JKT33" s="22"/>
      <c r="JKU33" s="22"/>
      <c r="JKV33" s="22"/>
      <c r="JKW33" s="22"/>
      <c r="JKX33" s="22"/>
      <c r="JKY33" s="22"/>
      <c r="JKZ33" s="22"/>
      <c r="JLA33" s="22"/>
      <c r="JLB33" s="22"/>
      <c r="JLC33" s="22"/>
      <c r="JLD33" s="22"/>
      <c r="JLE33" s="22"/>
      <c r="JLF33" s="22"/>
      <c r="JLG33" s="22"/>
      <c r="JLH33" s="22"/>
      <c r="JLI33" s="22"/>
      <c r="JLJ33" s="22"/>
      <c r="JLK33" s="22"/>
      <c r="JLL33" s="22"/>
      <c r="JLM33" s="22"/>
      <c r="JLN33" s="22"/>
      <c r="JLO33" s="22"/>
      <c r="JLP33" s="22"/>
      <c r="JLQ33" s="22"/>
      <c r="JLR33" s="22"/>
      <c r="JLS33" s="22"/>
      <c r="JLT33" s="22"/>
      <c r="JLU33" s="22"/>
      <c r="JLV33" s="22"/>
      <c r="JLW33" s="22"/>
      <c r="JLX33" s="22"/>
      <c r="JLY33" s="22"/>
      <c r="JLZ33" s="22"/>
      <c r="JMA33" s="22"/>
      <c r="JMB33" s="22"/>
      <c r="JMC33" s="22"/>
      <c r="JMD33" s="22"/>
      <c r="JME33" s="22"/>
      <c r="JMF33" s="22"/>
      <c r="JMG33" s="22"/>
      <c r="JMH33" s="22"/>
      <c r="JMI33" s="22"/>
      <c r="JMJ33" s="22"/>
      <c r="JMK33" s="22"/>
      <c r="JML33" s="22"/>
      <c r="JMM33" s="22"/>
      <c r="JMN33" s="22"/>
      <c r="JMO33" s="22"/>
      <c r="JMP33" s="22"/>
      <c r="JMQ33" s="22"/>
      <c r="JMR33" s="22"/>
      <c r="JMS33" s="22"/>
      <c r="JMT33" s="22"/>
      <c r="JMU33" s="22"/>
      <c r="JMV33" s="22"/>
      <c r="JMW33" s="22"/>
      <c r="JMX33" s="22"/>
      <c r="JMY33" s="22"/>
      <c r="JMZ33" s="22"/>
      <c r="JNA33" s="22"/>
      <c r="JNB33" s="22"/>
      <c r="JNC33" s="22"/>
      <c r="JND33" s="22"/>
      <c r="JNE33" s="22"/>
      <c r="JNF33" s="22"/>
      <c r="JNG33" s="22"/>
      <c r="JNH33" s="22"/>
      <c r="JNI33" s="22"/>
      <c r="JNJ33" s="22"/>
      <c r="JNK33" s="22"/>
      <c r="JNL33" s="22"/>
      <c r="JNM33" s="22"/>
      <c r="JNN33" s="22"/>
      <c r="JNO33" s="22"/>
      <c r="JNP33" s="22"/>
      <c r="JNQ33" s="22"/>
      <c r="JNR33" s="22"/>
      <c r="JNS33" s="22"/>
      <c r="JNT33" s="22"/>
      <c r="JNU33" s="22"/>
      <c r="JNV33" s="22"/>
      <c r="JNW33" s="22"/>
      <c r="JNX33" s="22"/>
      <c r="JNY33" s="22"/>
      <c r="JNZ33" s="22"/>
      <c r="JOA33" s="22"/>
      <c r="JOB33" s="22"/>
      <c r="JOC33" s="22"/>
      <c r="JOD33" s="22"/>
      <c r="JOE33" s="22"/>
      <c r="JOF33" s="22"/>
      <c r="JOG33" s="22"/>
      <c r="JOH33" s="22"/>
      <c r="JOI33" s="22"/>
      <c r="JOJ33" s="22"/>
      <c r="JOK33" s="22"/>
      <c r="JOL33" s="22"/>
      <c r="JOM33" s="22"/>
      <c r="JON33" s="22"/>
      <c r="JOO33" s="22"/>
      <c r="JOP33" s="22"/>
      <c r="JOQ33" s="22"/>
      <c r="JOR33" s="22"/>
      <c r="JOS33" s="22"/>
      <c r="JOT33" s="22"/>
      <c r="JOU33" s="22"/>
      <c r="JOV33" s="22"/>
      <c r="JOW33" s="22"/>
      <c r="JOX33" s="22"/>
      <c r="JOY33" s="22"/>
      <c r="JOZ33" s="22"/>
      <c r="JPA33" s="22"/>
      <c r="JPB33" s="22"/>
      <c r="JPC33" s="22"/>
      <c r="JPD33" s="22"/>
      <c r="JPE33" s="22"/>
      <c r="JPF33" s="22"/>
      <c r="JPG33" s="22"/>
      <c r="JPH33" s="22"/>
      <c r="JPI33" s="22"/>
      <c r="JPJ33" s="22"/>
      <c r="JPK33" s="22"/>
      <c r="JPL33" s="22"/>
      <c r="JPM33" s="22"/>
      <c r="JPN33" s="22"/>
      <c r="JPO33" s="22"/>
      <c r="JPP33" s="22"/>
      <c r="JPQ33" s="22"/>
      <c r="JPR33" s="22"/>
      <c r="JPS33" s="22"/>
      <c r="JPT33" s="22"/>
      <c r="JPU33" s="22"/>
      <c r="JPV33" s="22"/>
      <c r="JPW33" s="22"/>
      <c r="JPX33" s="22"/>
      <c r="JPY33" s="22"/>
      <c r="JPZ33" s="22"/>
      <c r="JQA33" s="22"/>
      <c r="JQB33" s="22"/>
      <c r="JQC33" s="22"/>
      <c r="JQD33" s="22"/>
      <c r="JQE33" s="22"/>
      <c r="JQF33" s="22"/>
      <c r="JQG33" s="22"/>
      <c r="JQH33" s="22"/>
      <c r="JQI33" s="22"/>
      <c r="JQJ33" s="22"/>
      <c r="JQK33" s="22"/>
      <c r="JQL33" s="22"/>
      <c r="JQM33" s="22"/>
      <c r="JQN33" s="22"/>
      <c r="JQO33" s="22"/>
      <c r="JQP33" s="22"/>
      <c r="JQQ33" s="22"/>
      <c r="JQR33" s="22"/>
      <c r="JQS33" s="22"/>
      <c r="JQT33" s="22"/>
      <c r="JQU33" s="22"/>
      <c r="JQV33" s="22"/>
      <c r="JQW33" s="22"/>
      <c r="JQX33" s="22"/>
      <c r="JQY33" s="22"/>
      <c r="JQZ33" s="22"/>
      <c r="JRA33" s="22"/>
      <c r="JRB33" s="22"/>
      <c r="JRC33" s="22"/>
      <c r="JRD33" s="22"/>
      <c r="JRE33" s="22"/>
      <c r="JRF33" s="22"/>
      <c r="JRG33" s="22"/>
      <c r="JRH33" s="22"/>
      <c r="JRI33" s="22"/>
      <c r="JRJ33" s="22"/>
      <c r="JRK33" s="22"/>
      <c r="JRL33" s="22"/>
      <c r="JRM33" s="22"/>
      <c r="JRN33" s="22"/>
      <c r="JRO33" s="22"/>
      <c r="JRP33" s="22"/>
      <c r="JRQ33" s="22"/>
      <c r="JRR33" s="22"/>
      <c r="JRS33" s="22"/>
      <c r="JRT33" s="22"/>
      <c r="JRU33" s="22"/>
      <c r="JRV33" s="22"/>
      <c r="JRW33" s="22"/>
      <c r="JRX33" s="22"/>
      <c r="JRY33" s="22"/>
      <c r="JRZ33" s="22"/>
      <c r="JSA33" s="22"/>
      <c r="JSB33" s="22"/>
      <c r="JSC33" s="22"/>
      <c r="JSD33" s="22"/>
      <c r="JSE33" s="22"/>
      <c r="JSF33" s="22"/>
      <c r="JSG33" s="22"/>
      <c r="JSH33" s="22"/>
      <c r="JSI33" s="22"/>
      <c r="JSJ33" s="22"/>
      <c r="JSK33" s="22"/>
      <c r="JSL33" s="22"/>
      <c r="JSM33" s="22"/>
      <c r="JSN33" s="22"/>
      <c r="JSO33" s="22"/>
      <c r="JSP33" s="22"/>
      <c r="JSQ33" s="22"/>
      <c r="JSR33" s="22"/>
      <c r="JSS33" s="22"/>
      <c r="JST33" s="22"/>
      <c r="JSU33" s="22"/>
      <c r="JSV33" s="22"/>
      <c r="JSW33" s="22"/>
      <c r="JSX33" s="22"/>
      <c r="JSY33" s="22"/>
      <c r="JSZ33" s="22"/>
      <c r="JTA33" s="22"/>
      <c r="JTB33" s="22"/>
      <c r="JTC33" s="22"/>
      <c r="JTD33" s="22"/>
      <c r="JTE33" s="22"/>
      <c r="JTF33" s="22"/>
      <c r="JTG33" s="22"/>
      <c r="JTH33" s="22"/>
      <c r="JTI33" s="22"/>
      <c r="JTJ33" s="22"/>
      <c r="JTK33" s="22"/>
      <c r="JTL33" s="22"/>
      <c r="JTM33" s="22"/>
      <c r="JTN33" s="22"/>
      <c r="JTO33" s="22"/>
      <c r="JTP33" s="22"/>
      <c r="JTQ33" s="22"/>
      <c r="JTR33" s="22"/>
      <c r="JTS33" s="22"/>
      <c r="JTT33" s="22"/>
      <c r="JTU33" s="22"/>
      <c r="JTV33" s="22"/>
      <c r="JTW33" s="22"/>
      <c r="JTX33" s="22"/>
      <c r="JTY33" s="22"/>
      <c r="JTZ33" s="22"/>
      <c r="JUA33" s="22"/>
      <c r="JUB33" s="22"/>
      <c r="JUC33" s="22"/>
      <c r="JUD33" s="22"/>
      <c r="JUE33" s="22"/>
      <c r="JUF33" s="22"/>
      <c r="JUG33" s="22"/>
      <c r="JUH33" s="22"/>
      <c r="JUI33" s="22"/>
      <c r="JUJ33" s="22"/>
      <c r="JUK33" s="22"/>
      <c r="JUL33" s="22"/>
      <c r="JUM33" s="22"/>
      <c r="JUN33" s="22"/>
      <c r="JUO33" s="22"/>
      <c r="JUP33" s="22"/>
      <c r="JUQ33" s="22"/>
      <c r="JUR33" s="22"/>
      <c r="JUS33" s="22"/>
      <c r="JUT33" s="22"/>
      <c r="JUU33" s="22"/>
      <c r="JUV33" s="22"/>
      <c r="JUW33" s="22"/>
      <c r="JUX33" s="22"/>
      <c r="JUY33" s="22"/>
      <c r="JUZ33" s="22"/>
      <c r="JVA33" s="22"/>
      <c r="JVB33" s="22"/>
      <c r="JVC33" s="22"/>
      <c r="JVD33" s="22"/>
      <c r="JVE33" s="22"/>
      <c r="JVF33" s="22"/>
      <c r="JVG33" s="22"/>
      <c r="JVH33" s="22"/>
      <c r="JVI33" s="22"/>
      <c r="JVJ33" s="22"/>
      <c r="JVK33" s="22"/>
      <c r="JVL33" s="22"/>
      <c r="JVM33" s="22"/>
      <c r="JVN33" s="22"/>
      <c r="JVO33" s="22"/>
      <c r="JVP33" s="22"/>
      <c r="JVQ33" s="22"/>
      <c r="JVR33" s="22"/>
      <c r="JVS33" s="22"/>
      <c r="JVT33" s="22"/>
      <c r="JVU33" s="22"/>
      <c r="JVV33" s="22"/>
      <c r="JVW33" s="22"/>
      <c r="JVX33" s="22"/>
      <c r="JVY33" s="22"/>
      <c r="JVZ33" s="22"/>
      <c r="JWA33" s="22"/>
      <c r="JWB33" s="22"/>
      <c r="JWC33" s="22"/>
      <c r="JWD33" s="22"/>
      <c r="JWE33" s="22"/>
      <c r="JWF33" s="22"/>
      <c r="JWG33" s="22"/>
      <c r="JWH33" s="22"/>
      <c r="JWI33" s="22"/>
      <c r="JWJ33" s="22"/>
      <c r="JWK33" s="22"/>
      <c r="JWL33" s="22"/>
      <c r="JWM33" s="22"/>
      <c r="JWN33" s="22"/>
      <c r="JWO33" s="22"/>
      <c r="JWP33" s="22"/>
      <c r="JWQ33" s="22"/>
      <c r="JWR33" s="22"/>
      <c r="JWS33" s="22"/>
      <c r="JWT33" s="22"/>
      <c r="JWU33" s="22"/>
      <c r="JWV33" s="22"/>
      <c r="JWW33" s="22"/>
      <c r="JWX33" s="22"/>
      <c r="JWY33" s="22"/>
      <c r="JWZ33" s="22"/>
      <c r="JXA33" s="22"/>
      <c r="JXB33" s="22"/>
      <c r="JXC33" s="22"/>
      <c r="JXD33" s="22"/>
      <c r="JXE33" s="22"/>
      <c r="JXF33" s="22"/>
      <c r="JXG33" s="22"/>
      <c r="JXH33" s="22"/>
      <c r="JXI33" s="22"/>
      <c r="JXJ33" s="22"/>
      <c r="JXK33" s="22"/>
      <c r="JXL33" s="22"/>
      <c r="JXM33" s="22"/>
      <c r="JXN33" s="22"/>
      <c r="JXO33" s="22"/>
      <c r="JXP33" s="22"/>
      <c r="JXQ33" s="22"/>
      <c r="JXR33" s="22"/>
      <c r="JXS33" s="22"/>
      <c r="JXT33" s="22"/>
      <c r="JXU33" s="22"/>
      <c r="JXV33" s="22"/>
      <c r="JXW33" s="22"/>
      <c r="JXX33" s="22"/>
      <c r="JXY33" s="22"/>
      <c r="JXZ33" s="22"/>
      <c r="JYA33" s="22"/>
      <c r="JYB33" s="22"/>
      <c r="JYC33" s="22"/>
      <c r="JYD33" s="22"/>
      <c r="JYE33" s="22"/>
      <c r="JYF33" s="22"/>
      <c r="JYG33" s="22"/>
      <c r="JYH33" s="22"/>
      <c r="JYI33" s="22"/>
      <c r="JYJ33" s="22"/>
      <c r="JYK33" s="22"/>
      <c r="JYL33" s="22"/>
      <c r="JYM33" s="22"/>
      <c r="JYN33" s="22"/>
      <c r="JYO33" s="22"/>
      <c r="JYP33" s="22"/>
      <c r="JYQ33" s="22"/>
      <c r="JYR33" s="22"/>
      <c r="JYS33" s="22"/>
      <c r="JYT33" s="22"/>
      <c r="JYU33" s="22"/>
      <c r="JYV33" s="22"/>
      <c r="JYW33" s="22"/>
      <c r="JYX33" s="22"/>
      <c r="JYY33" s="22"/>
      <c r="JYZ33" s="22"/>
      <c r="JZA33" s="22"/>
      <c r="JZB33" s="22"/>
      <c r="JZC33" s="22"/>
      <c r="JZD33" s="22"/>
      <c r="JZE33" s="22"/>
      <c r="JZF33" s="22"/>
      <c r="JZG33" s="22"/>
      <c r="JZH33" s="22"/>
      <c r="JZI33" s="22"/>
      <c r="JZJ33" s="22"/>
      <c r="JZK33" s="22"/>
      <c r="JZL33" s="22"/>
      <c r="JZM33" s="22"/>
      <c r="JZN33" s="22"/>
      <c r="JZO33" s="22"/>
      <c r="JZP33" s="22"/>
      <c r="JZQ33" s="22"/>
      <c r="JZR33" s="22"/>
      <c r="JZS33" s="22"/>
      <c r="JZT33" s="22"/>
      <c r="JZU33" s="22"/>
      <c r="JZV33" s="22"/>
      <c r="JZW33" s="22"/>
      <c r="JZX33" s="22"/>
      <c r="JZY33" s="22"/>
      <c r="JZZ33" s="22"/>
      <c r="KAA33" s="22"/>
      <c r="KAB33" s="22"/>
      <c r="KAC33" s="22"/>
      <c r="KAD33" s="22"/>
      <c r="KAE33" s="22"/>
      <c r="KAF33" s="22"/>
      <c r="KAG33" s="22"/>
      <c r="KAH33" s="22"/>
      <c r="KAI33" s="22"/>
      <c r="KAJ33" s="22"/>
      <c r="KAK33" s="22"/>
      <c r="KAL33" s="22"/>
      <c r="KAM33" s="22"/>
      <c r="KAN33" s="22"/>
      <c r="KAO33" s="22"/>
      <c r="KAP33" s="22"/>
      <c r="KAQ33" s="22"/>
      <c r="KAR33" s="22"/>
      <c r="KAS33" s="22"/>
      <c r="KAT33" s="22"/>
      <c r="KAU33" s="22"/>
      <c r="KAV33" s="22"/>
      <c r="KAW33" s="22"/>
      <c r="KAX33" s="22"/>
      <c r="KAY33" s="22"/>
      <c r="KAZ33" s="22"/>
      <c r="KBA33" s="22"/>
      <c r="KBB33" s="22"/>
      <c r="KBC33" s="22"/>
      <c r="KBD33" s="22"/>
      <c r="KBE33" s="22"/>
      <c r="KBF33" s="22"/>
      <c r="KBG33" s="22"/>
      <c r="KBH33" s="22"/>
      <c r="KBI33" s="22"/>
      <c r="KBJ33" s="22"/>
      <c r="KBK33" s="22"/>
      <c r="KBL33" s="22"/>
      <c r="KBM33" s="22"/>
      <c r="KBN33" s="22"/>
      <c r="KBO33" s="22"/>
      <c r="KBP33" s="22"/>
      <c r="KBQ33" s="22"/>
      <c r="KBR33" s="22"/>
      <c r="KBS33" s="22"/>
      <c r="KBT33" s="22"/>
      <c r="KBU33" s="22"/>
      <c r="KBV33" s="22"/>
      <c r="KBW33" s="22"/>
      <c r="KBX33" s="22"/>
      <c r="KBY33" s="22"/>
      <c r="KBZ33" s="22"/>
      <c r="KCA33" s="22"/>
      <c r="KCB33" s="22"/>
      <c r="KCC33" s="22"/>
      <c r="KCD33" s="22"/>
      <c r="KCE33" s="22"/>
      <c r="KCF33" s="22"/>
      <c r="KCG33" s="22"/>
      <c r="KCH33" s="22"/>
      <c r="KCI33" s="22"/>
      <c r="KCJ33" s="22"/>
      <c r="KCK33" s="22"/>
      <c r="KCL33" s="22"/>
      <c r="KCM33" s="22"/>
      <c r="KCN33" s="22"/>
      <c r="KCO33" s="22"/>
      <c r="KCP33" s="22"/>
      <c r="KCQ33" s="22"/>
      <c r="KCR33" s="22"/>
      <c r="KCS33" s="22"/>
      <c r="KCT33" s="22"/>
      <c r="KCU33" s="22"/>
      <c r="KCV33" s="22"/>
      <c r="KCW33" s="22"/>
      <c r="KCX33" s="22"/>
      <c r="KCY33" s="22"/>
      <c r="KCZ33" s="22"/>
      <c r="KDA33" s="22"/>
      <c r="KDB33" s="22"/>
      <c r="KDC33" s="22"/>
      <c r="KDD33" s="22"/>
      <c r="KDE33" s="22"/>
      <c r="KDF33" s="22"/>
      <c r="KDG33" s="22"/>
      <c r="KDH33" s="22"/>
      <c r="KDI33" s="22"/>
      <c r="KDJ33" s="22"/>
      <c r="KDK33" s="22"/>
      <c r="KDL33" s="22"/>
      <c r="KDM33" s="22"/>
      <c r="KDN33" s="22"/>
      <c r="KDO33" s="22"/>
      <c r="KDP33" s="22"/>
      <c r="KDQ33" s="22"/>
      <c r="KDR33" s="22"/>
      <c r="KDS33" s="22"/>
      <c r="KDT33" s="22"/>
      <c r="KDU33" s="22"/>
      <c r="KDV33" s="22"/>
      <c r="KDW33" s="22"/>
      <c r="KDX33" s="22"/>
      <c r="KDY33" s="22"/>
      <c r="KDZ33" s="22"/>
      <c r="KEA33" s="22"/>
      <c r="KEB33" s="22"/>
      <c r="KEC33" s="22"/>
      <c r="KED33" s="22"/>
      <c r="KEE33" s="22"/>
      <c r="KEF33" s="22"/>
      <c r="KEG33" s="22"/>
      <c r="KEH33" s="22"/>
      <c r="KEI33" s="22"/>
      <c r="KEJ33" s="22"/>
      <c r="KEK33" s="22"/>
      <c r="KEL33" s="22"/>
      <c r="KEM33" s="22"/>
      <c r="KEN33" s="22"/>
      <c r="KEO33" s="22"/>
      <c r="KEP33" s="22"/>
      <c r="KEQ33" s="22"/>
      <c r="KER33" s="22"/>
      <c r="KES33" s="22"/>
      <c r="KET33" s="22"/>
      <c r="KEU33" s="22"/>
      <c r="KEV33" s="22"/>
      <c r="KEW33" s="22"/>
      <c r="KEX33" s="22"/>
      <c r="KEY33" s="22"/>
      <c r="KEZ33" s="22"/>
      <c r="KFA33" s="22"/>
      <c r="KFB33" s="22"/>
      <c r="KFC33" s="22"/>
      <c r="KFD33" s="22"/>
      <c r="KFE33" s="22"/>
      <c r="KFF33" s="22"/>
      <c r="KFG33" s="22"/>
      <c r="KFH33" s="22"/>
      <c r="KFI33" s="22"/>
      <c r="KFJ33" s="22"/>
      <c r="KFK33" s="22"/>
      <c r="KFL33" s="22"/>
      <c r="KFM33" s="22"/>
      <c r="KFN33" s="22"/>
      <c r="KFO33" s="22"/>
      <c r="KFP33" s="22"/>
      <c r="KFQ33" s="22"/>
      <c r="KFR33" s="22"/>
      <c r="KFS33" s="22"/>
      <c r="KFT33" s="22"/>
      <c r="KFU33" s="22"/>
      <c r="KFV33" s="22"/>
      <c r="KFW33" s="22"/>
      <c r="KFX33" s="22"/>
      <c r="KFY33" s="22"/>
      <c r="KFZ33" s="22"/>
      <c r="KGA33" s="22"/>
      <c r="KGB33" s="22"/>
      <c r="KGC33" s="22"/>
      <c r="KGD33" s="22"/>
      <c r="KGE33" s="22"/>
      <c r="KGF33" s="22"/>
      <c r="KGG33" s="22"/>
      <c r="KGH33" s="22"/>
      <c r="KGI33" s="22"/>
      <c r="KGJ33" s="22"/>
      <c r="KGK33" s="22"/>
      <c r="KGL33" s="22"/>
      <c r="KGM33" s="22"/>
      <c r="KGN33" s="22"/>
      <c r="KGO33" s="22"/>
      <c r="KGP33" s="22"/>
      <c r="KGQ33" s="22"/>
      <c r="KGR33" s="22"/>
      <c r="KGS33" s="22"/>
      <c r="KGT33" s="22"/>
      <c r="KGU33" s="22"/>
      <c r="KGV33" s="22"/>
      <c r="KGW33" s="22"/>
      <c r="KGX33" s="22"/>
      <c r="KGY33" s="22"/>
      <c r="KGZ33" s="22"/>
      <c r="KHA33" s="22"/>
      <c r="KHB33" s="22"/>
      <c r="KHC33" s="22"/>
      <c r="KHD33" s="22"/>
      <c r="KHE33" s="22"/>
      <c r="KHF33" s="22"/>
      <c r="KHG33" s="22"/>
      <c r="KHH33" s="22"/>
      <c r="KHI33" s="22"/>
      <c r="KHJ33" s="22"/>
      <c r="KHK33" s="22"/>
      <c r="KHL33" s="22"/>
      <c r="KHM33" s="22"/>
      <c r="KHN33" s="22"/>
      <c r="KHO33" s="22"/>
      <c r="KHP33" s="22"/>
      <c r="KHQ33" s="22"/>
      <c r="KHR33" s="22"/>
      <c r="KHS33" s="22"/>
      <c r="KHT33" s="22"/>
      <c r="KHU33" s="22"/>
      <c r="KHV33" s="22"/>
      <c r="KHW33" s="22"/>
      <c r="KHX33" s="22"/>
      <c r="KHY33" s="22"/>
      <c r="KHZ33" s="22"/>
      <c r="KIA33" s="22"/>
      <c r="KIB33" s="22"/>
      <c r="KIC33" s="22"/>
      <c r="KID33" s="22"/>
      <c r="KIE33" s="22"/>
      <c r="KIF33" s="22"/>
      <c r="KIG33" s="22"/>
      <c r="KIH33" s="22"/>
      <c r="KII33" s="22"/>
      <c r="KIJ33" s="22"/>
      <c r="KIK33" s="22"/>
      <c r="KIL33" s="22"/>
      <c r="KIM33" s="22"/>
      <c r="KIN33" s="22"/>
      <c r="KIO33" s="22"/>
      <c r="KIP33" s="22"/>
      <c r="KIQ33" s="22"/>
      <c r="KIR33" s="22"/>
      <c r="KIS33" s="22"/>
      <c r="KIT33" s="22"/>
      <c r="KIU33" s="22"/>
      <c r="KIV33" s="22"/>
      <c r="KIW33" s="22"/>
      <c r="KIX33" s="22"/>
      <c r="KIY33" s="22"/>
      <c r="KIZ33" s="22"/>
      <c r="KJA33" s="22"/>
      <c r="KJB33" s="22"/>
      <c r="KJC33" s="22"/>
      <c r="KJD33" s="22"/>
      <c r="KJE33" s="22"/>
      <c r="KJF33" s="22"/>
      <c r="KJG33" s="22"/>
      <c r="KJH33" s="22"/>
      <c r="KJI33" s="22"/>
      <c r="KJJ33" s="22"/>
      <c r="KJK33" s="22"/>
      <c r="KJL33" s="22"/>
      <c r="KJM33" s="22"/>
      <c r="KJN33" s="22"/>
      <c r="KJO33" s="22"/>
      <c r="KJP33" s="22"/>
      <c r="KJQ33" s="22"/>
      <c r="KJR33" s="22"/>
      <c r="KJS33" s="22"/>
      <c r="KJT33" s="22"/>
      <c r="KJU33" s="22"/>
      <c r="KJV33" s="22"/>
      <c r="KJW33" s="22"/>
      <c r="KJX33" s="22"/>
      <c r="KJY33" s="22"/>
      <c r="KJZ33" s="22"/>
      <c r="KKA33" s="22"/>
      <c r="KKB33" s="22"/>
      <c r="KKC33" s="22"/>
      <c r="KKD33" s="22"/>
      <c r="KKE33" s="22"/>
      <c r="KKF33" s="22"/>
      <c r="KKG33" s="22"/>
      <c r="KKH33" s="22"/>
      <c r="KKI33" s="22"/>
      <c r="KKJ33" s="22"/>
      <c r="KKK33" s="22"/>
      <c r="KKL33" s="22"/>
      <c r="KKM33" s="22"/>
      <c r="KKN33" s="22"/>
      <c r="KKO33" s="22"/>
      <c r="KKP33" s="22"/>
      <c r="KKQ33" s="22"/>
      <c r="KKR33" s="22"/>
      <c r="KKS33" s="22"/>
      <c r="KKT33" s="22"/>
      <c r="KKU33" s="22"/>
      <c r="KKV33" s="22"/>
      <c r="KKW33" s="22"/>
      <c r="KKX33" s="22"/>
      <c r="KKY33" s="22"/>
      <c r="KKZ33" s="22"/>
      <c r="KLA33" s="22"/>
      <c r="KLB33" s="22"/>
      <c r="KLC33" s="22"/>
      <c r="KLD33" s="22"/>
      <c r="KLE33" s="22"/>
      <c r="KLF33" s="22"/>
      <c r="KLG33" s="22"/>
      <c r="KLH33" s="22"/>
      <c r="KLI33" s="22"/>
      <c r="KLJ33" s="22"/>
      <c r="KLK33" s="22"/>
      <c r="KLL33" s="22"/>
      <c r="KLM33" s="22"/>
      <c r="KLN33" s="22"/>
      <c r="KLO33" s="22"/>
      <c r="KLP33" s="22"/>
      <c r="KLQ33" s="22"/>
      <c r="KLR33" s="22"/>
      <c r="KLS33" s="22"/>
      <c r="KLT33" s="22"/>
      <c r="KLU33" s="22"/>
      <c r="KLV33" s="22"/>
      <c r="KLW33" s="22"/>
      <c r="KLX33" s="22"/>
      <c r="KLY33" s="22"/>
      <c r="KLZ33" s="22"/>
      <c r="KMA33" s="22"/>
      <c r="KMB33" s="22"/>
      <c r="KMC33" s="22"/>
      <c r="KMD33" s="22"/>
      <c r="KME33" s="22"/>
      <c r="KMF33" s="22"/>
      <c r="KMG33" s="22"/>
      <c r="KMH33" s="22"/>
      <c r="KMI33" s="22"/>
      <c r="KMJ33" s="22"/>
      <c r="KMK33" s="22"/>
      <c r="KML33" s="22"/>
      <c r="KMM33" s="22"/>
      <c r="KMN33" s="22"/>
      <c r="KMO33" s="22"/>
      <c r="KMP33" s="22"/>
      <c r="KMQ33" s="22"/>
      <c r="KMR33" s="22"/>
      <c r="KMS33" s="22"/>
      <c r="KMT33" s="22"/>
      <c r="KMU33" s="22"/>
      <c r="KMV33" s="22"/>
      <c r="KMW33" s="22"/>
      <c r="KMX33" s="22"/>
      <c r="KMY33" s="22"/>
      <c r="KMZ33" s="22"/>
      <c r="KNA33" s="22"/>
      <c r="KNB33" s="22"/>
      <c r="KNC33" s="22"/>
      <c r="KND33" s="22"/>
      <c r="KNE33" s="22"/>
      <c r="KNF33" s="22"/>
      <c r="KNG33" s="22"/>
      <c r="KNH33" s="22"/>
      <c r="KNI33" s="22"/>
      <c r="KNJ33" s="22"/>
      <c r="KNK33" s="22"/>
      <c r="KNL33" s="22"/>
      <c r="KNM33" s="22"/>
      <c r="KNN33" s="22"/>
      <c r="KNO33" s="22"/>
      <c r="KNP33" s="22"/>
      <c r="KNQ33" s="22"/>
      <c r="KNR33" s="22"/>
      <c r="KNS33" s="22"/>
      <c r="KNT33" s="22"/>
      <c r="KNU33" s="22"/>
      <c r="KNV33" s="22"/>
      <c r="KNW33" s="22"/>
      <c r="KNX33" s="22"/>
      <c r="KNY33" s="22"/>
      <c r="KNZ33" s="22"/>
      <c r="KOA33" s="22"/>
      <c r="KOB33" s="22"/>
      <c r="KOC33" s="22"/>
      <c r="KOD33" s="22"/>
      <c r="KOE33" s="22"/>
      <c r="KOF33" s="22"/>
      <c r="KOG33" s="22"/>
      <c r="KOH33" s="22"/>
      <c r="KOI33" s="22"/>
      <c r="KOJ33" s="22"/>
      <c r="KOK33" s="22"/>
      <c r="KOL33" s="22"/>
      <c r="KOM33" s="22"/>
      <c r="KON33" s="22"/>
      <c r="KOO33" s="22"/>
      <c r="KOP33" s="22"/>
      <c r="KOQ33" s="22"/>
      <c r="KOR33" s="22"/>
      <c r="KOS33" s="22"/>
      <c r="KOT33" s="22"/>
      <c r="KOU33" s="22"/>
      <c r="KOV33" s="22"/>
      <c r="KOW33" s="22"/>
      <c r="KOX33" s="22"/>
      <c r="KOY33" s="22"/>
      <c r="KOZ33" s="22"/>
      <c r="KPA33" s="22"/>
      <c r="KPB33" s="22"/>
      <c r="KPC33" s="22"/>
      <c r="KPD33" s="22"/>
      <c r="KPE33" s="22"/>
      <c r="KPF33" s="22"/>
      <c r="KPG33" s="22"/>
      <c r="KPH33" s="22"/>
      <c r="KPI33" s="22"/>
      <c r="KPJ33" s="22"/>
      <c r="KPK33" s="22"/>
      <c r="KPL33" s="22"/>
      <c r="KPM33" s="22"/>
      <c r="KPN33" s="22"/>
      <c r="KPO33" s="22"/>
      <c r="KPP33" s="22"/>
      <c r="KPQ33" s="22"/>
      <c r="KPR33" s="22"/>
      <c r="KPS33" s="22"/>
      <c r="KPT33" s="22"/>
      <c r="KPU33" s="22"/>
      <c r="KPV33" s="22"/>
      <c r="KPW33" s="22"/>
      <c r="KPX33" s="22"/>
      <c r="KPY33" s="22"/>
      <c r="KPZ33" s="22"/>
      <c r="KQA33" s="22"/>
      <c r="KQB33" s="22"/>
      <c r="KQC33" s="22"/>
      <c r="KQD33" s="22"/>
      <c r="KQE33" s="22"/>
      <c r="KQF33" s="22"/>
      <c r="KQG33" s="22"/>
      <c r="KQH33" s="22"/>
      <c r="KQI33" s="22"/>
      <c r="KQJ33" s="22"/>
      <c r="KQK33" s="22"/>
      <c r="KQL33" s="22"/>
      <c r="KQM33" s="22"/>
      <c r="KQN33" s="22"/>
      <c r="KQO33" s="22"/>
      <c r="KQP33" s="22"/>
      <c r="KQQ33" s="22"/>
      <c r="KQR33" s="22"/>
      <c r="KQS33" s="22"/>
      <c r="KQT33" s="22"/>
      <c r="KQU33" s="22"/>
      <c r="KQV33" s="22"/>
      <c r="KQW33" s="22"/>
      <c r="KQX33" s="22"/>
      <c r="KQY33" s="22"/>
      <c r="KQZ33" s="22"/>
      <c r="KRA33" s="22"/>
      <c r="KRB33" s="22"/>
      <c r="KRC33" s="22"/>
      <c r="KRD33" s="22"/>
      <c r="KRE33" s="22"/>
      <c r="KRF33" s="22"/>
      <c r="KRG33" s="22"/>
      <c r="KRH33" s="22"/>
      <c r="KRI33" s="22"/>
      <c r="KRJ33" s="22"/>
      <c r="KRK33" s="22"/>
      <c r="KRL33" s="22"/>
      <c r="KRM33" s="22"/>
      <c r="KRN33" s="22"/>
      <c r="KRO33" s="22"/>
      <c r="KRP33" s="22"/>
      <c r="KRQ33" s="22"/>
      <c r="KRR33" s="22"/>
      <c r="KRS33" s="22"/>
      <c r="KRT33" s="22"/>
      <c r="KRU33" s="22"/>
      <c r="KRV33" s="22"/>
      <c r="KRW33" s="22"/>
      <c r="KRX33" s="22"/>
      <c r="KRY33" s="22"/>
      <c r="KRZ33" s="22"/>
      <c r="KSA33" s="22"/>
      <c r="KSB33" s="22"/>
      <c r="KSC33" s="22"/>
      <c r="KSD33" s="22"/>
      <c r="KSE33" s="22"/>
      <c r="KSF33" s="22"/>
      <c r="KSG33" s="22"/>
      <c r="KSH33" s="22"/>
      <c r="KSI33" s="22"/>
      <c r="KSJ33" s="22"/>
      <c r="KSK33" s="22"/>
      <c r="KSL33" s="22"/>
      <c r="KSM33" s="22"/>
      <c r="KSN33" s="22"/>
      <c r="KSO33" s="22"/>
      <c r="KSP33" s="22"/>
      <c r="KSQ33" s="22"/>
      <c r="KSR33" s="22"/>
      <c r="KSS33" s="22"/>
      <c r="KST33" s="22"/>
      <c r="KSU33" s="22"/>
      <c r="KSV33" s="22"/>
      <c r="KSW33" s="22"/>
      <c r="KSX33" s="22"/>
      <c r="KSY33" s="22"/>
      <c r="KSZ33" s="22"/>
      <c r="KTA33" s="22"/>
      <c r="KTB33" s="22"/>
      <c r="KTC33" s="22"/>
      <c r="KTD33" s="22"/>
      <c r="KTE33" s="22"/>
      <c r="KTF33" s="22"/>
      <c r="KTG33" s="22"/>
      <c r="KTH33" s="22"/>
      <c r="KTI33" s="22"/>
      <c r="KTJ33" s="22"/>
      <c r="KTK33" s="22"/>
      <c r="KTL33" s="22"/>
      <c r="KTM33" s="22"/>
      <c r="KTN33" s="22"/>
      <c r="KTO33" s="22"/>
      <c r="KTP33" s="22"/>
      <c r="KTQ33" s="22"/>
      <c r="KTR33" s="22"/>
      <c r="KTS33" s="22"/>
      <c r="KTT33" s="22"/>
      <c r="KTU33" s="22"/>
      <c r="KTV33" s="22"/>
      <c r="KTW33" s="22"/>
      <c r="KTX33" s="22"/>
      <c r="KTY33" s="22"/>
      <c r="KTZ33" s="22"/>
      <c r="KUA33" s="22"/>
      <c r="KUB33" s="22"/>
      <c r="KUC33" s="22"/>
      <c r="KUD33" s="22"/>
      <c r="KUE33" s="22"/>
      <c r="KUF33" s="22"/>
      <c r="KUG33" s="22"/>
      <c r="KUH33" s="22"/>
      <c r="KUI33" s="22"/>
      <c r="KUJ33" s="22"/>
      <c r="KUK33" s="22"/>
      <c r="KUL33" s="22"/>
      <c r="KUM33" s="22"/>
      <c r="KUN33" s="22"/>
      <c r="KUO33" s="22"/>
      <c r="KUP33" s="22"/>
      <c r="KUQ33" s="22"/>
      <c r="KUR33" s="22"/>
      <c r="KUS33" s="22"/>
      <c r="KUT33" s="22"/>
      <c r="KUU33" s="22"/>
      <c r="KUV33" s="22"/>
      <c r="KUW33" s="22"/>
      <c r="KUX33" s="22"/>
      <c r="KUY33" s="22"/>
      <c r="KUZ33" s="22"/>
      <c r="KVA33" s="22"/>
      <c r="KVB33" s="22"/>
      <c r="KVC33" s="22"/>
      <c r="KVD33" s="22"/>
      <c r="KVE33" s="22"/>
      <c r="KVF33" s="22"/>
      <c r="KVG33" s="22"/>
      <c r="KVH33" s="22"/>
      <c r="KVI33" s="22"/>
      <c r="KVJ33" s="22"/>
      <c r="KVK33" s="22"/>
      <c r="KVL33" s="22"/>
      <c r="KVM33" s="22"/>
      <c r="KVN33" s="22"/>
      <c r="KVO33" s="22"/>
      <c r="KVP33" s="22"/>
      <c r="KVQ33" s="22"/>
      <c r="KVR33" s="22"/>
      <c r="KVS33" s="22"/>
      <c r="KVT33" s="22"/>
      <c r="KVU33" s="22"/>
      <c r="KVV33" s="22"/>
      <c r="KVW33" s="22"/>
      <c r="KVX33" s="22"/>
      <c r="KVY33" s="22"/>
      <c r="KVZ33" s="22"/>
      <c r="KWA33" s="22"/>
      <c r="KWB33" s="22"/>
      <c r="KWC33" s="22"/>
      <c r="KWD33" s="22"/>
      <c r="KWE33" s="22"/>
      <c r="KWF33" s="22"/>
      <c r="KWG33" s="22"/>
      <c r="KWH33" s="22"/>
      <c r="KWI33" s="22"/>
      <c r="KWJ33" s="22"/>
      <c r="KWK33" s="22"/>
      <c r="KWL33" s="22"/>
      <c r="KWM33" s="22"/>
      <c r="KWN33" s="22"/>
      <c r="KWO33" s="22"/>
      <c r="KWP33" s="22"/>
      <c r="KWQ33" s="22"/>
      <c r="KWR33" s="22"/>
      <c r="KWS33" s="22"/>
      <c r="KWT33" s="22"/>
      <c r="KWU33" s="22"/>
      <c r="KWV33" s="22"/>
      <c r="KWW33" s="22"/>
      <c r="KWX33" s="22"/>
      <c r="KWY33" s="22"/>
      <c r="KWZ33" s="22"/>
      <c r="KXA33" s="22"/>
      <c r="KXB33" s="22"/>
      <c r="KXC33" s="22"/>
      <c r="KXD33" s="22"/>
      <c r="KXE33" s="22"/>
      <c r="KXF33" s="22"/>
      <c r="KXG33" s="22"/>
      <c r="KXH33" s="22"/>
      <c r="KXI33" s="22"/>
      <c r="KXJ33" s="22"/>
      <c r="KXK33" s="22"/>
      <c r="KXL33" s="22"/>
      <c r="KXM33" s="22"/>
      <c r="KXN33" s="22"/>
      <c r="KXO33" s="22"/>
      <c r="KXP33" s="22"/>
      <c r="KXQ33" s="22"/>
      <c r="KXR33" s="22"/>
      <c r="KXS33" s="22"/>
      <c r="KXT33" s="22"/>
      <c r="KXU33" s="22"/>
      <c r="KXV33" s="22"/>
      <c r="KXW33" s="22"/>
      <c r="KXX33" s="22"/>
      <c r="KXY33" s="22"/>
      <c r="KXZ33" s="22"/>
      <c r="KYA33" s="22"/>
      <c r="KYB33" s="22"/>
      <c r="KYC33" s="22"/>
      <c r="KYD33" s="22"/>
      <c r="KYE33" s="22"/>
      <c r="KYF33" s="22"/>
      <c r="KYG33" s="22"/>
      <c r="KYH33" s="22"/>
      <c r="KYI33" s="22"/>
      <c r="KYJ33" s="22"/>
      <c r="KYK33" s="22"/>
      <c r="KYL33" s="22"/>
      <c r="KYM33" s="22"/>
      <c r="KYN33" s="22"/>
      <c r="KYO33" s="22"/>
      <c r="KYP33" s="22"/>
      <c r="KYQ33" s="22"/>
      <c r="KYR33" s="22"/>
      <c r="KYS33" s="22"/>
      <c r="KYT33" s="22"/>
      <c r="KYU33" s="22"/>
      <c r="KYV33" s="22"/>
      <c r="KYW33" s="22"/>
      <c r="KYX33" s="22"/>
      <c r="KYY33" s="22"/>
      <c r="KYZ33" s="22"/>
      <c r="KZA33" s="22"/>
      <c r="KZB33" s="22"/>
      <c r="KZC33" s="22"/>
      <c r="KZD33" s="22"/>
      <c r="KZE33" s="22"/>
      <c r="KZF33" s="22"/>
      <c r="KZG33" s="22"/>
      <c r="KZH33" s="22"/>
      <c r="KZI33" s="22"/>
      <c r="KZJ33" s="22"/>
      <c r="KZK33" s="22"/>
      <c r="KZL33" s="22"/>
      <c r="KZM33" s="22"/>
      <c r="KZN33" s="22"/>
      <c r="KZO33" s="22"/>
      <c r="KZP33" s="22"/>
      <c r="KZQ33" s="22"/>
      <c r="KZR33" s="22"/>
      <c r="KZS33" s="22"/>
      <c r="KZT33" s="22"/>
      <c r="KZU33" s="22"/>
      <c r="KZV33" s="22"/>
      <c r="KZW33" s="22"/>
      <c r="KZX33" s="22"/>
      <c r="KZY33" s="22"/>
      <c r="KZZ33" s="22"/>
      <c r="LAA33" s="22"/>
      <c r="LAB33" s="22"/>
      <c r="LAC33" s="22"/>
      <c r="LAD33" s="22"/>
      <c r="LAE33" s="22"/>
      <c r="LAF33" s="22"/>
      <c r="LAG33" s="22"/>
      <c r="LAH33" s="22"/>
      <c r="LAI33" s="22"/>
      <c r="LAJ33" s="22"/>
      <c r="LAK33" s="22"/>
      <c r="LAL33" s="22"/>
      <c r="LAM33" s="22"/>
      <c r="LAN33" s="22"/>
      <c r="LAO33" s="22"/>
      <c r="LAP33" s="22"/>
      <c r="LAQ33" s="22"/>
      <c r="LAR33" s="22"/>
      <c r="LAS33" s="22"/>
      <c r="LAT33" s="22"/>
      <c r="LAU33" s="22"/>
      <c r="LAV33" s="22"/>
      <c r="LAW33" s="22"/>
      <c r="LAX33" s="22"/>
      <c r="LAY33" s="22"/>
      <c r="LAZ33" s="22"/>
      <c r="LBA33" s="22"/>
      <c r="LBB33" s="22"/>
      <c r="LBC33" s="22"/>
      <c r="LBD33" s="22"/>
      <c r="LBE33" s="22"/>
      <c r="LBF33" s="22"/>
      <c r="LBG33" s="22"/>
      <c r="LBH33" s="22"/>
      <c r="LBI33" s="22"/>
      <c r="LBJ33" s="22"/>
      <c r="LBK33" s="22"/>
      <c r="LBL33" s="22"/>
      <c r="LBM33" s="22"/>
      <c r="LBN33" s="22"/>
      <c r="LBO33" s="22"/>
      <c r="LBP33" s="22"/>
      <c r="LBQ33" s="22"/>
      <c r="LBR33" s="22"/>
      <c r="LBS33" s="22"/>
      <c r="LBT33" s="22"/>
      <c r="LBU33" s="22"/>
      <c r="LBV33" s="22"/>
      <c r="LBW33" s="22"/>
      <c r="LBX33" s="22"/>
      <c r="LBY33" s="22"/>
      <c r="LBZ33" s="22"/>
      <c r="LCA33" s="22"/>
      <c r="LCB33" s="22"/>
      <c r="LCC33" s="22"/>
      <c r="LCD33" s="22"/>
      <c r="LCE33" s="22"/>
      <c r="LCF33" s="22"/>
      <c r="LCG33" s="22"/>
      <c r="LCH33" s="22"/>
      <c r="LCI33" s="22"/>
      <c r="LCJ33" s="22"/>
      <c r="LCK33" s="22"/>
      <c r="LCL33" s="22"/>
      <c r="LCM33" s="22"/>
      <c r="LCN33" s="22"/>
      <c r="LCO33" s="22"/>
      <c r="LCP33" s="22"/>
      <c r="LCQ33" s="22"/>
      <c r="LCR33" s="22"/>
      <c r="LCS33" s="22"/>
      <c r="LCT33" s="22"/>
      <c r="LCU33" s="22"/>
      <c r="LCV33" s="22"/>
      <c r="LCW33" s="22"/>
      <c r="LCX33" s="22"/>
      <c r="LCY33" s="22"/>
      <c r="LCZ33" s="22"/>
      <c r="LDA33" s="22"/>
      <c r="LDB33" s="22"/>
      <c r="LDC33" s="22"/>
      <c r="LDD33" s="22"/>
      <c r="LDE33" s="22"/>
      <c r="LDF33" s="22"/>
      <c r="LDG33" s="22"/>
      <c r="LDH33" s="22"/>
      <c r="LDI33" s="22"/>
      <c r="LDJ33" s="22"/>
      <c r="LDK33" s="22"/>
      <c r="LDL33" s="22"/>
      <c r="LDM33" s="22"/>
      <c r="LDN33" s="22"/>
      <c r="LDO33" s="22"/>
      <c r="LDP33" s="22"/>
      <c r="LDQ33" s="22"/>
      <c r="LDR33" s="22"/>
      <c r="LDS33" s="22"/>
      <c r="LDT33" s="22"/>
      <c r="LDU33" s="22"/>
      <c r="LDV33" s="22"/>
      <c r="LDW33" s="22"/>
      <c r="LDX33" s="22"/>
      <c r="LDY33" s="22"/>
      <c r="LDZ33" s="22"/>
      <c r="LEA33" s="22"/>
      <c r="LEB33" s="22"/>
      <c r="LEC33" s="22"/>
      <c r="LED33" s="22"/>
      <c r="LEE33" s="22"/>
      <c r="LEF33" s="22"/>
      <c r="LEG33" s="22"/>
      <c r="LEH33" s="22"/>
      <c r="LEI33" s="22"/>
      <c r="LEJ33" s="22"/>
      <c r="LEK33" s="22"/>
      <c r="LEL33" s="22"/>
      <c r="LEM33" s="22"/>
      <c r="LEN33" s="22"/>
      <c r="LEO33" s="22"/>
      <c r="LEP33" s="22"/>
      <c r="LEQ33" s="22"/>
      <c r="LER33" s="22"/>
      <c r="LES33" s="22"/>
      <c r="LET33" s="22"/>
      <c r="LEU33" s="22"/>
      <c r="LEV33" s="22"/>
      <c r="LEW33" s="22"/>
      <c r="LEX33" s="22"/>
      <c r="LEY33" s="22"/>
      <c r="LEZ33" s="22"/>
      <c r="LFA33" s="22"/>
      <c r="LFB33" s="22"/>
      <c r="LFC33" s="22"/>
      <c r="LFD33" s="22"/>
      <c r="LFE33" s="22"/>
      <c r="LFF33" s="22"/>
      <c r="LFG33" s="22"/>
      <c r="LFH33" s="22"/>
      <c r="LFI33" s="22"/>
      <c r="LFJ33" s="22"/>
      <c r="LFK33" s="22"/>
      <c r="LFL33" s="22"/>
      <c r="LFM33" s="22"/>
      <c r="LFN33" s="22"/>
      <c r="LFO33" s="22"/>
      <c r="LFP33" s="22"/>
      <c r="LFQ33" s="22"/>
      <c r="LFR33" s="22"/>
      <c r="LFS33" s="22"/>
      <c r="LFT33" s="22"/>
      <c r="LFU33" s="22"/>
      <c r="LFV33" s="22"/>
      <c r="LFW33" s="22"/>
      <c r="LFX33" s="22"/>
      <c r="LFY33" s="22"/>
      <c r="LFZ33" s="22"/>
      <c r="LGA33" s="22"/>
      <c r="LGB33" s="22"/>
      <c r="LGC33" s="22"/>
      <c r="LGD33" s="22"/>
      <c r="LGE33" s="22"/>
      <c r="LGF33" s="22"/>
      <c r="LGG33" s="22"/>
      <c r="LGH33" s="22"/>
      <c r="LGI33" s="22"/>
      <c r="LGJ33" s="22"/>
      <c r="LGK33" s="22"/>
      <c r="LGL33" s="22"/>
      <c r="LGM33" s="22"/>
      <c r="LGN33" s="22"/>
      <c r="LGO33" s="22"/>
      <c r="LGP33" s="22"/>
      <c r="LGQ33" s="22"/>
      <c r="LGR33" s="22"/>
      <c r="LGS33" s="22"/>
      <c r="LGT33" s="22"/>
      <c r="LGU33" s="22"/>
      <c r="LGV33" s="22"/>
      <c r="LGW33" s="22"/>
      <c r="LGX33" s="22"/>
      <c r="LGY33" s="22"/>
      <c r="LGZ33" s="22"/>
      <c r="LHA33" s="22"/>
      <c r="LHB33" s="22"/>
      <c r="LHC33" s="22"/>
      <c r="LHD33" s="22"/>
      <c r="LHE33" s="22"/>
      <c r="LHF33" s="22"/>
      <c r="LHG33" s="22"/>
      <c r="LHH33" s="22"/>
      <c r="LHI33" s="22"/>
      <c r="LHJ33" s="22"/>
      <c r="LHK33" s="22"/>
      <c r="LHL33" s="22"/>
      <c r="LHM33" s="22"/>
      <c r="LHN33" s="22"/>
      <c r="LHO33" s="22"/>
      <c r="LHP33" s="22"/>
      <c r="LHQ33" s="22"/>
      <c r="LHR33" s="22"/>
      <c r="LHS33" s="22"/>
      <c r="LHT33" s="22"/>
      <c r="LHU33" s="22"/>
      <c r="LHV33" s="22"/>
      <c r="LHW33" s="22"/>
      <c r="LHX33" s="22"/>
      <c r="LHY33" s="22"/>
      <c r="LHZ33" s="22"/>
      <c r="LIA33" s="22"/>
      <c r="LIB33" s="22"/>
      <c r="LIC33" s="22"/>
      <c r="LID33" s="22"/>
      <c r="LIE33" s="22"/>
      <c r="LIF33" s="22"/>
      <c r="LIG33" s="22"/>
      <c r="LIH33" s="22"/>
      <c r="LII33" s="22"/>
      <c r="LIJ33" s="22"/>
      <c r="LIK33" s="22"/>
      <c r="LIL33" s="22"/>
      <c r="LIM33" s="22"/>
      <c r="LIN33" s="22"/>
      <c r="LIO33" s="22"/>
      <c r="LIP33" s="22"/>
      <c r="LIQ33" s="22"/>
      <c r="LIR33" s="22"/>
      <c r="LIS33" s="22"/>
      <c r="LIT33" s="22"/>
      <c r="LIU33" s="22"/>
      <c r="LIV33" s="22"/>
      <c r="LIW33" s="22"/>
      <c r="LIX33" s="22"/>
      <c r="LIY33" s="22"/>
      <c r="LIZ33" s="22"/>
      <c r="LJA33" s="22"/>
      <c r="LJB33" s="22"/>
      <c r="LJC33" s="22"/>
      <c r="LJD33" s="22"/>
      <c r="LJE33" s="22"/>
      <c r="LJF33" s="22"/>
      <c r="LJG33" s="22"/>
      <c r="LJH33" s="22"/>
      <c r="LJI33" s="22"/>
      <c r="LJJ33" s="22"/>
      <c r="LJK33" s="22"/>
      <c r="LJL33" s="22"/>
      <c r="LJM33" s="22"/>
      <c r="LJN33" s="22"/>
      <c r="LJO33" s="22"/>
      <c r="LJP33" s="22"/>
      <c r="LJQ33" s="22"/>
      <c r="LJR33" s="22"/>
      <c r="LJS33" s="22"/>
      <c r="LJT33" s="22"/>
      <c r="LJU33" s="22"/>
      <c r="LJV33" s="22"/>
      <c r="LJW33" s="22"/>
      <c r="LJX33" s="22"/>
      <c r="LJY33" s="22"/>
      <c r="LJZ33" s="22"/>
      <c r="LKA33" s="22"/>
      <c r="LKB33" s="22"/>
      <c r="LKC33" s="22"/>
      <c r="LKD33" s="22"/>
      <c r="LKE33" s="22"/>
      <c r="LKF33" s="22"/>
      <c r="LKG33" s="22"/>
      <c r="LKH33" s="22"/>
      <c r="LKI33" s="22"/>
      <c r="LKJ33" s="22"/>
      <c r="LKK33" s="22"/>
      <c r="LKL33" s="22"/>
      <c r="LKM33" s="22"/>
      <c r="LKN33" s="22"/>
      <c r="LKO33" s="22"/>
      <c r="LKP33" s="22"/>
      <c r="LKQ33" s="22"/>
      <c r="LKR33" s="22"/>
      <c r="LKS33" s="22"/>
      <c r="LKT33" s="22"/>
      <c r="LKU33" s="22"/>
      <c r="LKV33" s="22"/>
      <c r="LKW33" s="22"/>
      <c r="LKX33" s="22"/>
      <c r="LKY33" s="22"/>
      <c r="LKZ33" s="22"/>
      <c r="LLA33" s="22"/>
      <c r="LLB33" s="22"/>
      <c r="LLC33" s="22"/>
      <c r="LLD33" s="22"/>
      <c r="LLE33" s="22"/>
      <c r="LLF33" s="22"/>
      <c r="LLG33" s="22"/>
      <c r="LLH33" s="22"/>
      <c r="LLI33" s="22"/>
      <c r="LLJ33" s="22"/>
      <c r="LLK33" s="22"/>
      <c r="LLL33" s="22"/>
      <c r="LLM33" s="22"/>
      <c r="LLN33" s="22"/>
      <c r="LLO33" s="22"/>
      <c r="LLP33" s="22"/>
      <c r="LLQ33" s="22"/>
      <c r="LLR33" s="22"/>
      <c r="LLS33" s="22"/>
      <c r="LLT33" s="22"/>
      <c r="LLU33" s="22"/>
      <c r="LLV33" s="22"/>
      <c r="LLW33" s="22"/>
      <c r="LLX33" s="22"/>
      <c r="LLY33" s="22"/>
      <c r="LLZ33" s="22"/>
      <c r="LMA33" s="22"/>
      <c r="LMB33" s="22"/>
      <c r="LMC33" s="22"/>
      <c r="LMD33" s="22"/>
      <c r="LME33" s="22"/>
      <c r="LMF33" s="22"/>
      <c r="LMG33" s="22"/>
      <c r="LMH33" s="22"/>
      <c r="LMI33" s="22"/>
      <c r="LMJ33" s="22"/>
      <c r="LMK33" s="22"/>
      <c r="LML33" s="22"/>
      <c r="LMM33" s="22"/>
      <c r="LMN33" s="22"/>
      <c r="LMO33" s="22"/>
      <c r="LMP33" s="22"/>
      <c r="LMQ33" s="22"/>
      <c r="LMR33" s="22"/>
      <c r="LMS33" s="22"/>
      <c r="LMT33" s="22"/>
      <c r="LMU33" s="22"/>
      <c r="LMV33" s="22"/>
      <c r="LMW33" s="22"/>
      <c r="LMX33" s="22"/>
      <c r="LMY33" s="22"/>
      <c r="LMZ33" s="22"/>
      <c r="LNA33" s="22"/>
      <c r="LNB33" s="22"/>
      <c r="LNC33" s="22"/>
      <c r="LND33" s="22"/>
      <c r="LNE33" s="22"/>
      <c r="LNF33" s="22"/>
      <c r="LNG33" s="22"/>
      <c r="LNH33" s="22"/>
      <c r="LNI33" s="22"/>
      <c r="LNJ33" s="22"/>
      <c r="LNK33" s="22"/>
      <c r="LNL33" s="22"/>
      <c r="LNM33" s="22"/>
      <c r="LNN33" s="22"/>
      <c r="LNO33" s="22"/>
      <c r="LNP33" s="22"/>
      <c r="LNQ33" s="22"/>
      <c r="LNR33" s="22"/>
      <c r="LNS33" s="22"/>
      <c r="LNT33" s="22"/>
      <c r="LNU33" s="22"/>
      <c r="LNV33" s="22"/>
      <c r="LNW33" s="22"/>
      <c r="LNX33" s="22"/>
      <c r="LNY33" s="22"/>
      <c r="LNZ33" s="22"/>
      <c r="LOA33" s="22"/>
      <c r="LOB33" s="22"/>
      <c r="LOC33" s="22"/>
      <c r="LOD33" s="22"/>
      <c r="LOE33" s="22"/>
      <c r="LOF33" s="22"/>
      <c r="LOG33" s="22"/>
      <c r="LOH33" s="22"/>
      <c r="LOI33" s="22"/>
      <c r="LOJ33" s="22"/>
      <c r="LOK33" s="22"/>
      <c r="LOL33" s="22"/>
      <c r="LOM33" s="22"/>
      <c r="LON33" s="22"/>
      <c r="LOO33" s="22"/>
      <c r="LOP33" s="22"/>
      <c r="LOQ33" s="22"/>
      <c r="LOR33" s="22"/>
      <c r="LOS33" s="22"/>
      <c r="LOT33" s="22"/>
      <c r="LOU33" s="22"/>
      <c r="LOV33" s="22"/>
      <c r="LOW33" s="22"/>
      <c r="LOX33" s="22"/>
      <c r="LOY33" s="22"/>
      <c r="LOZ33" s="22"/>
      <c r="LPA33" s="22"/>
      <c r="LPB33" s="22"/>
      <c r="LPC33" s="22"/>
      <c r="LPD33" s="22"/>
      <c r="LPE33" s="22"/>
      <c r="LPF33" s="22"/>
      <c r="LPG33" s="22"/>
      <c r="LPH33" s="22"/>
      <c r="LPI33" s="22"/>
      <c r="LPJ33" s="22"/>
      <c r="LPK33" s="22"/>
      <c r="LPL33" s="22"/>
      <c r="LPM33" s="22"/>
      <c r="LPN33" s="22"/>
      <c r="LPO33" s="22"/>
      <c r="LPP33" s="22"/>
      <c r="LPQ33" s="22"/>
      <c r="LPR33" s="22"/>
      <c r="LPS33" s="22"/>
      <c r="LPT33" s="22"/>
      <c r="LPU33" s="22"/>
      <c r="LPV33" s="22"/>
      <c r="LPW33" s="22"/>
      <c r="LPX33" s="22"/>
      <c r="LPY33" s="22"/>
      <c r="LPZ33" s="22"/>
      <c r="LQA33" s="22"/>
      <c r="LQB33" s="22"/>
      <c r="LQC33" s="22"/>
      <c r="LQD33" s="22"/>
      <c r="LQE33" s="22"/>
      <c r="LQF33" s="22"/>
      <c r="LQG33" s="22"/>
      <c r="LQH33" s="22"/>
      <c r="LQI33" s="22"/>
      <c r="LQJ33" s="22"/>
      <c r="LQK33" s="22"/>
      <c r="LQL33" s="22"/>
      <c r="LQM33" s="22"/>
      <c r="LQN33" s="22"/>
      <c r="LQO33" s="22"/>
      <c r="LQP33" s="22"/>
      <c r="LQQ33" s="22"/>
      <c r="LQR33" s="22"/>
      <c r="LQS33" s="22"/>
      <c r="LQT33" s="22"/>
      <c r="LQU33" s="22"/>
      <c r="LQV33" s="22"/>
      <c r="LQW33" s="22"/>
      <c r="LQX33" s="22"/>
      <c r="LQY33" s="22"/>
      <c r="LQZ33" s="22"/>
      <c r="LRA33" s="22"/>
      <c r="LRB33" s="22"/>
      <c r="LRC33" s="22"/>
      <c r="LRD33" s="22"/>
      <c r="LRE33" s="22"/>
      <c r="LRF33" s="22"/>
      <c r="LRG33" s="22"/>
      <c r="LRH33" s="22"/>
      <c r="LRI33" s="22"/>
      <c r="LRJ33" s="22"/>
      <c r="LRK33" s="22"/>
      <c r="LRL33" s="22"/>
      <c r="LRM33" s="22"/>
      <c r="LRN33" s="22"/>
      <c r="LRO33" s="22"/>
      <c r="LRP33" s="22"/>
      <c r="LRQ33" s="22"/>
      <c r="LRR33" s="22"/>
      <c r="LRS33" s="22"/>
      <c r="LRT33" s="22"/>
      <c r="LRU33" s="22"/>
      <c r="LRV33" s="22"/>
      <c r="LRW33" s="22"/>
      <c r="LRX33" s="22"/>
      <c r="LRY33" s="22"/>
      <c r="LRZ33" s="22"/>
      <c r="LSA33" s="22"/>
      <c r="LSB33" s="22"/>
      <c r="LSC33" s="22"/>
      <c r="LSD33" s="22"/>
      <c r="LSE33" s="22"/>
      <c r="LSF33" s="22"/>
      <c r="LSG33" s="22"/>
      <c r="LSH33" s="22"/>
      <c r="LSI33" s="22"/>
      <c r="LSJ33" s="22"/>
      <c r="LSK33" s="22"/>
      <c r="LSL33" s="22"/>
      <c r="LSM33" s="22"/>
      <c r="LSN33" s="22"/>
      <c r="LSO33" s="22"/>
      <c r="LSP33" s="22"/>
      <c r="LSQ33" s="22"/>
      <c r="LSR33" s="22"/>
      <c r="LSS33" s="22"/>
      <c r="LST33" s="22"/>
      <c r="LSU33" s="22"/>
      <c r="LSV33" s="22"/>
      <c r="LSW33" s="22"/>
      <c r="LSX33" s="22"/>
      <c r="LSY33" s="22"/>
      <c r="LSZ33" s="22"/>
      <c r="LTA33" s="22"/>
      <c r="LTB33" s="22"/>
      <c r="LTC33" s="22"/>
      <c r="LTD33" s="22"/>
      <c r="LTE33" s="22"/>
      <c r="LTF33" s="22"/>
      <c r="LTG33" s="22"/>
      <c r="LTH33" s="22"/>
      <c r="LTI33" s="22"/>
      <c r="LTJ33" s="22"/>
      <c r="LTK33" s="22"/>
      <c r="LTL33" s="22"/>
      <c r="LTM33" s="22"/>
      <c r="LTN33" s="22"/>
      <c r="LTO33" s="22"/>
      <c r="LTP33" s="22"/>
      <c r="LTQ33" s="22"/>
      <c r="LTR33" s="22"/>
      <c r="LTS33" s="22"/>
      <c r="LTT33" s="22"/>
      <c r="LTU33" s="22"/>
      <c r="LTV33" s="22"/>
      <c r="LTW33" s="22"/>
      <c r="LTX33" s="22"/>
      <c r="LTY33" s="22"/>
      <c r="LTZ33" s="22"/>
      <c r="LUA33" s="22"/>
      <c r="LUB33" s="22"/>
      <c r="LUC33" s="22"/>
      <c r="LUD33" s="22"/>
      <c r="LUE33" s="22"/>
      <c r="LUF33" s="22"/>
      <c r="LUG33" s="22"/>
      <c r="LUH33" s="22"/>
      <c r="LUI33" s="22"/>
      <c r="LUJ33" s="22"/>
      <c r="LUK33" s="22"/>
      <c r="LUL33" s="22"/>
      <c r="LUM33" s="22"/>
      <c r="LUN33" s="22"/>
      <c r="LUO33" s="22"/>
      <c r="LUP33" s="22"/>
      <c r="LUQ33" s="22"/>
      <c r="LUR33" s="22"/>
      <c r="LUS33" s="22"/>
      <c r="LUT33" s="22"/>
      <c r="LUU33" s="22"/>
      <c r="LUV33" s="22"/>
      <c r="LUW33" s="22"/>
      <c r="LUX33" s="22"/>
      <c r="LUY33" s="22"/>
      <c r="LUZ33" s="22"/>
      <c r="LVA33" s="22"/>
      <c r="LVB33" s="22"/>
      <c r="LVC33" s="22"/>
      <c r="LVD33" s="22"/>
      <c r="LVE33" s="22"/>
      <c r="LVF33" s="22"/>
      <c r="LVG33" s="22"/>
      <c r="LVH33" s="22"/>
      <c r="LVI33" s="22"/>
      <c r="LVJ33" s="22"/>
      <c r="LVK33" s="22"/>
      <c r="LVL33" s="22"/>
      <c r="LVM33" s="22"/>
      <c r="LVN33" s="22"/>
      <c r="LVO33" s="22"/>
      <c r="LVP33" s="22"/>
      <c r="LVQ33" s="22"/>
      <c r="LVR33" s="22"/>
      <c r="LVS33" s="22"/>
      <c r="LVT33" s="22"/>
      <c r="LVU33" s="22"/>
      <c r="LVV33" s="22"/>
      <c r="LVW33" s="22"/>
      <c r="LVX33" s="22"/>
      <c r="LVY33" s="22"/>
      <c r="LVZ33" s="22"/>
      <c r="LWA33" s="22"/>
      <c r="LWB33" s="22"/>
      <c r="LWC33" s="22"/>
      <c r="LWD33" s="22"/>
      <c r="LWE33" s="22"/>
      <c r="LWF33" s="22"/>
      <c r="LWG33" s="22"/>
      <c r="LWH33" s="22"/>
      <c r="LWI33" s="22"/>
      <c r="LWJ33" s="22"/>
      <c r="LWK33" s="22"/>
      <c r="LWL33" s="22"/>
      <c r="LWM33" s="22"/>
      <c r="LWN33" s="22"/>
      <c r="LWO33" s="22"/>
      <c r="LWP33" s="22"/>
      <c r="LWQ33" s="22"/>
      <c r="LWR33" s="22"/>
      <c r="LWS33" s="22"/>
      <c r="LWT33" s="22"/>
      <c r="LWU33" s="22"/>
      <c r="LWV33" s="22"/>
      <c r="LWW33" s="22"/>
      <c r="LWX33" s="22"/>
      <c r="LWY33" s="22"/>
      <c r="LWZ33" s="22"/>
      <c r="LXA33" s="22"/>
      <c r="LXB33" s="22"/>
      <c r="LXC33" s="22"/>
      <c r="LXD33" s="22"/>
      <c r="LXE33" s="22"/>
      <c r="LXF33" s="22"/>
      <c r="LXG33" s="22"/>
      <c r="LXH33" s="22"/>
      <c r="LXI33" s="22"/>
      <c r="LXJ33" s="22"/>
      <c r="LXK33" s="22"/>
      <c r="LXL33" s="22"/>
      <c r="LXM33" s="22"/>
      <c r="LXN33" s="22"/>
      <c r="LXO33" s="22"/>
      <c r="LXP33" s="22"/>
      <c r="LXQ33" s="22"/>
      <c r="LXR33" s="22"/>
      <c r="LXS33" s="22"/>
      <c r="LXT33" s="22"/>
      <c r="LXU33" s="22"/>
      <c r="LXV33" s="22"/>
      <c r="LXW33" s="22"/>
      <c r="LXX33" s="22"/>
      <c r="LXY33" s="22"/>
      <c r="LXZ33" s="22"/>
      <c r="LYA33" s="22"/>
      <c r="LYB33" s="22"/>
      <c r="LYC33" s="22"/>
      <c r="LYD33" s="22"/>
      <c r="LYE33" s="22"/>
      <c r="LYF33" s="22"/>
      <c r="LYG33" s="22"/>
      <c r="LYH33" s="22"/>
      <c r="LYI33" s="22"/>
      <c r="LYJ33" s="22"/>
      <c r="LYK33" s="22"/>
      <c r="LYL33" s="22"/>
      <c r="LYM33" s="22"/>
      <c r="LYN33" s="22"/>
      <c r="LYO33" s="22"/>
      <c r="LYP33" s="22"/>
      <c r="LYQ33" s="22"/>
      <c r="LYR33" s="22"/>
      <c r="LYS33" s="22"/>
      <c r="LYT33" s="22"/>
      <c r="LYU33" s="22"/>
      <c r="LYV33" s="22"/>
      <c r="LYW33" s="22"/>
      <c r="LYX33" s="22"/>
      <c r="LYY33" s="22"/>
      <c r="LYZ33" s="22"/>
      <c r="LZA33" s="22"/>
      <c r="LZB33" s="22"/>
      <c r="LZC33" s="22"/>
      <c r="LZD33" s="22"/>
      <c r="LZE33" s="22"/>
      <c r="LZF33" s="22"/>
      <c r="LZG33" s="22"/>
      <c r="LZH33" s="22"/>
      <c r="LZI33" s="22"/>
      <c r="LZJ33" s="22"/>
      <c r="LZK33" s="22"/>
      <c r="LZL33" s="22"/>
      <c r="LZM33" s="22"/>
      <c r="LZN33" s="22"/>
      <c r="LZO33" s="22"/>
      <c r="LZP33" s="22"/>
      <c r="LZQ33" s="22"/>
      <c r="LZR33" s="22"/>
      <c r="LZS33" s="22"/>
      <c r="LZT33" s="22"/>
      <c r="LZU33" s="22"/>
      <c r="LZV33" s="22"/>
      <c r="LZW33" s="22"/>
      <c r="LZX33" s="22"/>
      <c r="LZY33" s="22"/>
      <c r="LZZ33" s="22"/>
      <c r="MAA33" s="22"/>
      <c r="MAB33" s="22"/>
      <c r="MAC33" s="22"/>
      <c r="MAD33" s="22"/>
      <c r="MAE33" s="22"/>
      <c r="MAF33" s="22"/>
      <c r="MAG33" s="22"/>
      <c r="MAH33" s="22"/>
      <c r="MAI33" s="22"/>
      <c r="MAJ33" s="22"/>
      <c r="MAK33" s="22"/>
      <c r="MAL33" s="22"/>
      <c r="MAM33" s="22"/>
      <c r="MAN33" s="22"/>
      <c r="MAO33" s="22"/>
      <c r="MAP33" s="22"/>
      <c r="MAQ33" s="22"/>
      <c r="MAR33" s="22"/>
      <c r="MAS33" s="22"/>
      <c r="MAT33" s="22"/>
      <c r="MAU33" s="22"/>
      <c r="MAV33" s="22"/>
      <c r="MAW33" s="22"/>
      <c r="MAX33" s="22"/>
      <c r="MAY33" s="22"/>
      <c r="MAZ33" s="22"/>
      <c r="MBA33" s="22"/>
      <c r="MBB33" s="22"/>
      <c r="MBC33" s="22"/>
      <c r="MBD33" s="22"/>
      <c r="MBE33" s="22"/>
      <c r="MBF33" s="22"/>
      <c r="MBG33" s="22"/>
      <c r="MBH33" s="22"/>
      <c r="MBI33" s="22"/>
      <c r="MBJ33" s="22"/>
      <c r="MBK33" s="22"/>
      <c r="MBL33" s="22"/>
      <c r="MBM33" s="22"/>
      <c r="MBN33" s="22"/>
      <c r="MBO33" s="22"/>
      <c r="MBP33" s="22"/>
      <c r="MBQ33" s="22"/>
      <c r="MBR33" s="22"/>
      <c r="MBS33" s="22"/>
      <c r="MBT33" s="22"/>
      <c r="MBU33" s="22"/>
      <c r="MBV33" s="22"/>
      <c r="MBW33" s="22"/>
      <c r="MBX33" s="22"/>
      <c r="MBY33" s="22"/>
      <c r="MBZ33" s="22"/>
      <c r="MCA33" s="22"/>
      <c r="MCB33" s="22"/>
      <c r="MCC33" s="22"/>
      <c r="MCD33" s="22"/>
      <c r="MCE33" s="22"/>
      <c r="MCF33" s="22"/>
      <c r="MCG33" s="22"/>
      <c r="MCH33" s="22"/>
      <c r="MCI33" s="22"/>
      <c r="MCJ33" s="22"/>
      <c r="MCK33" s="22"/>
      <c r="MCL33" s="22"/>
      <c r="MCM33" s="22"/>
      <c r="MCN33" s="22"/>
      <c r="MCO33" s="22"/>
      <c r="MCP33" s="22"/>
      <c r="MCQ33" s="22"/>
      <c r="MCR33" s="22"/>
      <c r="MCS33" s="22"/>
      <c r="MCT33" s="22"/>
      <c r="MCU33" s="22"/>
      <c r="MCV33" s="22"/>
      <c r="MCW33" s="22"/>
      <c r="MCX33" s="22"/>
      <c r="MCY33" s="22"/>
      <c r="MCZ33" s="22"/>
      <c r="MDA33" s="22"/>
      <c r="MDB33" s="22"/>
      <c r="MDC33" s="22"/>
      <c r="MDD33" s="22"/>
      <c r="MDE33" s="22"/>
      <c r="MDF33" s="22"/>
      <c r="MDG33" s="22"/>
      <c r="MDH33" s="22"/>
      <c r="MDI33" s="22"/>
      <c r="MDJ33" s="22"/>
      <c r="MDK33" s="22"/>
      <c r="MDL33" s="22"/>
      <c r="MDM33" s="22"/>
      <c r="MDN33" s="22"/>
      <c r="MDO33" s="22"/>
      <c r="MDP33" s="22"/>
      <c r="MDQ33" s="22"/>
      <c r="MDR33" s="22"/>
      <c r="MDS33" s="22"/>
      <c r="MDT33" s="22"/>
      <c r="MDU33" s="22"/>
      <c r="MDV33" s="22"/>
      <c r="MDW33" s="22"/>
      <c r="MDX33" s="22"/>
      <c r="MDY33" s="22"/>
      <c r="MDZ33" s="22"/>
      <c r="MEA33" s="22"/>
      <c r="MEB33" s="22"/>
      <c r="MEC33" s="22"/>
      <c r="MED33" s="22"/>
      <c r="MEE33" s="22"/>
      <c r="MEF33" s="22"/>
      <c r="MEG33" s="22"/>
      <c r="MEH33" s="22"/>
      <c r="MEI33" s="22"/>
      <c r="MEJ33" s="22"/>
      <c r="MEK33" s="22"/>
      <c r="MEL33" s="22"/>
      <c r="MEM33" s="22"/>
      <c r="MEN33" s="22"/>
      <c r="MEO33" s="22"/>
      <c r="MEP33" s="22"/>
      <c r="MEQ33" s="22"/>
      <c r="MER33" s="22"/>
      <c r="MES33" s="22"/>
      <c r="MET33" s="22"/>
      <c r="MEU33" s="22"/>
      <c r="MEV33" s="22"/>
      <c r="MEW33" s="22"/>
      <c r="MEX33" s="22"/>
      <c r="MEY33" s="22"/>
      <c r="MEZ33" s="22"/>
      <c r="MFA33" s="22"/>
      <c r="MFB33" s="22"/>
      <c r="MFC33" s="22"/>
      <c r="MFD33" s="22"/>
      <c r="MFE33" s="22"/>
      <c r="MFF33" s="22"/>
      <c r="MFG33" s="22"/>
      <c r="MFH33" s="22"/>
      <c r="MFI33" s="22"/>
      <c r="MFJ33" s="22"/>
      <c r="MFK33" s="22"/>
      <c r="MFL33" s="22"/>
      <c r="MFM33" s="22"/>
      <c r="MFN33" s="22"/>
      <c r="MFO33" s="22"/>
      <c r="MFP33" s="22"/>
      <c r="MFQ33" s="22"/>
      <c r="MFR33" s="22"/>
      <c r="MFS33" s="22"/>
      <c r="MFT33" s="22"/>
      <c r="MFU33" s="22"/>
      <c r="MFV33" s="22"/>
      <c r="MFW33" s="22"/>
      <c r="MFX33" s="22"/>
      <c r="MFY33" s="22"/>
      <c r="MFZ33" s="22"/>
      <c r="MGA33" s="22"/>
      <c r="MGB33" s="22"/>
      <c r="MGC33" s="22"/>
      <c r="MGD33" s="22"/>
      <c r="MGE33" s="22"/>
      <c r="MGF33" s="22"/>
      <c r="MGG33" s="22"/>
      <c r="MGH33" s="22"/>
      <c r="MGI33" s="22"/>
      <c r="MGJ33" s="22"/>
      <c r="MGK33" s="22"/>
      <c r="MGL33" s="22"/>
      <c r="MGM33" s="22"/>
      <c r="MGN33" s="22"/>
      <c r="MGO33" s="22"/>
      <c r="MGP33" s="22"/>
      <c r="MGQ33" s="22"/>
      <c r="MGR33" s="22"/>
      <c r="MGS33" s="22"/>
      <c r="MGT33" s="22"/>
      <c r="MGU33" s="22"/>
      <c r="MGV33" s="22"/>
      <c r="MGW33" s="22"/>
      <c r="MGX33" s="22"/>
      <c r="MGY33" s="22"/>
      <c r="MGZ33" s="22"/>
      <c r="MHA33" s="22"/>
      <c r="MHB33" s="22"/>
      <c r="MHC33" s="22"/>
      <c r="MHD33" s="22"/>
      <c r="MHE33" s="22"/>
      <c r="MHF33" s="22"/>
      <c r="MHG33" s="22"/>
      <c r="MHH33" s="22"/>
      <c r="MHI33" s="22"/>
      <c r="MHJ33" s="22"/>
      <c r="MHK33" s="22"/>
      <c r="MHL33" s="22"/>
      <c r="MHM33" s="22"/>
      <c r="MHN33" s="22"/>
      <c r="MHO33" s="22"/>
      <c r="MHP33" s="22"/>
      <c r="MHQ33" s="22"/>
      <c r="MHR33" s="22"/>
      <c r="MHS33" s="22"/>
      <c r="MHT33" s="22"/>
      <c r="MHU33" s="22"/>
      <c r="MHV33" s="22"/>
      <c r="MHW33" s="22"/>
      <c r="MHX33" s="22"/>
      <c r="MHY33" s="22"/>
      <c r="MHZ33" s="22"/>
      <c r="MIA33" s="22"/>
      <c r="MIB33" s="22"/>
      <c r="MIC33" s="22"/>
      <c r="MID33" s="22"/>
      <c r="MIE33" s="22"/>
      <c r="MIF33" s="22"/>
      <c r="MIG33" s="22"/>
      <c r="MIH33" s="22"/>
      <c r="MII33" s="22"/>
      <c r="MIJ33" s="22"/>
      <c r="MIK33" s="22"/>
      <c r="MIL33" s="22"/>
      <c r="MIM33" s="22"/>
      <c r="MIN33" s="22"/>
      <c r="MIO33" s="22"/>
      <c r="MIP33" s="22"/>
      <c r="MIQ33" s="22"/>
      <c r="MIR33" s="22"/>
      <c r="MIS33" s="22"/>
      <c r="MIT33" s="22"/>
      <c r="MIU33" s="22"/>
      <c r="MIV33" s="22"/>
      <c r="MIW33" s="22"/>
      <c r="MIX33" s="22"/>
      <c r="MIY33" s="22"/>
      <c r="MIZ33" s="22"/>
      <c r="MJA33" s="22"/>
      <c r="MJB33" s="22"/>
      <c r="MJC33" s="22"/>
      <c r="MJD33" s="22"/>
      <c r="MJE33" s="22"/>
      <c r="MJF33" s="22"/>
      <c r="MJG33" s="22"/>
      <c r="MJH33" s="22"/>
      <c r="MJI33" s="22"/>
      <c r="MJJ33" s="22"/>
      <c r="MJK33" s="22"/>
      <c r="MJL33" s="22"/>
      <c r="MJM33" s="22"/>
      <c r="MJN33" s="22"/>
      <c r="MJO33" s="22"/>
      <c r="MJP33" s="22"/>
      <c r="MJQ33" s="22"/>
      <c r="MJR33" s="22"/>
      <c r="MJS33" s="22"/>
      <c r="MJT33" s="22"/>
      <c r="MJU33" s="22"/>
      <c r="MJV33" s="22"/>
      <c r="MJW33" s="22"/>
      <c r="MJX33" s="22"/>
      <c r="MJY33" s="22"/>
      <c r="MJZ33" s="22"/>
      <c r="MKA33" s="22"/>
      <c r="MKB33" s="22"/>
      <c r="MKC33" s="22"/>
      <c r="MKD33" s="22"/>
      <c r="MKE33" s="22"/>
      <c r="MKF33" s="22"/>
      <c r="MKG33" s="22"/>
      <c r="MKH33" s="22"/>
      <c r="MKI33" s="22"/>
      <c r="MKJ33" s="22"/>
      <c r="MKK33" s="22"/>
      <c r="MKL33" s="22"/>
      <c r="MKM33" s="22"/>
      <c r="MKN33" s="22"/>
      <c r="MKO33" s="22"/>
      <c r="MKP33" s="22"/>
      <c r="MKQ33" s="22"/>
      <c r="MKR33" s="22"/>
      <c r="MKS33" s="22"/>
      <c r="MKT33" s="22"/>
      <c r="MKU33" s="22"/>
      <c r="MKV33" s="22"/>
      <c r="MKW33" s="22"/>
      <c r="MKX33" s="22"/>
      <c r="MKY33" s="22"/>
      <c r="MKZ33" s="22"/>
      <c r="MLA33" s="22"/>
      <c r="MLB33" s="22"/>
      <c r="MLC33" s="22"/>
      <c r="MLD33" s="22"/>
      <c r="MLE33" s="22"/>
      <c r="MLF33" s="22"/>
      <c r="MLG33" s="22"/>
      <c r="MLH33" s="22"/>
      <c r="MLI33" s="22"/>
      <c r="MLJ33" s="22"/>
      <c r="MLK33" s="22"/>
      <c r="MLL33" s="22"/>
      <c r="MLM33" s="22"/>
      <c r="MLN33" s="22"/>
      <c r="MLO33" s="22"/>
      <c r="MLP33" s="22"/>
      <c r="MLQ33" s="22"/>
      <c r="MLR33" s="22"/>
      <c r="MLS33" s="22"/>
      <c r="MLT33" s="22"/>
      <c r="MLU33" s="22"/>
      <c r="MLV33" s="22"/>
      <c r="MLW33" s="22"/>
      <c r="MLX33" s="22"/>
      <c r="MLY33" s="22"/>
      <c r="MLZ33" s="22"/>
      <c r="MMA33" s="22"/>
      <c r="MMB33" s="22"/>
      <c r="MMC33" s="22"/>
      <c r="MMD33" s="22"/>
      <c r="MME33" s="22"/>
      <c r="MMF33" s="22"/>
      <c r="MMG33" s="22"/>
      <c r="MMH33" s="22"/>
      <c r="MMI33" s="22"/>
      <c r="MMJ33" s="22"/>
      <c r="MMK33" s="22"/>
      <c r="MML33" s="22"/>
      <c r="MMM33" s="22"/>
      <c r="MMN33" s="22"/>
      <c r="MMO33" s="22"/>
      <c r="MMP33" s="22"/>
      <c r="MMQ33" s="22"/>
      <c r="MMR33" s="22"/>
      <c r="MMS33" s="22"/>
      <c r="MMT33" s="22"/>
      <c r="MMU33" s="22"/>
      <c r="MMV33" s="22"/>
      <c r="MMW33" s="22"/>
      <c r="MMX33" s="22"/>
      <c r="MMY33" s="22"/>
      <c r="MMZ33" s="22"/>
      <c r="MNA33" s="22"/>
      <c r="MNB33" s="22"/>
      <c r="MNC33" s="22"/>
      <c r="MND33" s="22"/>
      <c r="MNE33" s="22"/>
      <c r="MNF33" s="22"/>
      <c r="MNG33" s="22"/>
      <c r="MNH33" s="22"/>
      <c r="MNI33" s="22"/>
      <c r="MNJ33" s="22"/>
      <c r="MNK33" s="22"/>
      <c r="MNL33" s="22"/>
      <c r="MNM33" s="22"/>
      <c r="MNN33" s="22"/>
      <c r="MNO33" s="22"/>
      <c r="MNP33" s="22"/>
      <c r="MNQ33" s="22"/>
      <c r="MNR33" s="22"/>
      <c r="MNS33" s="22"/>
      <c r="MNT33" s="22"/>
      <c r="MNU33" s="22"/>
      <c r="MNV33" s="22"/>
      <c r="MNW33" s="22"/>
      <c r="MNX33" s="22"/>
      <c r="MNY33" s="22"/>
      <c r="MNZ33" s="22"/>
      <c r="MOA33" s="22"/>
      <c r="MOB33" s="22"/>
      <c r="MOC33" s="22"/>
      <c r="MOD33" s="22"/>
      <c r="MOE33" s="22"/>
      <c r="MOF33" s="22"/>
      <c r="MOG33" s="22"/>
      <c r="MOH33" s="22"/>
      <c r="MOI33" s="22"/>
      <c r="MOJ33" s="22"/>
      <c r="MOK33" s="22"/>
      <c r="MOL33" s="22"/>
      <c r="MOM33" s="22"/>
      <c r="MON33" s="22"/>
      <c r="MOO33" s="22"/>
      <c r="MOP33" s="22"/>
      <c r="MOQ33" s="22"/>
      <c r="MOR33" s="22"/>
      <c r="MOS33" s="22"/>
      <c r="MOT33" s="22"/>
      <c r="MOU33" s="22"/>
      <c r="MOV33" s="22"/>
      <c r="MOW33" s="22"/>
      <c r="MOX33" s="22"/>
      <c r="MOY33" s="22"/>
      <c r="MOZ33" s="22"/>
      <c r="MPA33" s="22"/>
      <c r="MPB33" s="22"/>
      <c r="MPC33" s="22"/>
      <c r="MPD33" s="22"/>
      <c r="MPE33" s="22"/>
      <c r="MPF33" s="22"/>
      <c r="MPG33" s="22"/>
      <c r="MPH33" s="22"/>
      <c r="MPI33" s="22"/>
      <c r="MPJ33" s="22"/>
      <c r="MPK33" s="22"/>
      <c r="MPL33" s="22"/>
      <c r="MPM33" s="22"/>
      <c r="MPN33" s="22"/>
      <c r="MPO33" s="22"/>
      <c r="MPP33" s="22"/>
      <c r="MPQ33" s="22"/>
      <c r="MPR33" s="22"/>
      <c r="MPS33" s="22"/>
      <c r="MPT33" s="22"/>
      <c r="MPU33" s="22"/>
      <c r="MPV33" s="22"/>
      <c r="MPW33" s="22"/>
      <c r="MPX33" s="22"/>
      <c r="MPY33" s="22"/>
      <c r="MPZ33" s="22"/>
      <c r="MQA33" s="22"/>
      <c r="MQB33" s="22"/>
      <c r="MQC33" s="22"/>
      <c r="MQD33" s="22"/>
      <c r="MQE33" s="22"/>
      <c r="MQF33" s="22"/>
      <c r="MQG33" s="22"/>
      <c r="MQH33" s="22"/>
      <c r="MQI33" s="22"/>
      <c r="MQJ33" s="22"/>
      <c r="MQK33" s="22"/>
      <c r="MQL33" s="22"/>
      <c r="MQM33" s="22"/>
      <c r="MQN33" s="22"/>
      <c r="MQO33" s="22"/>
      <c r="MQP33" s="22"/>
      <c r="MQQ33" s="22"/>
      <c r="MQR33" s="22"/>
      <c r="MQS33" s="22"/>
      <c r="MQT33" s="22"/>
      <c r="MQU33" s="22"/>
      <c r="MQV33" s="22"/>
      <c r="MQW33" s="22"/>
      <c r="MQX33" s="22"/>
      <c r="MQY33" s="22"/>
      <c r="MQZ33" s="22"/>
      <c r="MRA33" s="22"/>
      <c r="MRB33" s="22"/>
      <c r="MRC33" s="22"/>
      <c r="MRD33" s="22"/>
      <c r="MRE33" s="22"/>
      <c r="MRF33" s="22"/>
      <c r="MRG33" s="22"/>
      <c r="MRH33" s="22"/>
      <c r="MRI33" s="22"/>
      <c r="MRJ33" s="22"/>
      <c r="MRK33" s="22"/>
      <c r="MRL33" s="22"/>
      <c r="MRM33" s="22"/>
      <c r="MRN33" s="22"/>
      <c r="MRO33" s="22"/>
      <c r="MRP33" s="22"/>
      <c r="MRQ33" s="22"/>
      <c r="MRR33" s="22"/>
      <c r="MRS33" s="22"/>
      <c r="MRT33" s="22"/>
      <c r="MRU33" s="22"/>
      <c r="MRV33" s="22"/>
      <c r="MRW33" s="22"/>
      <c r="MRX33" s="22"/>
      <c r="MRY33" s="22"/>
      <c r="MRZ33" s="22"/>
      <c r="MSA33" s="22"/>
      <c r="MSB33" s="22"/>
      <c r="MSC33" s="22"/>
      <c r="MSD33" s="22"/>
      <c r="MSE33" s="22"/>
      <c r="MSF33" s="22"/>
      <c r="MSG33" s="22"/>
      <c r="MSH33" s="22"/>
      <c r="MSI33" s="22"/>
      <c r="MSJ33" s="22"/>
      <c r="MSK33" s="22"/>
      <c r="MSL33" s="22"/>
      <c r="MSM33" s="22"/>
      <c r="MSN33" s="22"/>
      <c r="MSO33" s="22"/>
      <c r="MSP33" s="22"/>
      <c r="MSQ33" s="22"/>
      <c r="MSR33" s="22"/>
      <c r="MSS33" s="22"/>
      <c r="MST33" s="22"/>
      <c r="MSU33" s="22"/>
      <c r="MSV33" s="22"/>
      <c r="MSW33" s="22"/>
      <c r="MSX33" s="22"/>
      <c r="MSY33" s="22"/>
      <c r="MSZ33" s="22"/>
      <c r="MTA33" s="22"/>
      <c r="MTB33" s="22"/>
      <c r="MTC33" s="22"/>
      <c r="MTD33" s="22"/>
      <c r="MTE33" s="22"/>
      <c r="MTF33" s="22"/>
      <c r="MTG33" s="22"/>
      <c r="MTH33" s="22"/>
      <c r="MTI33" s="22"/>
      <c r="MTJ33" s="22"/>
      <c r="MTK33" s="22"/>
      <c r="MTL33" s="22"/>
      <c r="MTM33" s="22"/>
      <c r="MTN33" s="22"/>
      <c r="MTO33" s="22"/>
      <c r="MTP33" s="22"/>
      <c r="MTQ33" s="22"/>
      <c r="MTR33" s="22"/>
      <c r="MTS33" s="22"/>
      <c r="MTT33" s="22"/>
      <c r="MTU33" s="22"/>
      <c r="MTV33" s="22"/>
      <c r="MTW33" s="22"/>
      <c r="MTX33" s="22"/>
      <c r="MTY33" s="22"/>
      <c r="MTZ33" s="22"/>
      <c r="MUA33" s="22"/>
      <c r="MUB33" s="22"/>
      <c r="MUC33" s="22"/>
      <c r="MUD33" s="22"/>
      <c r="MUE33" s="22"/>
      <c r="MUF33" s="22"/>
      <c r="MUG33" s="22"/>
      <c r="MUH33" s="22"/>
      <c r="MUI33" s="22"/>
      <c r="MUJ33" s="22"/>
      <c r="MUK33" s="22"/>
      <c r="MUL33" s="22"/>
      <c r="MUM33" s="22"/>
      <c r="MUN33" s="22"/>
      <c r="MUO33" s="22"/>
      <c r="MUP33" s="22"/>
      <c r="MUQ33" s="22"/>
      <c r="MUR33" s="22"/>
      <c r="MUS33" s="22"/>
      <c r="MUT33" s="22"/>
      <c r="MUU33" s="22"/>
      <c r="MUV33" s="22"/>
      <c r="MUW33" s="22"/>
      <c r="MUX33" s="22"/>
      <c r="MUY33" s="22"/>
      <c r="MUZ33" s="22"/>
      <c r="MVA33" s="22"/>
      <c r="MVB33" s="22"/>
      <c r="MVC33" s="22"/>
      <c r="MVD33" s="22"/>
      <c r="MVE33" s="22"/>
      <c r="MVF33" s="22"/>
      <c r="MVG33" s="22"/>
      <c r="MVH33" s="22"/>
      <c r="MVI33" s="22"/>
      <c r="MVJ33" s="22"/>
      <c r="MVK33" s="22"/>
      <c r="MVL33" s="22"/>
      <c r="MVM33" s="22"/>
      <c r="MVN33" s="22"/>
      <c r="MVO33" s="22"/>
      <c r="MVP33" s="22"/>
      <c r="MVQ33" s="22"/>
      <c r="MVR33" s="22"/>
      <c r="MVS33" s="22"/>
      <c r="MVT33" s="22"/>
      <c r="MVU33" s="22"/>
      <c r="MVV33" s="22"/>
      <c r="MVW33" s="22"/>
      <c r="MVX33" s="22"/>
      <c r="MVY33" s="22"/>
      <c r="MVZ33" s="22"/>
      <c r="MWA33" s="22"/>
      <c r="MWB33" s="22"/>
      <c r="MWC33" s="22"/>
      <c r="MWD33" s="22"/>
      <c r="MWE33" s="22"/>
      <c r="MWF33" s="22"/>
      <c r="MWG33" s="22"/>
      <c r="MWH33" s="22"/>
      <c r="MWI33" s="22"/>
      <c r="MWJ33" s="22"/>
      <c r="MWK33" s="22"/>
      <c r="MWL33" s="22"/>
      <c r="MWM33" s="22"/>
      <c r="MWN33" s="22"/>
      <c r="MWO33" s="22"/>
      <c r="MWP33" s="22"/>
      <c r="MWQ33" s="22"/>
      <c r="MWR33" s="22"/>
      <c r="MWS33" s="22"/>
      <c r="MWT33" s="22"/>
      <c r="MWU33" s="22"/>
      <c r="MWV33" s="22"/>
      <c r="MWW33" s="22"/>
      <c r="MWX33" s="22"/>
      <c r="MWY33" s="22"/>
      <c r="MWZ33" s="22"/>
      <c r="MXA33" s="22"/>
      <c r="MXB33" s="22"/>
      <c r="MXC33" s="22"/>
      <c r="MXD33" s="22"/>
      <c r="MXE33" s="22"/>
      <c r="MXF33" s="22"/>
      <c r="MXG33" s="22"/>
      <c r="MXH33" s="22"/>
      <c r="MXI33" s="22"/>
      <c r="MXJ33" s="22"/>
      <c r="MXK33" s="22"/>
      <c r="MXL33" s="22"/>
      <c r="MXM33" s="22"/>
      <c r="MXN33" s="22"/>
      <c r="MXO33" s="22"/>
      <c r="MXP33" s="22"/>
      <c r="MXQ33" s="22"/>
      <c r="MXR33" s="22"/>
      <c r="MXS33" s="22"/>
      <c r="MXT33" s="22"/>
      <c r="MXU33" s="22"/>
      <c r="MXV33" s="22"/>
      <c r="MXW33" s="22"/>
      <c r="MXX33" s="22"/>
      <c r="MXY33" s="22"/>
      <c r="MXZ33" s="22"/>
      <c r="MYA33" s="22"/>
      <c r="MYB33" s="22"/>
      <c r="MYC33" s="22"/>
      <c r="MYD33" s="22"/>
      <c r="MYE33" s="22"/>
      <c r="MYF33" s="22"/>
      <c r="MYG33" s="22"/>
      <c r="MYH33" s="22"/>
      <c r="MYI33" s="22"/>
      <c r="MYJ33" s="22"/>
      <c r="MYK33" s="22"/>
      <c r="MYL33" s="22"/>
      <c r="MYM33" s="22"/>
      <c r="MYN33" s="22"/>
      <c r="MYO33" s="22"/>
      <c r="MYP33" s="22"/>
      <c r="MYQ33" s="22"/>
      <c r="MYR33" s="22"/>
      <c r="MYS33" s="22"/>
      <c r="MYT33" s="22"/>
      <c r="MYU33" s="22"/>
      <c r="MYV33" s="22"/>
      <c r="MYW33" s="22"/>
      <c r="MYX33" s="22"/>
      <c r="MYY33" s="22"/>
      <c r="MYZ33" s="22"/>
      <c r="MZA33" s="22"/>
      <c r="MZB33" s="22"/>
      <c r="MZC33" s="22"/>
      <c r="MZD33" s="22"/>
      <c r="MZE33" s="22"/>
      <c r="MZF33" s="22"/>
      <c r="MZG33" s="22"/>
      <c r="MZH33" s="22"/>
      <c r="MZI33" s="22"/>
      <c r="MZJ33" s="22"/>
      <c r="MZK33" s="22"/>
      <c r="MZL33" s="22"/>
      <c r="MZM33" s="22"/>
      <c r="MZN33" s="22"/>
      <c r="MZO33" s="22"/>
      <c r="MZP33" s="22"/>
      <c r="MZQ33" s="22"/>
      <c r="MZR33" s="22"/>
      <c r="MZS33" s="22"/>
      <c r="MZT33" s="22"/>
      <c r="MZU33" s="22"/>
      <c r="MZV33" s="22"/>
      <c r="MZW33" s="22"/>
      <c r="MZX33" s="22"/>
      <c r="MZY33" s="22"/>
      <c r="MZZ33" s="22"/>
      <c r="NAA33" s="22"/>
      <c r="NAB33" s="22"/>
      <c r="NAC33" s="22"/>
      <c r="NAD33" s="22"/>
      <c r="NAE33" s="22"/>
      <c r="NAF33" s="22"/>
      <c r="NAG33" s="22"/>
      <c r="NAH33" s="22"/>
      <c r="NAI33" s="22"/>
      <c r="NAJ33" s="22"/>
      <c r="NAK33" s="22"/>
      <c r="NAL33" s="22"/>
      <c r="NAM33" s="22"/>
      <c r="NAN33" s="22"/>
      <c r="NAO33" s="22"/>
      <c r="NAP33" s="22"/>
      <c r="NAQ33" s="22"/>
      <c r="NAR33" s="22"/>
      <c r="NAS33" s="22"/>
      <c r="NAT33" s="22"/>
      <c r="NAU33" s="22"/>
      <c r="NAV33" s="22"/>
      <c r="NAW33" s="22"/>
      <c r="NAX33" s="22"/>
      <c r="NAY33" s="22"/>
      <c r="NAZ33" s="22"/>
      <c r="NBA33" s="22"/>
      <c r="NBB33" s="22"/>
      <c r="NBC33" s="22"/>
      <c r="NBD33" s="22"/>
      <c r="NBE33" s="22"/>
      <c r="NBF33" s="22"/>
      <c r="NBG33" s="22"/>
      <c r="NBH33" s="22"/>
      <c r="NBI33" s="22"/>
      <c r="NBJ33" s="22"/>
      <c r="NBK33" s="22"/>
      <c r="NBL33" s="22"/>
      <c r="NBM33" s="22"/>
      <c r="NBN33" s="22"/>
      <c r="NBO33" s="22"/>
      <c r="NBP33" s="22"/>
      <c r="NBQ33" s="22"/>
      <c r="NBR33" s="22"/>
      <c r="NBS33" s="22"/>
      <c r="NBT33" s="22"/>
      <c r="NBU33" s="22"/>
      <c r="NBV33" s="22"/>
      <c r="NBW33" s="22"/>
      <c r="NBX33" s="22"/>
      <c r="NBY33" s="22"/>
      <c r="NBZ33" s="22"/>
      <c r="NCA33" s="22"/>
      <c r="NCB33" s="22"/>
      <c r="NCC33" s="22"/>
      <c r="NCD33" s="22"/>
      <c r="NCE33" s="22"/>
      <c r="NCF33" s="22"/>
      <c r="NCG33" s="22"/>
      <c r="NCH33" s="22"/>
      <c r="NCI33" s="22"/>
      <c r="NCJ33" s="22"/>
      <c r="NCK33" s="22"/>
      <c r="NCL33" s="22"/>
      <c r="NCM33" s="22"/>
      <c r="NCN33" s="22"/>
      <c r="NCO33" s="22"/>
      <c r="NCP33" s="22"/>
      <c r="NCQ33" s="22"/>
      <c r="NCR33" s="22"/>
      <c r="NCS33" s="22"/>
      <c r="NCT33" s="22"/>
      <c r="NCU33" s="22"/>
      <c r="NCV33" s="22"/>
      <c r="NCW33" s="22"/>
      <c r="NCX33" s="22"/>
      <c r="NCY33" s="22"/>
      <c r="NCZ33" s="22"/>
      <c r="NDA33" s="22"/>
      <c r="NDB33" s="22"/>
      <c r="NDC33" s="22"/>
      <c r="NDD33" s="22"/>
      <c r="NDE33" s="22"/>
      <c r="NDF33" s="22"/>
      <c r="NDG33" s="22"/>
      <c r="NDH33" s="22"/>
      <c r="NDI33" s="22"/>
      <c r="NDJ33" s="22"/>
      <c r="NDK33" s="22"/>
      <c r="NDL33" s="22"/>
      <c r="NDM33" s="22"/>
      <c r="NDN33" s="22"/>
      <c r="NDO33" s="22"/>
      <c r="NDP33" s="22"/>
      <c r="NDQ33" s="22"/>
      <c r="NDR33" s="22"/>
      <c r="NDS33" s="22"/>
      <c r="NDT33" s="22"/>
      <c r="NDU33" s="22"/>
      <c r="NDV33" s="22"/>
      <c r="NDW33" s="22"/>
      <c r="NDX33" s="22"/>
      <c r="NDY33" s="22"/>
      <c r="NDZ33" s="22"/>
      <c r="NEA33" s="22"/>
      <c r="NEB33" s="22"/>
      <c r="NEC33" s="22"/>
      <c r="NED33" s="22"/>
      <c r="NEE33" s="22"/>
      <c r="NEF33" s="22"/>
      <c r="NEG33" s="22"/>
      <c r="NEH33" s="22"/>
      <c r="NEI33" s="22"/>
      <c r="NEJ33" s="22"/>
      <c r="NEK33" s="22"/>
      <c r="NEL33" s="22"/>
      <c r="NEM33" s="22"/>
      <c r="NEN33" s="22"/>
      <c r="NEO33" s="22"/>
      <c r="NEP33" s="22"/>
      <c r="NEQ33" s="22"/>
      <c r="NER33" s="22"/>
      <c r="NES33" s="22"/>
      <c r="NET33" s="22"/>
      <c r="NEU33" s="22"/>
      <c r="NEV33" s="22"/>
      <c r="NEW33" s="22"/>
      <c r="NEX33" s="22"/>
      <c r="NEY33" s="22"/>
      <c r="NEZ33" s="22"/>
      <c r="NFA33" s="22"/>
      <c r="NFB33" s="22"/>
      <c r="NFC33" s="22"/>
      <c r="NFD33" s="22"/>
      <c r="NFE33" s="22"/>
      <c r="NFF33" s="22"/>
      <c r="NFG33" s="22"/>
      <c r="NFH33" s="22"/>
      <c r="NFI33" s="22"/>
      <c r="NFJ33" s="22"/>
      <c r="NFK33" s="22"/>
      <c r="NFL33" s="22"/>
      <c r="NFM33" s="22"/>
      <c r="NFN33" s="22"/>
      <c r="NFO33" s="22"/>
      <c r="NFP33" s="22"/>
      <c r="NFQ33" s="22"/>
      <c r="NFR33" s="22"/>
      <c r="NFS33" s="22"/>
      <c r="NFT33" s="22"/>
      <c r="NFU33" s="22"/>
      <c r="NFV33" s="22"/>
      <c r="NFW33" s="22"/>
      <c r="NFX33" s="22"/>
      <c r="NFY33" s="22"/>
      <c r="NFZ33" s="22"/>
      <c r="NGA33" s="22"/>
      <c r="NGB33" s="22"/>
      <c r="NGC33" s="22"/>
      <c r="NGD33" s="22"/>
      <c r="NGE33" s="22"/>
      <c r="NGF33" s="22"/>
      <c r="NGG33" s="22"/>
      <c r="NGH33" s="22"/>
      <c r="NGI33" s="22"/>
      <c r="NGJ33" s="22"/>
      <c r="NGK33" s="22"/>
      <c r="NGL33" s="22"/>
      <c r="NGM33" s="22"/>
      <c r="NGN33" s="22"/>
      <c r="NGO33" s="22"/>
      <c r="NGP33" s="22"/>
      <c r="NGQ33" s="22"/>
      <c r="NGR33" s="22"/>
      <c r="NGS33" s="22"/>
      <c r="NGT33" s="22"/>
      <c r="NGU33" s="22"/>
      <c r="NGV33" s="22"/>
      <c r="NGW33" s="22"/>
      <c r="NGX33" s="22"/>
      <c r="NGY33" s="22"/>
      <c r="NGZ33" s="22"/>
      <c r="NHA33" s="22"/>
      <c r="NHB33" s="22"/>
      <c r="NHC33" s="22"/>
      <c r="NHD33" s="22"/>
      <c r="NHE33" s="22"/>
      <c r="NHF33" s="22"/>
      <c r="NHG33" s="22"/>
      <c r="NHH33" s="22"/>
      <c r="NHI33" s="22"/>
      <c r="NHJ33" s="22"/>
      <c r="NHK33" s="22"/>
      <c r="NHL33" s="22"/>
      <c r="NHM33" s="22"/>
      <c r="NHN33" s="22"/>
      <c r="NHO33" s="22"/>
      <c r="NHP33" s="22"/>
      <c r="NHQ33" s="22"/>
      <c r="NHR33" s="22"/>
      <c r="NHS33" s="22"/>
      <c r="NHT33" s="22"/>
      <c r="NHU33" s="22"/>
      <c r="NHV33" s="22"/>
      <c r="NHW33" s="22"/>
      <c r="NHX33" s="22"/>
      <c r="NHY33" s="22"/>
      <c r="NHZ33" s="22"/>
      <c r="NIA33" s="22"/>
      <c r="NIB33" s="22"/>
      <c r="NIC33" s="22"/>
      <c r="NID33" s="22"/>
      <c r="NIE33" s="22"/>
      <c r="NIF33" s="22"/>
      <c r="NIG33" s="22"/>
      <c r="NIH33" s="22"/>
      <c r="NII33" s="22"/>
      <c r="NIJ33" s="22"/>
      <c r="NIK33" s="22"/>
      <c r="NIL33" s="22"/>
      <c r="NIM33" s="22"/>
      <c r="NIN33" s="22"/>
      <c r="NIO33" s="22"/>
      <c r="NIP33" s="22"/>
      <c r="NIQ33" s="22"/>
      <c r="NIR33" s="22"/>
      <c r="NIS33" s="22"/>
      <c r="NIT33" s="22"/>
      <c r="NIU33" s="22"/>
      <c r="NIV33" s="22"/>
      <c r="NIW33" s="22"/>
      <c r="NIX33" s="22"/>
      <c r="NIY33" s="22"/>
      <c r="NIZ33" s="22"/>
      <c r="NJA33" s="22"/>
      <c r="NJB33" s="22"/>
      <c r="NJC33" s="22"/>
      <c r="NJD33" s="22"/>
      <c r="NJE33" s="22"/>
      <c r="NJF33" s="22"/>
      <c r="NJG33" s="22"/>
      <c r="NJH33" s="22"/>
      <c r="NJI33" s="22"/>
      <c r="NJJ33" s="22"/>
      <c r="NJK33" s="22"/>
      <c r="NJL33" s="22"/>
      <c r="NJM33" s="22"/>
      <c r="NJN33" s="22"/>
      <c r="NJO33" s="22"/>
      <c r="NJP33" s="22"/>
      <c r="NJQ33" s="22"/>
      <c r="NJR33" s="22"/>
      <c r="NJS33" s="22"/>
      <c r="NJT33" s="22"/>
      <c r="NJU33" s="22"/>
      <c r="NJV33" s="22"/>
      <c r="NJW33" s="22"/>
      <c r="NJX33" s="22"/>
      <c r="NJY33" s="22"/>
      <c r="NJZ33" s="22"/>
      <c r="NKA33" s="22"/>
      <c r="NKB33" s="22"/>
      <c r="NKC33" s="22"/>
      <c r="NKD33" s="22"/>
      <c r="NKE33" s="22"/>
      <c r="NKF33" s="22"/>
      <c r="NKG33" s="22"/>
      <c r="NKH33" s="22"/>
      <c r="NKI33" s="22"/>
      <c r="NKJ33" s="22"/>
      <c r="NKK33" s="22"/>
      <c r="NKL33" s="22"/>
      <c r="NKM33" s="22"/>
      <c r="NKN33" s="22"/>
      <c r="NKO33" s="22"/>
      <c r="NKP33" s="22"/>
      <c r="NKQ33" s="22"/>
      <c r="NKR33" s="22"/>
      <c r="NKS33" s="22"/>
      <c r="NKT33" s="22"/>
      <c r="NKU33" s="22"/>
      <c r="NKV33" s="22"/>
      <c r="NKW33" s="22"/>
      <c r="NKX33" s="22"/>
      <c r="NKY33" s="22"/>
      <c r="NKZ33" s="22"/>
      <c r="NLA33" s="22"/>
      <c r="NLB33" s="22"/>
      <c r="NLC33" s="22"/>
      <c r="NLD33" s="22"/>
      <c r="NLE33" s="22"/>
      <c r="NLF33" s="22"/>
      <c r="NLG33" s="22"/>
      <c r="NLH33" s="22"/>
      <c r="NLI33" s="22"/>
      <c r="NLJ33" s="22"/>
      <c r="NLK33" s="22"/>
      <c r="NLL33" s="22"/>
      <c r="NLM33" s="22"/>
      <c r="NLN33" s="22"/>
      <c r="NLO33" s="22"/>
      <c r="NLP33" s="22"/>
      <c r="NLQ33" s="22"/>
      <c r="NLR33" s="22"/>
      <c r="NLS33" s="22"/>
      <c r="NLT33" s="22"/>
      <c r="NLU33" s="22"/>
      <c r="NLV33" s="22"/>
      <c r="NLW33" s="22"/>
      <c r="NLX33" s="22"/>
      <c r="NLY33" s="22"/>
      <c r="NLZ33" s="22"/>
      <c r="NMA33" s="22"/>
      <c r="NMB33" s="22"/>
      <c r="NMC33" s="22"/>
      <c r="NMD33" s="22"/>
      <c r="NME33" s="22"/>
      <c r="NMF33" s="22"/>
      <c r="NMG33" s="22"/>
      <c r="NMH33" s="22"/>
      <c r="NMI33" s="22"/>
      <c r="NMJ33" s="22"/>
      <c r="NMK33" s="22"/>
      <c r="NML33" s="22"/>
      <c r="NMM33" s="22"/>
      <c r="NMN33" s="22"/>
      <c r="NMO33" s="22"/>
      <c r="NMP33" s="22"/>
      <c r="NMQ33" s="22"/>
      <c r="NMR33" s="22"/>
      <c r="NMS33" s="22"/>
      <c r="NMT33" s="22"/>
      <c r="NMU33" s="22"/>
      <c r="NMV33" s="22"/>
      <c r="NMW33" s="22"/>
      <c r="NMX33" s="22"/>
      <c r="NMY33" s="22"/>
      <c r="NMZ33" s="22"/>
      <c r="NNA33" s="22"/>
      <c r="NNB33" s="22"/>
      <c r="NNC33" s="22"/>
      <c r="NND33" s="22"/>
      <c r="NNE33" s="22"/>
      <c r="NNF33" s="22"/>
      <c r="NNG33" s="22"/>
      <c r="NNH33" s="22"/>
      <c r="NNI33" s="22"/>
      <c r="NNJ33" s="22"/>
      <c r="NNK33" s="22"/>
      <c r="NNL33" s="22"/>
      <c r="NNM33" s="22"/>
      <c r="NNN33" s="22"/>
      <c r="NNO33" s="22"/>
      <c r="NNP33" s="22"/>
      <c r="NNQ33" s="22"/>
      <c r="NNR33" s="22"/>
      <c r="NNS33" s="22"/>
      <c r="NNT33" s="22"/>
      <c r="NNU33" s="22"/>
      <c r="NNV33" s="22"/>
      <c r="NNW33" s="22"/>
      <c r="NNX33" s="22"/>
      <c r="NNY33" s="22"/>
      <c r="NNZ33" s="22"/>
      <c r="NOA33" s="22"/>
      <c r="NOB33" s="22"/>
      <c r="NOC33" s="22"/>
      <c r="NOD33" s="22"/>
      <c r="NOE33" s="22"/>
      <c r="NOF33" s="22"/>
      <c r="NOG33" s="22"/>
      <c r="NOH33" s="22"/>
      <c r="NOI33" s="22"/>
      <c r="NOJ33" s="22"/>
      <c r="NOK33" s="22"/>
      <c r="NOL33" s="22"/>
      <c r="NOM33" s="22"/>
      <c r="NON33" s="22"/>
      <c r="NOO33" s="22"/>
      <c r="NOP33" s="22"/>
      <c r="NOQ33" s="22"/>
      <c r="NOR33" s="22"/>
      <c r="NOS33" s="22"/>
      <c r="NOT33" s="22"/>
      <c r="NOU33" s="22"/>
      <c r="NOV33" s="22"/>
      <c r="NOW33" s="22"/>
      <c r="NOX33" s="22"/>
      <c r="NOY33" s="22"/>
      <c r="NOZ33" s="22"/>
      <c r="NPA33" s="22"/>
      <c r="NPB33" s="22"/>
      <c r="NPC33" s="22"/>
      <c r="NPD33" s="22"/>
      <c r="NPE33" s="22"/>
      <c r="NPF33" s="22"/>
      <c r="NPG33" s="22"/>
      <c r="NPH33" s="22"/>
      <c r="NPI33" s="22"/>
      <c r="NPJ33" s="22"/>
      <c r="NPK33" s="22"/>
      <c r="NPL33" s="22"/>
      <c r="NPM33" s="22"/>
      <c r="NPN33" s="22"/>
      <c r="NPO33" s="22"/>
      <c r="NPP33" s="22"/>
      <c r="NPQ33" s="22"/>
      <c r="NPR33" s="22"/>
      <c r="NPS33" s="22"/>
      <c r="NPT33" s="22"/>
      <c r="NPU33" s="22"/>
      <c r="NPV33" s="22"/>
      <c r="NPW33" s="22"/>
      <c r="NPX33" s="22"/>
      <c r="NPY33" s="22"/>
      <c r="NPZ33" s="22"/>
      <c r="NQA33" s="22"/>
      <c r="NQB33" s="22"/>
      <c r="NQC33" s="22"/>
      <c r="NQD33" s="22"/>
      <c r="NQE33" s="22"/>
      <c r="NQF33" s="22"/>
      <c r="NQG33" s="22"/>
      <c r="NQH33" s="22"/>
      <c r="NQI33" s="22"/>
      <c r="NQJ33" s="22"/>
      <c r="NQK33" s="22"/>
      <c r="NQL33" s="22"/>
      <c r="NQM33" s="22"/>
      <c r="NQN33" s="22"/>
      <c r="NQO33" s="22"/>
      <c r="NQP33" s="22"/>
      <c r="NQQ33" s="22"/>
      <c r="NQR33" s="22"/>
      <c r="NQS33" s="22"/>
      <c r="NQT33" s="22"/>
      <c r="NQU33" s="22"/>
      <c r="NQV33" s="22"/>
      <c r="NQW33" s="22"/>
      <c r="NQX33" s="22"/>
      <c r="NQY33" s="22"/>
      <c r="NQZ33" s="22"/>
      <c r="NRA33" s="22"/>
      <c r="NRB33" s="22"/>
      <c r="NRC33" s="22"/>
      <c r="NRD33" s="22"/>
      <c r="NRE33" s="22"/>
      <c r="NRF33" s="22"/>
      <c r="NRG33" s="22"/>
      <c r="NRH33" s="22"/>
      <c r="NRI33" s="22"/>
      <c r="NRJ33" s="22"/>
      <c r="NRK33" s="22"/>
      <c r="NRL33" s="22"/>
      <c r="NRM33" s="22"/>
      <c r="NRN33" s="22"/>
      <c r="NRO33" s="22"/>
      <c r="NRP33" s="22"/>
      <c r="NRQ33" s="22"/>
      <c r="NRR33" s="22"/>
      <c r="NRS33" s="22"/>
      <c r="NRT33" s="22"/>
      <c r="NRU33" s="22"/>
      <c r="NRV33" s="22"/>
      <c r="NRW33" s="22"/>
      <c r="NRX33" s="22"/>
      <c r="NRY33" s="22"/>
      <c r="NRZ33" s="22"/>
      <c r="NSA33" s="22"/>
      <c r="NSB33" s="22"/>
      <c r="NSC33" s="22"/>
      <c r="NSD33" s="22"/>
      <c r="NSE33" s="22"/>
      <c r="NSF33" s="22"/>
      <c r="NSG33" s="22"/>
      <c r="NSH33" s="22"/>
      <c r="NSI33" s="22"/>
      <c r="NSJ33" s="22"/>
      <c r="NSK33" s="22"/>
      <c r="NSL33" s="22"/>
      <c r="NSM33" s="22"/>
      <c r="NSN33" s="22"/>
      <c r="NSO33" s="22"/>
      <c r="NSP33" s="22"/>
      <c r="NSQ33" s="22"/>
      <c r="NSR33" s="22"/>
      <c r="NSS33" s="22"/>
      <c r="NST33" s="22"/>
      <c r="NSU33" s="22"/>
      <c r="NSV33" s="22"/>
      <c r="NSW33" s="22"/>
      <c r="NSX33" s="22"/>
      <c r="NSY33" s="22"/>
      <c r="NSZ33" s="22"/>
      <c r="NTA33" s="22"/>
      <c r="NTB33" s="22"/>
      <c r="NTC33" s="22"/>
      <c r="NTD33" s="22"/>
      <c r="NTE33" s="22"/>
      <c r="NTF33" s="22"/>
      <c r="NTG33" s="22"/>
      <c r="NTH33" s="22"/>
      <c r="NTI33" s="22"/>
      <c r="NTJ33" s="22"/>
      <c r="NTK33" s="22"/>
      <c r="NTL33" s="22"/>
      <c r="NTM33" s="22"/>
      <c r="NTN33" s="22"/>
      <c r="NTO33" s="22"/>
      <c r="NTP33" s="22"/>
      <c r="NTQ33" s="22"/>
      <c r="NTR33" s="22"/>
      <c r="NTS33" s="22"/>
      <c r="NTT33" s="22"/>
      <c r="NTU33" s="22"/>
      <c r="NTV33" s="22"/>
      <c r="NTW33" s="22"/>
      <c r="NTX33" s="22"/>
      <c r="NTY33" s="22"/>
      <c r="NTZ33" s="22"/>
      <c r="NUA33" s="22"/>
      <c r="NUB33" s="22"/>
      <c r="NUC33" s="22"/>
      <c r="NUD33" s="22"/>
      <c r="NUE33" s="22"/>
      <c r="NUF33" s="22"/>
      <c r="NUG33" s="22"/>
      <c r="NUH33" s="22"/>
      <c r="NUI33" s="22"/>
      <c r="NUJ33" s="22"/>
      <c r="NUK33" s="22"/>
      <c r="NUL33" s="22"/>
      <c r="NUM33" s="22"/>
      <c r="NUN33" s="22"/>
      <c r="NUO33" s="22"/>
      <c r="NUP33" s="22"/>
      <c r="NUQ33" s="22"/>
      <c r="NUR33" s="22"/>
      <c r="NUS33" s="22"/>
      <c r="NUT33" s="22"/>
      <c r="NUU33" s="22"/>
      <c r="NUV33" s="22"/>
      <c r="NUW33" s="22"/>
      <c r="NUX33" s="22"/>
      <c r="NUY33" s="22"/>
      <c r="NUZ33" s="22"/>
      <c r="NVA33" s="22"/>
      <c r="NVB33" s="22"/>
      <c r="NVC33" s="22"/>
      <c r="NVD33" s="22"/>
      <c r="NVE33" s="22"/>
      <c r="NVF33" s="22"/>
      <c r="NVG33" s="22"/>
      <c r="NVH33" s="22"/>
      <c r="NVI33" s="22"/>
      <c r="NVJ33" s="22"/>
      <c r="NVK33" s="22"/>
      <c r="NVL33" s="22"/>
      <c r="NVM33" s="22"/>
      <c r="NVN33" s="22"/>
      <c r="NVO33" s="22"/>
      <c r="NVP33" s="22"/>
      <c r="NVQ33" s="22"/>
      <c r="NVR33" s="22"/>
      <c r="NVS33" s="22"/>
      <c r="NVT33" s="22"/>
      <c r="NVU33" s="22"/>
      <c r="NVV33" s="22"/>
      <c r="NVW33" s="22"/>
      <c r="NVX33" s="22"/>
      <c r="NVY33" s="22"/>
      <c r="NVZ33" s="22"/>
      <c r="NWA33" s="22"/>
      <c r="NWB33" s="22"/>
      <c r="NWC33" s="22"/>
      <c r="NWD33" s="22"/>
      <c r="NWE33" s="22"/>
      <c r="NWF33" s="22"/>
      <c r="NWG33" s="22"/>
      <c r="NWH33" s="22"/>
      <c r="NWI33" s="22"/>
      <c r="NWJ33" s="22"/>
      <c r="NWK33" s="22"/>
      <c r="NWL33" s="22"/>
      <c r="NWM33" s="22"/>
      <c r="NWN33" s="22"/>
      <c r="NWO33" s="22"/>
      <c r="NWP33" s="22"/>
      <c r="NWQ33" s="22"/>
      <c r="NWR33" s="22"/>
      <c r="NWS33" s="22"/>
      <c r="NWT33" s="22"/>
      <c r="NWU33" s="22"/>
      <c r="NWV33" s="22"/>
      <c r="NWW33" s="22"/>
      <c r="NWX33" s="22"/>
      <c r="NWY33" s="22"/>
      <c r="NWZ33" s="22"/>
      <c r="NXA33" s="22"/>
      <c r="NXB33" s="22"/>
      <c r="NXC33" s="22"/>
      <c r="NXD33" s="22"/>
      <c r="NXE33" s="22"/>
      <c r="NXF33" s="22"/>
      <c r="NXG33" s="22"/>
      <c r="NXH33" s="22"/>
      <c r="NXI33" s="22"/>
      <c r="NXJ33" s="22"/>
      <c r="NXK33" s="22"/>
      <c r="NXL33" s="22"/>
      <c r="NXM33" s="22"/>
      <c r="NXN33" s="22"/>
      <c r="NXO33" s="22"/>
      <c r="NXP33" s="22"/>
      <c r="NXQ33" s="22"/>
      <c r="NXR33" s="22"/>
      <c r="NXS33" s="22"/>
      <c r="NXT33" s="22"/>
      <c r="NXU33" s="22"/>
      <c r="NXV33" s="22"/>
      <c r="NXW33" s="22"/>
      <c r="NXX33" s="22"/>
      <c r="NXY33" s="22"/>
      <c r="NXZ33" s="22"/>
      <c r="NYA33" s="22"/>
      <c r="NYB33" s="22"/>
      <c r="NYC33" s="22"/>
      <c r="NYD33" s="22"/>
      <c r="NYE33" s="22"/>
      <c r="NYF33" s="22"/>
      <c r="NYG33" s="22"/>
      <c r="NYH33" s="22"/>
      <c r="NYI33" s="22"/>
      <c r="NYJ33" s="22"/>
      <c r="NYK33" s="22"/>
      <c r="NYL33" s="22"/>
      <c r="NYM33" s="22"/>
      <c r="NYN33" s="22"/>
      <c r="NYO33" s="22"/>
      <c r="NYP33" s="22"/>
      <c r="NYQ33" s="22"/>
      <c r="NYR33" s="22"/>
      <c r="NYS33" s="22"/>
      <c r="NYT33" s="22"/>
      <c r="NYU33" s="22"/>
      <c r="NYV33" s="22"/>
      <c r="NYW33" s="22"/>
      <c r="NYX33" s="22"/>
      <c r="NYY33" s="22"/>
      <c r="NYZ33" s="22"/>
      <c r="NZA33" s="22"/>
      <c r="NZB33" s="22"/>
      <c r="NZC33" s="22"/>
      <c r="NZD33" s="22"/>
      <c r="NZE33" s="22"/>
      <c r="NZF33" s="22"/>
      <c r="NZG33" s="22"/>
      <c r="NZH33" s="22"/>
      <c r="NZI33" s="22"/>
      <c r="NZJ33" s="22"/>
      <c r="NZK33" s="22"/>
      <c r="NZL33" s="22"/>
      <c r="NZM33" s="22"/>
      <c r="NZN33" s="22"/>
      <c r="NZO33" s="22"/>
      <c r="NZP33" s="22"/>
      <c r="NZQ33" s="22"/>
      <c r="NZR33" s="22"/>
      <c r="NZS33" s="22"/>
      <c r="NZT33" s="22"/>
      <c r="NZU33" s="22"/>
      <c r="NZV33" s="22"/>
      <c r="NZW33" s="22"/>
      <c r="NZX33" s="22"/>
      <c r="NZY33" s="22"/>
      <c r="NZZ33" s="22"/>
      <c r="OAA33" s="22"/>
      <c r="OAB33" s="22"/>
      <c r="OAC33" s="22"/>
      <c r="OAD33" s="22"/>
      <c r="OAE33" s="22"/>
      <c r="OAF33" s="22"/>
      <c r="OAG33" s="22"/>
      <c r="OAH33" s="22"/>
      <c r="OAI33" s="22"/>
      <c r="OAJ33" s="22"/>
      <c r="OAK33" s="22"/>
      <c r="OAL33" s="22"/>
      <c r="OAM33" s="22"/>
      <c r="OAN33" s="22"/>
      <c r="OAO33" s="22"/>
      <c r="OAP33" s="22"/>
      <c r="OAQ33" s="22"/>
      <c r="OAR33" s="22"/>
      <c r="OAS33" s="22"/>
      <c r="OAT33" s="22"/>
      <c r="OAU33" s="22"/>
      <c r="OAV33" s="22"/>
      <c r="OAW33" s="22"/>
      <c r="OAX33" s="22"/>
      <c r="OAY33" s="22"/>
      <c r="OAZ33" s="22"/>
      <c r="OBA33" s="22"/>
      <c r="OBB33" s="22"/>
      <c r="OBC33" s="22"/>
      <c r="OBD33" s="22"/>
      <c r="OBE33" s="22"/>
      <c r="OBF33" s="22"/>
      <c r="OBG33" s="22"/>
      <c r="OBH33" s="22"/>
      <c r="OBI33" s="22"/>
      <c r="OBJ33" s="22"/>
      <c r="OBK33" s="22"/>
      <c r="OBL33" s="22"/>
      <c r="OBM33" s="22"/>
      <c r="OBN33" s="22"/>
      <c r="OBO33" s="22"/>
      <c r="OBP33" s="22"/>
      <c r="OBQ33" s="22"/>
      <c r="OBR33" s="22"/>
      <c r="OBS33" s="22"/>
      <c r="OBT33" s="22"/>
      <c r="OBU33" s="22"/>
      <c r="OBV33" s="22"/>
      <c r="OBW33" s="22"/>
      <c r="OBX33" s="22"/>
      <c r="OBY33" s="22"/>
      <c r="OBZ33" s="22"/>
      <c r="OCA33" s="22"/>
      <c r="OCB33" s="22"/>
      <c r="OCC33" s="22"/>
      <c r="OCD33" s="22"/>
      <c r="OCE33" s="22"/>
      <c r="OCF33" s="22"/>
      <c r="OCG33" s="22"/>
      <c r="OCH33" s="22"/>
      <c r="OCI33" s="22"/>
      <c r="OCJ33" s="22"/>
      <c r="OCK33" s="22"/>
      <c r="OCL33" s="22"/>
      <c r="OCM33" s="22"/>
      <c r="OCN33" s="22"/>
      <c r="OCO33" s="22"/>
      <c r="OCP33" s="22"/>
      <c r="OCQ33" s="22"/>
      <c r="OCR33" s="22"/>
      <c r="OCS33" s="22"/>
      <c r="OCT33" s="22"/>
      <c r="OCU33" s="22"/>
      <c r="OCV33" s="22"/>
      <c r="OCW33" s="22"/>
      <c r="OCX33" s="22"/>
      <c r="OCY33" s="22"/>
      <c r="OCZ33" s="22"/>
      <c r="ODA33" s="22"/>
      <c r="ODB33" s="22"/>
      <c r="ODC33" s="22"/>
      <c r="ODD33" s="22"/>
      <c r="ODE33" s="22"/>
      <c r="ODF33" s="22"/>
      <c r="ODG33" s="22"/>
      <c r="ODH33" s="22"/>
      <c r="ODI33" s="22"/>
      <c r="ODJ33" s="22"/>
      <c r="ODK33" s="22"/>
      <c r="ODL33" s="22"/>
      <c r="ODM33" s="22"/>
      <c r="ODN33" s="22"/>
      <c r="ODO33" s="22"/>
      <c r="ODP33" s="22"/>
      <c r="ODQ33" s="22"/>
      <c r="ODR33" s="22"/>
      <c r="ODS33" s="22"/>
      <c r="ODT33" s="22"/>
      <c r="ODU33" s="22"/>
      <c r="ODV33" s="22"/>
      <c r="ODW33" s="22"/>
      <c r="ODX33" s="22"/>
      <c r="ODY33" s="22"/>
      <c r="ODZ33" s="22"/>
      <c r="OEA33" s="22"/>
      <c r="OEB33" s="22"/>
      <c r="OEC33" s="22"/>
      <c r="OED33" s="22"/>
      <c r="OEE33" s="22"/>
      <c r="OEF33" s="22"/>
      <c r="OEG33" s="22"/>
      <c r="OEH33" s="22"/>
      <c r="OEI33" s="22"/>
      <c r="OEJ33" s="22"/>
      <c r="OEK33" s="22"/>
      <c r="OEL33" s="22"/>
      <c r="OEM33" s="22"/>
      <c r="OEN33" s="22"/>
      <c r="OEO33" s="22"/>
      <c r="OEP33" s="22"/>
      <c r="OEQ33" s="22"/>
      <c r="OER33" s="22"/>
      <c r="OES33" s="22"/>
      <c r="OET33" s="22"/>
      <c r="OEU33" s="22"/>
      <c r="OEV33" s="22"/>
      <c r="OEW33" s="22"/>
      <c r="OEX33" s="22"/>
      <c r="OEY33" s="22"/>
      <c r="OEZ33" s="22"/>
      <c r="OFA33" s="22"/>
      <c r="OFB33" s="22"/>
      <c r="OFC33" s="22"/>
      <c r="OFD33" s="22"/>
      <c r="OFE33" s="22"/>
      <c r="OFF33" s="22"/>
      <c r="OFG33" s="22"/>
      <c r="OFH33" s="22"/>
      <c r="OFI33" s="22"/>
      <c r="OFJ33" s="22"/>
      <c r="OFK33" s="22"/>
      <c r="OFL33" s="22"/>
      <c r="OFM33" s="22"/>
      <c r="OFN33" s="22"/>
      <c r="OFO33" s="22"/>
      <c r="OFP33" s="22"/>
      <c r="OFQ33" s="22"/>
      <c r="OFR33" s="22"/>
      <c r="OFS33" s="22"/>
      <c r="OFT33" s="22"/>
      <c r="OFU33" s="22"/>
      <c r="OFV33" s="22"/>
      <c r="OFW33" s="22"/>
      <c r="OFX33" s="22"/>
      <c r="OFY33" s="22"/>
      <c r="OFZ33" s="22"/>
      <c r="OGA33" s="22"/>
      <c r="OGB33" s="22"/>
      <c r="OGC33" s="22"/>
      <c r="OGD33" s="22"/>
      <c r="OGE33" s="22"/>
      <c r="OGF33" s="22"/>
      <c r="OGG33" s="22"/>
      <c r="OGH33" s="22"/>
      <c r="OGI33" s="22"/>
      <c r="OGJ33" s="22"/>
      <c r="OGK33" s="22"/>
      <c r="OGL33" s="22"/>
      <c r="OGM33" s="22"/>
      <c r="OGN33" s="22"/>
      <c r="OGO33" s="22"/>
      <c r="OGP33" s="22"/>
      <c r="OGQ33" s="22"/>
      <c r="OGR33" s="22"/>
      <c r="OGS33" s="22"/>
      <c r="OGT33" s="22"/>
      <c r="OGU33" s="22"/>
      <c r="OGV33" s="22"/>
      <c r="OGW33" s="22"/>
      <c r="OGX33" s="22"/>
      <c r="OGY33" s="22"/>
      <c r="OGZ33" s="22"/>
      <c r="OHA33" s="22"/>
      <c r="OHB33" s="22"/>
      <c r="OHC33" s="22"/>
      <c r="OHD33" s="22"/>
      <c r="OHE33" s="22"/>
      <c r="OHF33" s="22"/>
      <c r="OHG33" s="22"/>
      <c r="OHH33" s="22"/>
      <c r="OHI33" s="22"/>
      <c r="OHJ33" s="22"/>
      <c r="OHK33" s="22"/>
      <c r="OHL33" s="22"/>
      <c r="OHM33" s="22"/>
      <c r="OHN33" s="22"/>
      <c r="OHO33" s="22"/>
      <c r="OHP33" s="22"/>
      <c r="OHQ33" s="22"/>
      <c r="OHR33" s="22"/>
      <c r="OHS33" s="22"/>
      <c r="OHT33" s="22"/>
      <c r="OHU33" s="22"/>
      <c r="OHV33" s="22"/>
      <c r="OHW33" s="22"/>
      <c r="OHX33" s="22"/>
      <c r="OHY33" s="22"/>
      <c r="OHZ33" s="22"/>
      <c r="OIA33" s="22"/>
      <c r="OIB33" s="22"/>
      <c r="OIC33" s="22"/>
      <c r="OID33" s="22"/>
      <c r="OIE33" s="22"/>
      <c r="OIF33" s="22"/>
      <c r="OIG33" s="22"/>
      <c r="OIH33" s="22"/>
      <c r="OII33" s="22"/>
      <c r="OIJ33" s="22"/>
      <c r="OIK33" s="22"/>
      <c r="OIL33" s="22"/>
      <c r="OIM33" s="22"/>
      <c r="OIN33" s="22"/>
      <c r="OIO33" s="22"/>
      <c r="OIP33" s="22"/>
      <c r="OIQ33" s="22"/>
      <c r="OIR33" s="22"/>
      <c r="OIS33" s="22"/>
      <c r="OIT33" s="22"/>
      <c r="OIU33" s="22"/>
      <c r="OIV33" s="22"/>
      <c r="OIW33" s="22"/>
      <c r="OIX33" s="22"/>
      <c r="OIY33" s="22"/>
      <c r="OIZ33" s="22"/>
      <c r="OJA33" s="22"/>
      <c r="OJB33" s="22"/>
      <c r="OJC33" s="22"/>
      <c r="OJD33" s="22"/>
      <c r="OJE33" s="22"/>
      <c r="OJF33" s="22"/>
      <c r="OJG33" s="22"/>
      <c r="OJH33" s="22"/>
      <c r="OJI33" s="22"/>
      <c r="OJJ33" s="22"/>
      <c r="OJK33" s="22"/>
      <c r="OJL33" s="22"/>
      <c r="OJM33" s="22"/>
      <c r="OJN33" s="22"/>
      <c r="OJO33" s="22"/>
      <c r="OJP33" s="22"/>
      <c r="OJQ33" s="22"/>
      <c r="OJR33" s="22"/>
      <c r="OJS33" s="22"/>
      <c r="OJT33" s="22"/>
      <c r="OJU33" s="22"/>
      <c r="OJV33" s="22"/>
      <c r="OJW33" s="22"/>
      <c r="OJX33" s="22"/>
      <c r="OJY33" s="22"/>
      <c r="OJZ33" s="22"/>
      <c r="OKA33" s="22"/>
      <c r="OKB33" s="22"/>
      <c r="OKC33" s="22"/>
      <c r="OKD33" s="22"/>
      <c r="OKE33" s="22"/>
      <c r="OKF33" s="22"/>
      <c r="OKG33" s="22"/>
      <c r="OKH33" s="22"/>
      <c r="OKI33" s="22"/>
      <c r="OKJ33" s="22"/>
      <c r="OKK33" s="22"/>
      <c r="OKL33" s="22"/>
      <c r="OKM33" s="22"/>
      <c r="OKN33" s="22"/>
      <c r="OKO33" s="22"/>
      <c r="OKP33" s="22"/>
      <c r="OKQ33" s="22"/>
      <c r="OKR33" s="22"/>
      <c r="OKS33" s="22"/>
      <c r="OKT33" s="22"/>
      <c r="OKU33" s="22"/>
      <c r="OKV33" s="22"/>
      <c r="OKW33" s="22"/>
      <c r="OKX33" s="22"/>
      <c r="OKY33" s="22"/>
      <c r="OKZ33" s="22"/>
      <c r="OLA33" s="22"/>
      <c r="OLB33" s="22"/>
      <c r="OLC33" s="22"/>
      <c r="OLD33" s="22"/>
      <c r="OLE33" s="22"/>
      <c r="OLF33" s="22"/>
      <c r="OLG33" s="22"/>
      <c r="OLH33" s="22"/>
      <c r="OLI33" s="22"/>
      <c r="OLJ33" s="22"/>
      <c r="OLK33" s="22"/>
      <c r="OLL33" s="22"/>
      <c r="OLM33" s="22"/>
      <c r="OLN33" s="22"/>
      <c r="OLO33" s="22"/>
      <c r="OLP33" s="22"/>
      <c r="OLQ33" s="22"/>
      <c r="OLR33" s="22"/>
      <c r="OLS33" s="22"/>
      <c r="OLT33" s="22"/>
      <c r="OLU33" s="22"/>
      <c r="OLV33" s="22"/>
      <c r="OLW33" s="22"/>
      <c r="OLX33" s="22"/>
      <c r="OLY33" s="22"/>
      <c r="OLZ33" s="22"/>
      <c r="OMA33" s="22"/>
      <c r="OMB33" s="22"/>
      <c r="OMC33" s="22"/>
      <c r="OMD33" s="22"/>
      <c r="OME33" s="22"/>
      <c r="OMF33" s="22"/>
      <c r="OMG33" s="22"/>
      <c r="OMH33" s="22"/>
      <c r="OMI33" s="22"/>
      <c r="OMJ33" s="22"/>
      <c r="OMK33" s="22"/>
      <c r="OML33" s="22"/>
      <c r="OMM33" s="22"/>
      <c r="OMN33" s="22"/>
      <c r="OMO33" s="22"/>
      <c r="OMP33" s="22"/>
      <c r="OMQ33" s="22"/>
      <c r="OMR33" s="22"/>
      <c r="OMS33" s="22"/>
      <c r="OMT33" s="22"/>
      <c r="OMU33" s="22"/>
      <c r="OMV33" s="22"/>
      <c r="OMW33" s="22"/>
      <c r="OMX33" s="22"/>
      <c r="OMY33" s="22"/>
      <c r="OMZ33" s="22"/>
      <c r="ONA33" s="22"/>
      <c r="ONB33" s="22"/>
      <c r="ONC33" s="22"/>
      <c r="OND33" s="22"/>
      <c r="ONE33" s="22"/>
      <c r="ONF33" s="22"/>
      <c r="ONG33" s="22"/>
      <c r="ONH33" s="22"/>
      <c r="ONI33" s="22"/>
      <c r="ONJ33" s="22"/>
      <c r="ONK33" s="22"/>
      <c r="ONL33" s="22"/>
      <c r="ONM33" s="22"/>
      <c r="ONN33" s="22"/>
      <c r="ONO33" s="22"/>
      <c r="ONP33" s="22"/>
      <c r="ONQ33" s="22"/>
      <c r="ONR33" s="22"/>
      <c r="ONS33" s="22"/>
      <c r="ONT33" s="22"/>
      <c r="ONU33" s="22"/>
      <c r="ONV33" s="22"/>
      <c r="ONW33" s="22"/>
      <c r="ONX33" s="22"/>
      <c r="ONY33" s="22"/>
      <c r="ONZ33" s="22"/>
      <c r="OOA33" s="22"/>
      <c r="OOB33" s="22"/>
      <c r="OOC33" s="22"/>
      <c r="OOD33" s="22"/>
      <c r="OOE33" s="22"/>
      <c r="OOF33" s="22"/>
      <c r="OOG33" s="22"/>
      <c r="OOH33" s="22"/>
      <c r="OOI33" s="22"/>
      <c r="OOJ33" s="22"/>
      <c r="OOK33" s="22"/>
      <c r="OOL33" s="22"/>
      <c r="OOM33" s="22"/>
      <c r="OON33" s="22"/>
      <c r="OOO33" s="22"/>
      <c r="OOP33" s="22"/>
      <c r="OOQ33" s="22"/>
      <c r="OOR33" s="22"/>
      <c r="OOS33" s="22"/>
      <c r="OOT33" s="22"/>
      <c r="OOU33" s="22"/>
      <c r="OOV33" s="22"/>
      <c r="OOW33" s="22"/>
      <c r="OOX33" s="22"/>
      <c r="OOY33" s="22"/>
      <c r="OOZ33" s="22"/>
      <c r="OPA33" s="22"/>
      <c r="OPB33" s="22"/>
      <c r="OPC33" s="22"/>
      <c r="OPD33" s="22"/>
      <c r="OPE33" s="22"/>
      <c r="OPF33" s="22"/>
      <c r="OPG33" s="22"/>
      <c r="OPH33" s="22"/>
      <c r="OPI33" s="22"/>
      <c r="OPJ33" s="22"/>
      <c r="OPK33" s="22"/>
      <c r="OPL33" s="22"/>
      <c r="OPM33" s="22"/>
      <c r="OPN33" s="22"/>
      <c r="OPO33" s="22"/>
      <c r="OPP33" s="22"/>
      <c r="OPQ33" s="22"/>
      <c r="OPR33" s="22"/>
      <c r="OPS33" s="22"/>
      <c r="OPT33" s="22"/>
      <c r="OPU33" s="22"/>
      <c r="OPV33" s="22"/>
      <c r="OPW33" s="22"/>
      <c r="OPX33" s="22"/>
      <c r="OPY33" s="22"/>
      <c r="OPZ33" s="22"/>
      <c r="OQA33" s="22"/>
      <c r="OQB33" s="22"/>
      <c r="OQC33" s="22"/>
      <c r="OQD33" s="22"/>
      <c r="OQE33" s="22"/>
      <c r="OQF33" s="22"/>
      <c r="OQG33" s="22"/>
      <c r="OQH33" s="22"/>
      <c r="OQI33" s="22"/>
      <c r="OQJ33" s="22"/>
      <c r="OQK33" s="22"/>
      <c r="OQL33" s="22"/>
      <c r="OQM33" s="22"/>
      <c r="OQN33" s="22"/>
      <c r="OQO33" s="22"/>
      <c r="OQP33" s="22"/>
      <c r="OQQ33" s="22"/>
      <c r="OQR33" s="22"/>
      <c r="OQS33" s="22"/>
      <c r="OQT33" s="22"/>
      <c r="OQU33" s="22"/>
      <c r="OQV33" s="22"/>
      <c r="OQW33" s="22"/>
      <c r="OQX33" s="22"/>
      <c r="OQY33" s="22"/>
      <c r="OQZ33" s="22"/>
      <c r="ORA33" s="22"/>
      <c r="ORB33" s="22"/>
      <c r="ORC33" s="22"/>
      <c r="ORD33" s="22"/>
      <c r="ORE33" s="22"/>
      <c r="ORF33" s="22"/>
      <c r="ORG33" s="22"/>
      <c r="ORH33" s="22"/>
      <c r="ORI33" s="22"/>
      <c r="ORJ33" s="22"/>
      <c r="ORK33" s="22"/>
      <c r="ORL33" s="22"/>
      <c r="ORM33" s="22"/>
      <c r="ORN33" s="22"/>
      <c r="ORO33" s="22"/>
      <c r="ORP33" s="22"/>
      <c r="ORQ33" s="22"/>
      <c r="ORR33" s="22"/>
      <c r="ORS33" s="22"/>
      <c r="ORT33" s="22"/>
      <c r="ORU33" s="22"/>
      <c r="ORV33" s="22"/>
      <c r="ORW33" s="22"/>
      <c r="ORX33" s="22"/>
      <c r="ORY33" s="22"/>
      <c r="ORZ33" s="22"/>
      <c r="OSA33" s="22"/>
      <c r="OSB33" s="22"/>
      <c r="OSC33" s="22"/>
      <c r="OSD33" s="22"/>
      <c r="OSE33" s="22"/>
      <c r="OSF33" s="22"/>
      <c r="OSG33" s="22"/>
      <c r="OSH33" s="22"/>
      <c r="OSI33" s="22"/>
      <c r="OSJ33" s="22"/>
      <c r="OSK33" s="22"/>
      <c r="OSL33" s="22"/>
      <c r="OSM33" s="22"/>
      <c r="OSN33" s="22"/>
      <c r="OSO33" s="22"/>
      <c r="OSP33" s="22"/>
      <c r="OSQ33" s="22"/>
      <c r="OSR33" s="22"/>
      <c r="OSS33" s="22"/>
      <c r="OST33" s="22"/>
      <c r="OSU33" s="22"/>
      <c r="OSV33" s="22"/>
      <c r="OSW33" s="22"/>
      <c r="OSX33" s="22"/>
      <c r="OSY33" s="22"/>
      <c r="OSZ33" s="22"/>
      <c r="OTA33" s="22"/>
      <c r="OTB33" s="22"/>
      <c r="OTC33" s="22"/>
      <c r="OTD33" s="22"/>
      <c r="OTE33" s="22"/>
      <c r="OTF33" s="22"/>
      <c r="OTG33" s="22"/>
      <c r="OTH33" s="22"/>
      <c r="OTI33" s="22"/>
      <c r="OTJ33" s="22"/>
      <c r="OTK33" s="22"/>
      <c r="OTL33" s="22"/>
      <c r="OTM33" s="22"/>
      <c r="OTN33" s="22"/>
      <c r="OTO33" s="22"/>
      <c r="OTP33" s="22"/>
      <c r="OTQ33" s="22"/>
      <c r="OTR33" s="22"/>
      <c r="OTS33" s="22"/>
      <c r="OTT33" s="22"/>
      <c r="OTU33" s="22"/>
      <c r="OTV33" s="22"/>
      <c r="OTW33" s="22"/>
      <c r="OTX33" s="22"/>
      <c r="OTY33" s="22"/>
      <c r="OTZ33" s="22"/>
      <c r="OUA33" s="22"/>
      <c r="OUB33" s="22"/>
      <c r="OUC33" s="22"/>
      <c r="OUD33" s="22"/>
      <c r="OUE33" s="22"/>
      <c r="OUF33" s="22"/>
      <c r="OUG33" s="22"/>
      <c r="OUH33" s="22"/>
      <c r="OUI33" s="22"/>
      <c r="OUJ33" s="22"/>
      <c r="OUK33" s="22"/>
      <c r="OUL33" s="22"/>
      <c r="OUM33" s="22"/>
      <c r="OUN33" s="22"/>
      <c r="OUO33" s="22"/>
      <c r="OUP33" s="22"/>
      <c r="OUQ33" s="22"/>
      <c r="OUR33" s="22"/>
      <c r="OUS33" s="22"/>
      <c r="OUT33" s="22"/>
      <c r="OUU33" s="22"/>
      <c r="OUV33" s="22"/>
      <c r="OUW33" s="22"/>
      <c r="OUX33" s="22"/>
      <c r="OUY33" s="22"/>
      <c r="OUZ33" s="22"/>
      <c r="OVA33" s="22"/>
      <c r="OVB33" s="22"/>
      <c r="OVC33" s="22"/>
      <c r="OVD33" s="22"/>
      <c r="OVE33" s="22"/>
      <c r="OVF33" s="22"/>
      <c r="OVG33" s="22"/>
      <c r="OVH33" s="22"/>
      <c r="OVI33" s="22"/>
      <c r="OVJ33" s="22"/>
      <c r="OVK33" s="22"/>
      <c r="OVL33" s="22"/>
      <c r="OVM33" s="22"/>
      <c r="OVN33" s="22"/>
      <c r="OVO33" s="22"/>
      <c r="OVP33" s="22"/>
      <c r="OVQ33" s="22"/>
      <c r="OVR33" s="22"/>
      <c r="OVS33" s="22"/>
      <c r="OVT33" s="22"/>
      <c r="OVU33" s="22"/>
      <c r="OVV33" s="22"/>
      <c r="OVW33" s="22"/>
      <c r="OVX33" s="22"/>
      <c r="OVY33" s="22"/>
      <c r="OVZ33" s="22"/>
      <c r="OWA33" s="22"/>
      <c r="OWB33" s="22"/>
      <c r="OWC33" s="22"/>
      <c r="OWD33" s="22"/>
      <c r="OWE33" s="22"/>
      <c r="OWF33" s="22"/>
      <c r="OWG33" s="22"/>
      <c r="OWH33" s="22"/>
      <c r="OWI33" s="22"/>
      <c r="OWJ33" s="22"/>
      <c r="OWK33" s="22"/>
      <c r="OWL33" s="22"/>
      <c r="OWM33" s="22"/>
      <c r="OWN33" s="22"/>
      <c r="OWO33" s="22"/>
      <c r="OWP33" s="22"/>
      <c r="OWQ33" s="22"/>
      <c r="OWR33" s="22"/>
      <c r="OWS33" s="22"/>
      <c r="OWT33" s="22"/>
      <c r="OWU33" s="22"/>
      <c r="OWV33" s="22"/>
      <c r="OWW33" s="22"/>
      <c r="OWX33" s="22"/>
      <c r="OWY33" s="22"/>
      <c r="OWZ33" s="22"/>
      <c r="OXA33" s="22"/>
      <c r="OXB33" s="22"/>
      <c r="OXC33" s="22"/>
      <c r="OXD33" s="22"/>
      <c r="OXE33" s="22"/>
      <c r="OXF33" s="22"/>
      <c r="OXG33" s="22"/>
      <c r="OXH33" s="22"/>
      <c r="OXI33" s="22"/>
      <c r="OXJ33" s="22"/>
      <c r="OXK33" s="22"/>
      <c r="OXL33" s="22"/>
      <c r="OXM33" s="22"/>
      <c r="OXN33" s="22"/>
      <c r="OXO33" s="22"/>
      <c r="OXP33" s="22"/>
      <c r="OXQ33" s="22"/>
      <c r="OXR33" s="22"/>
      <c r="OXS33" s="22"/>
      <c r="OXT33" s="22"/>
      <c r="OXU33" s="22"/>
      <c r="OXV33" s="22"/>
      <c r="OXW33" s="22"/>
      <c r="OXX33" s="22"/>
      <c r="OXY33" s="22"/>
      <c r="OXZ33" s="22"/>
      <c r="OYA33" s="22"/>
      <c r="OYB33" s="22"/>
      <c r="OYC33" s="22"/>
      <c r="OYD33" s="22"/>
      <c r="OYE33" s="22"/>
      <c r="OYF33" s="22"/>
      <c r="OYG33" s="22"/>
      <c r="OYH33" s="22"/>
      <c r="OYI33" s="22"/>
      <c r="OYJ33" s="22"/>
      <c r="OYK33" s="22"/>
      <c r="OYL33" s="22"/>
      <c r="OYM33" s="22"/>
      <c r="OYN33" s="22"/>
      <c r="OYO33" s="22"/>
      <c r="OYP33" s="22"/>
      <c r="OYQ33" s="22"/>
      <c r="OYR33" s="22"/>
      <c r="OYS33" s="22"/>
      <c r="OYT33" s="22"/>
      <c r="OYU33" s="22"/>
      <c r="OYV33" s="22"/>
      <c r="OYW33" s="22"/>
      <c r="OYX33" s="22"/>
      <c r="OYY33" s="22"/>
      <c r="OYZ33" s="22"/>
      <c r="OZA33" s="22"/>
      <c r="OZB33" s="22"/>
      <c r="OZC33" s="22"/>
      <c r="OZD33" s="22"/>
      <c r="OZE33" s="22"/>
      <c r="OZF33" s="22"/>
      <c r="OZG33" s="22"/>
      <c r="OZH33" s="22"/>
      <c r="OZI33" s="22"/>
      <c r="OZJ33" s="22"/>
      <c r="OZK33" s="22"/>
      <c r="OZL33" s="22"/>
      <c r="OZM33" s="22"/>
      <c r="OZN33" s="22"/>
      <c r="OZO33" s="22"/>
      <c r="OZP33" s="22"/>
      <c r="OZQ33" s="22"/>
      <c r="OZR33" s="22"/>
      <c r="OZS33" s="22"/>
      <c r="OZT33" s="22"/>
      <c r="OZU33" s="22"/>
      <c r="OZV33" s="22"/>
      <c r="OZW33" s="22"/>
      <c r="OZX33" s="22"/>
      <c r="OZY33" s="22"/>
      <c r="OZZ33" s="22"/>
      <c r="PAA33" s="22"/>
      <c r="PAB33" s="22"/>
      <c r="PAC33" s="22"/>
      <c r="PAD33" s="22"/>
      <c r="PAE33" s="22"/>
      <c r="PAF33" s="22"/>
      <c r="PAG33" s="22"/>
      <c r="PAH33" s="22"/>
      <c r="PAI33" s="22"/>
      <c r="PAJ33" s="22"/>
      <c r="PAK33" s="22"/>
      <c r="PAL33" s="22"/>
      <c r="PAM33" s="22"/>
      <c r="PAN33" s="22"/>
      <c r="PAO33" s="22"/>
      <c r="PAP33" s="22"/>
      <c r="PAQ33" s="22"/>
      <c r="PAR33" s="22"/>
      <c r="PAS33" s="22"/>
      <c r="PAT33" s="22"/>
      <c r="PAU33" s="22"/>
      <c r="PAV33" s="22"/>
      <c r="PAW33" s="22"/>
      <c r="PAX33" s="22"/>
      <c r="PAY33" s="22"/>
      <c r="PAZ33" s="22"/>
      <c r="PBA33" s="22"/>
      <c r="PBB33" s="22"/>
      <c r="PBC33" s="22"/>
      <c r="PBD33" s="22"/>
      <c r="PBE33" s="22"/>
      <c r="PBF33" s="22"/>
      <c r="PBG33" s="22"/>
      <c r="PBH33" s="22"/>
      <c r="PBI33" s="22"/>
      <c r="PBJ33" s="22"/>
      <c r="PBK33" s="22"/>
      <c r="PBL33" s="22"/>
      <c r="PBM33" s="22"/>
      <c r="PBN33" s="22"/>
      <c r="PBO33" s="22"/>
      <c r="PBP33" s="22"/>
      <c r="PBQ33" s="22"/>
      <c r="PBR33" s="22"/>
      <c r="PBS33" s="22"/>
      <c r="PBT33" s="22"/>
      <c r="PBU33" s="22"/>
      <c r="PBV33" s="22"/>
      <c r="PBW33" s="22"/>
      <c r="PBX33" s="22"/>
      <c r="PBY33" s="22"/>
      <c r="PBZ33" s="22"/>
      <c r="PCA33" s="22"/>
      <c r="PCB33" s="22"/>
      <c r="PCC33" s="22"/>
      <c r="PCD33" s="22"/>
      <c r="PCE33" s="22"/>
      <c r="PCF33" s="22"/>
      <c r="PCG33" s="22"/>
      <c r="PCH33" s="22"/>
      <c r="PCI33" s="22"/>
      <c r="PCJ33" s="22"/>
      <c r="PCK33" s="22"/>
      <c r="PCL33" s="22"/>
      <c r="PCM33" s="22"/>
      <c r="PCN33" s="22"/>
      <c r="PCO33" s="22"/>
      <c r="PCP33" s="22"/>
      <c r="PCQ33" s="22"/>
      <c r="PCR33" s="22"/>
      <c r="PCS33" s="22"/>
      <c r="PCT33" s="22"/>
      <c r="PCU33" s="22"/>
      <c r="PCV33" s="22"/>
      <c r="PCW33" s="22"/>
      <c r="PCX33" s="22"/>
      <c r="PCY33" s="22"/>
      <c r="PCZ33" s="22"/>
      <c r="PDA33" s="22"/>
      <c r="PDB33" s="22"/>
      <c r="PDC33" s="22"/>
      <c r="PDD33" s="22"/>
      <c r="PDE33" s="22"/>
      <c r="PDF33" s="22"/>
      <c r="PDG33" s="22"/>
      <c r="PDH33" s="22"/>
      <c r="PDI33" s="22"/>
      <c r="PDJ33" s="22"/>
      <c r="PDK33" s="22"/>
      <c r="PDL33" s="22"/>
      <c r="PDM33" s="22"/>
      <c r="PDN33" s="22"/>
      <c r="PDO33" s="22"/>
      <c r="PDP33" s="22"/>
      <c r="PDQ33" s="22"/>
      <c r="PDR33" s="22"/>
      <c r="PDS33" s="22"/>
      <c r="PDT33" s="22"/>
      <c r="PDU33" s="22"/>
      <c r="PDV33" s="22"/>
      <c r="PDW33" s="22"/>
      <c r="PDX33" s="22"/>
      <c r="PDY33" s="22"/>
      <c r="PDZ33" s="22"/>
      <c r="PEA33" s="22"/>
      <c r="PEB33" s="22"/>
      <c r="PEC33" s="22"/>
      <c r="PED33" s="22"/>
      <c r="PEE33" s="22"/>
      <c r="PEF33" s="22"/>
      <c r="PEG33" s="22"/>
      <c r="PEH33" s="22"/>
      <c r="PEI33" s="22"/>
      <c r="PEJ33" s="22"/>
      <c r="PEK33" s="22"/>
      <c r="PEL33" s="22"/>
      <c r="PEM33" s="22"/>
      <c r="PEN33" s="22"/>
      <c r="PEO33" s="22"/>
      <c r="PEP33" s="22"/>
      <c r="PEQ33" s="22"/>
      <c r="PER33" s="22"/>
      <c r="PES33" s="22"/>
      <c r="PET33" s="22"/>
      <c r="PEU33" s="22"/>
      <c r="PEV33" s="22"/>
      <c r="PEW33" s="22"/>
      <c r="PEX33" s="22"/>
      <c r="PEY33" s="22"/>
      <c r="PEZ33" s="22"/>
      <c r="PFA33" s="22"/>
      <c r="PFB33" s="22"/>
      <c r="PFC33" s="22"/>
      <c r="PFD33" s="22"/>
      <c r="PFE33" s="22"/>
      <c r="PFF33" s="22"/>
      <c r="PFG33" s="22"/>
      <c r="PFH33" s="22"/>
      <c r="PFI33" s="22"/>
      <c r="PFJ33" s="22"/>
      <c r="PFK33" s="22"/>
      <c r="PFL33" s="22"/>
      <c r="PFM33" s="22"/>
      <c r="PFN33" s="22"/>
      <c r="PFO33" s="22"/>
      <c r="PFP33" s="22"/>
      <c r="PFQ33" s="22"/>
      <c r="PFR33" s="22"/>
      <c r="PFS33" s="22"/>
      <c r="PFT33" s="22"/>
      <c r="PFU33" s="22"/>
      <c r="PFV33" s="22"/>
      <c r="PFW33" s="22"/>
      <c r="PFX33" s="22"/>
      <c r="PFY33" s="22"/>
      <c r="PFZ33" s="22"/>
      <c r="PGA33" s="22"/>
      <c r="PGB33" s="22"/>
      <c r="PGC33" s="22"/>
      <c r="PGD33" s="22"/>
      <c r="PGE33" s="22"/>
      <c r="PGF33" s="22"/>
      <c r="PGG33" s="22"/>
      <c r="PGH33" s="22"/>
      <c r="PGI33" s="22"/>
      <c r="PGJ33" s="22"/>
      <c r="PGK33" s="22"/>
      <c r="PGL33" s="22"/>
      <c r="PGM33" s="22"/>
      <c r="PGN33" s="22"/>
      <c r="PGO33" s="22"/>
      <c r="PGP33" s="22"/>
      <c r="PGQ33" s="22"/>
      <c r="PGR33" s="22"/>
      <c r="PGS33" s="22"/>
      <c r="PGT33" s="22"/>
      <c r="PGU33" s="22"/>
      <c r="PGV33" s="22"/>
      <c r="PGW33" s="22"/>
      <c r="PGX33" s="22"/>
      <c r="PGY33" s="22"/>
      <c r="PGZ33" s="22"/>
      <c r="PHA33" s="22"/>
      <c r="PHB33" s="22"/>
      <c r="PHC33" s="22"/>
      <c r="PHD33" s="22"/>
      <c r="PHE33" s="22"/>
      <c r="PHF33" s="22"/>
      <c r="PHG33" s="22"/>
      <c r="PHH33" s="22"/>
      <c r="PHI33" s="22"/>
      <c r="PHJ33" s="22"/>
      <c r="PHK33" s="22"/>
      <c r="PHL33" s="22"/>
      <c r="PHM33" s="22"/>
      <c r="PHN33" s="22"/>
      <c r="PHO33" s="22"/>
      <c r="PHP33" s="22"/>
      <c r="PHQ33" s="22"/>
      <c r="PHR33" s="22"/>
      <c r="PHS33" s="22"/>
      <c r="PHT33" s="22"/>
      <c r="PHU33" s="22"/>
      <c r="PHV33" s="22"/>
      <c r="PHW33" s="22"/>
      <c r="PHX33" s="22"/>
      <c r="PHY33" s="22"/>
      <c r="PHZ33" s="22"/>
      <c r="PIA33" s="22"/>
      <c r="PIB33" s="22"/>
      <c r="PIC33" s="22"/>
      <c r="PID33" s="22"/>
      <c r="PIE33" s="22"/>
      <c r="PIF33" s="22"/>
      <c r="PIG33" s="22"/>
      <c r="PIH33" s="22"/>
      <c r="PII33" s="22"/>
      <c r="PIJ33" s="22"/>
      <c r="PIK33" s="22"/>
      <c r="PIL33" s="22"/>
      <c r="PIM33" s="22"/>
      <c r="PIN33" s="22"/>
      <c r="PIO33" s="22"/>
      <c r="PIP33" s="22"/>
      <c r="PIQ33" s="22"/>
      <c r="PIR33" s="22"/>
      <c r="PIS33" s="22"/>
      <c r="PIT33" s="22"/>
      <c r="PIU33" s="22"/>
      <c r="PIV33" s="22"/>
      <c r="PIW33" s="22"/>
      <c r="PIX33" s="22"/>
      <c r="PIY33" s="22"/>
      <c r="PIZ33" s="22"/>
      <c r="PJA33" s="22"/>
      <c r="PJB33" s="22"/>
      <c r="PJC33" s="22"/>
      <c r="PJD33" s="22"/>
      <c r="PJE33" s="22"/>
      <c r="PJF33" s="22"/>
      <c r="PJG33" s="22"/>
      <c r="PJH33" s="22"/>
      <c r="PJI33" s="22"/>
      <c r="PJJ33" s="22"/>
      <c r="PJK33" s="22"/>
      <c r="PJL33" s="22"/>
      <c r="PJM33" s="22"/>
      <c r="PJN33" s="22"/>
      <c r="PJO33" s="22"/>
      <c r="PJP33" s="22"/>
      <c r="PJQ33" s="22"/>
      <c r="PJR33" s="22"/>
      <c r="PJS33" s="22"/>
      <c r="PJT33" s="22"/>
      <c r="PJU33" s="22"/>
      <c r="PJV33" s="22"/>
      <c r="PJW33" s="22"/>
      <c r="PJX33" s="22"/>
      <c r="PJY33" s="22"/>
      <c r="PJZ33" s="22"/>
      <c r="PKA33" s="22"/>
      <c r="PKB33" s="22"/>
      <c r="PKC33" s="22"/>
      <c r="PKD33" s="22"/>
      <c r="PKE33" s="22"/>
      <c r="PKF33" s="22"/>
      <c r="PKG33" s="22"/>
      <c r="PKH33" s="22"/>
      <c r="PKI33" s="22"/>
      <c r="PKJ33" s="22"/>
      <c r="PKK33" s="22"/>
      <c r="PKL33" s="22"/>
      <c r="PKM33" s="22"/>
      <c r="PKN33" s="22"/>
      <c r="PKO33" s="22"/>
      <c r="PKP33" s="22"/>
      <c r="PKQ33" s="22"/>
      <c r="PKR33" s="22"/>
      <c r="PKS33" s="22"/>
      <c r="PKT33" s="22"/>
      <c r="PKU33" s="22"/>
      <c r="PKV33" s="22"/>
      <c r="PKW33" s="22"/>
      <c r="PKX33" s="22"/>
      <c r="PKY33" s="22"/>
      <c r="PKZ33" s="22"/>
      <c r="PLA33" s="22"/>
      <c r="PLB33" s="22"/>
      <c r="PLC33" s="22"/>
      <c r="PLD33" s="22"/>
      <c r="PLE33" s="22"/>
      <c r="PLF33" s="22"/>
      <c r="PLG33" s="22"/>
      <c r="PLH33" s="22"/>
      <c r="PLI33" s="22"/>
      <c r="PLJ33" s="22"/>
      <c r="PLK33" s="22"/>
      <c r="PLL33" s="22"/>
      <c r="PLM33" s="22"/>
      <c r="PLN33" s="22"/>
      <c r="PLO33" s="22"/>
      <c r="PLP33" s="22"/>
      <c r="PLQ33" s="22"/>
      <c r="PLR33" s="22"/>
      <c r="PLS33" s="22"/>
      <c r="PLT33" s="22"/>
      <c r="PLU33" s="22"/>
      <c r="PLV33" s="22"/>
      <c r="PLW33" s="22"/>
      <c r="PLX33" s="22"/>
      <c r="PLY33" s="22"/>
      <c r="PLZ33" s="22"/>
      <c r="PMA33" s="22"/>
      <c r="PMB33" s="22"/>
      <c r="PMC33" s="22"/>
      <c r="PMD33" s="22"/>
      <c r="PME33" s="22"/>
      <c r="PMF33" s="22"/>
      <c r="PMG33" s="22"/>
      <c r="PMH33" s="22"/>
      <c r="PMI33" s="22"/>
      <c r="PMJ33" s="22"/>
      <c r="PMK33" s="22"/>
      <c r="PML33" s="22"/>
      <c r="PMM33" s="22"/>
      <c r="PMN33" s="22"/>
      <c r="PMO33" s="22"/>
      <c r="PMP33" s="22"/>
      <c r="PMQ33" s="22"/>
      <c r="PMR33" s="22"/>
      <c r="PMS33" s="22"/>
      <c r="PMT33" s="22"/>
      <c r="PMU33" s="22"/>
      <c r="PMV33" s="22"/>
      <c r="PMW33" s="22"/>
      <c r="PMX33" s="22"/>
      <c r="PMY33" s="22"/>
      <c r="PMZ33" s="22"/>
      <c r="PNA33" s="22"/>
      <c r="PNB33" s="22"/>
      <c r="PNC33" s="22"/>
      <c r="PND33" s="22"/>
      <c r="PNE33" s="22"/>
      <c r="PNF33" s="22"/>
      <c r="PNG33" s="22"/>
      <c r="PNH33" s="22"/>
      <c r="PNI33" s="22"/>
      <c r="PNJ33" s="22"/>
      <c r="PNK33" s="22"/>
      <c r="PNL33" s="22"/>
      <c r="PNM33" s="22"/>
      <c r="PNN33" s="22"/>
      <c r="PNO33" s="22"/>
      <c r="PNP33" s="22"/>
      <c r="PNQ33" s="22"/>
      <c r="PNR33" s="22"/>
      <c r="PNS33" s="22"/>
      <c r="PNT33" s="22"/>
      <c r="PNU33" s="22"/>
      <c r="PNV33" s="22"/>
      <c r="PNW33" s="22"/>
      <c r="PNX33" s="22"/>
      <c r="PNY33" s="22"/>
      <c r="PNZ33" s="22"/>
      <c r="POA33" s="22"/>
      <c r="POB33" s="22"/>
      <c r="POC33" s="22"/>
      <c r="POD33" s="22"/>
      <c r="POE33" s="22"/>
      <c r="POF33" s="22"/>
      <c r="POG33" s="22"/>
      <c r="POH33" s="22"/>
      <c r="POI33" s="22"/>
      <c r="POJ33" s="22"/>
      <c r="POK33" s="22"/>
      <c r="POL33" s="22"/>
      <c r="POM33" s="22"/>
      <c r="PON33" s="22"/>
      <c r="POO33" s="22"/>
      <c r="POP33" s="22"/>
      <c r="POQ33" s="22"/>
      <c r="POR33" s="22"/>
      <c r="POS33" s="22"/>
      <c r="POT33" s="22"/>
      <c r="POU33" s="22"/>
      <c r="POV33" s="22"/>
      <c r="POW33" s="22"/>
      <c r="POX33" s="22"/>
      <c r="POY33" s="22"/>
      <c r="POZ33" s="22"/>
      <c r="PPA33" s="22"/>
      <c r="PPB33" s="22"/>
      <c r="PPC33" s="22"/>
      <c r="PPD33" s="22"/>
      <c r="PPE33" s="22"/>
      <c r="PPF33" s="22"/>
      <c r="PPG33" s="22"/>
      <c r="PPH33" s="22"/>
      <c r="PPI33" s="22"/>
      <c r="PPJ33" s="22"/>
      <c r="PPK33" s="22"/>
      <c r="PPL33" s="22"/>
      <c r="PPM33" s="22"/>
      <c r="PPN33" s="22"/>
      <c r="PPO33" s="22"/>
      <c r="PPP33" s="22"/>
      <c r="PPQ33" s="22"/>
      <c r="PPR33" s="22"/>
      <c r="PPS33" s="22"/>
      <c r="PPT33" s="22"/>
      <c r="PPU33" s="22"/>
      <c r="PPV33" s="22"/>
      <c r="PPW33" s="22"/>
      <c r="PPX33" s="22"/>
      <c r="PPY33" s="22"/>
      <c r="PPZ33" s="22"/>
      <c r="PQA33" s="22"/>
      <c r="PQB33" s="22"/>
      <c r="PQC33" s="22"/>
      <c r="PQD33" s="22"/>
      <c r="PQE33" s="22"/>
      <c r="PQF33" s="22"/>
      <c r="PQG33" s="22"/>
      <c r="PQH33" s="22"/>
      <c r="PQI33" s="22"/>
      <c r="PQJ33" s="22"/>
      <c r="PQK33" s="22"/>
      <c r="PQL33" s="22"/>
      <c r="PQM33" s="22"/>
      <c r="PQN33" s="22"/>
      <c r="PQO33" s="22"/>
      <c r="PQP33" s="22"/>
      <c r="PQQ33" s="22"/>
      <c r="PQR33" s="22"/>
      <c r="PQS33" s="22"/>
      <c r="PQT33" s="22"/>
      <c r="PQU33" s="22"/>
      <c r="PQV33" s="22"/>
      <c r="PQW33" s="22"/>
      <c r="PQX33" s="22"/>
      <c r="PQY33" s="22"/>
      <c r="PQZ33" s="22"/>
      <c r="PRA33" s="22"/>
      <c r="PRB33" s="22"/>
      <c r="PRC33" s="22"/>
      <c r="PRD33" s="22"/>
      <c r="PRE33" s="22"/>
      <c r="PRF33" s="22"/>
      <c r="PRG33" s="22"/>
      <c r="PRH33" s="22"/>
      <c r="PRI33" s="22"/>
      <c r="PRJ33" s="22"/>
      <c r="PRK33" s="22"/>
      <c r="PRL33" s="22"/>
      <c r="PRM33" s="22"/>
      <c r="PRN33" s="22"/>
      <c r="PRO33" s="22"/>
      <c r="PRP33" s="22"/>
      <c r="PRQ33" s="22"/>
      <c r="PRR33" s="22"/>
      <c r="PRS33" s="22"/>
      <c r="PRT33" s="22"/>
      <c r="PRU33" s="22"/>
      <c r="PRV33" s="22"/>
      <c r="PRW33" s="22"/>
      <c r="PRX33" s="22"/>
      <c r="PRY33" s="22"/>
      <c r="PRZ33" s="22"/>
      <c r="PSA33" s="22"/>
      <c r="PSB33" s="22"/>
      <c r="PSC33" s="22"/>
      <c r="PSD33" s="22"/>
      <c r="PSE33" s="22"/>
      <c r="PSF33" s="22"/>
      <c r="PSG33" s="22"/>
      <c r="PSH33" s="22"/>
      <c r="PSI33" s="22"/>
      <c r="PSJ33" s="22"/>
      <c r="PSK33" s="22"/>
      <c r="PSL33" s="22"/>
      <c r="PSM33" s="22"/>
      <c r="PSN33" s="22"/>
      <c r="PSO33" s="22"/>
      <c r="PSP33" s="22"/>
      <c r="PSQ33" s="22"/>
      <c r="PSR33" s="22"/>
      <c r="PSS33" s="22"/>
      <c r="PST33" s="22"/>
      <c r="PSU33" s="22"/>
      <c r="PSV33" s="22"/>
      <c r="PSW33" s="22"/>
      <c r="PSX33" s="22"/>
      <c r="PSY33" s="22"/>
      <c r="PSZ33" s="22"/>
      <c r="PTA33" s="22"/>
      <c r="PTB33" s="22"/>
      <c r="PTC33" s="22"/>
      <c r="PTD33" s="22"/>
      <c r="PTE33" s="22"/>
      <c r="PTF33" s="22"/>
      <c r="PTG33" s="22"/>
      <c r="PTH33" s="22"/>
      <c r="PTI33" s="22"/>
      <c r="PTJ33" s="22"/>
      <c r="PTK33" s="22"/>
      <c r="PTL33" s="22"/>
      <c r="PTM33" s="22"/>
      <c r="PTN33" s="22"/>
      <c r="PTO33" s="22"/>
      <c r="PTP33" s="22"/>
      <c r="PTQ33" s="22"/>
      <c r="PTR33" s="22"/>
      <c r="PTS33" s="22"/>
      <c r="PTT33" s="22"/>
      <c r="PTU33" s="22"/>
      <c r="PTV33" s="22"/>
      <c r="PTW33" s="22"/>
      <c r="PTX33" s="22"/>
      <c r="PTY33" s="22"/>
      <c r="PTZ33" s="22"/>
      <c r="PUA33" s="22"/>
      <c r="PUB33" s="22"/>
      <c r="PUC33" s="22"/>
      <c r="PUD33" s="22"/>
      <c r="PUE33" s="22"/>
      <c r="PUF33" s="22"/>
      <c r="PUG33" s="22"/>
      <c r="PUH33" s="22"/>
      <c r="PUI33" s="22"/>
      <c r="PUJ33" s="22"/>
      <c r="PUK33" s="22"/>
      <c r="PUL33" s="22"/>
      <c r="PUM33" s="22"/>
      <c r="PUN33" s="22"/>
      <c r="PUO33" s="22"/>
      <c r="PUP33" s="22"/>
      <c r="PUQ33" s="22"/>
      <c r="PUR33" s="22"/>
      <c r="PUS33" s="22"/>
      <c r="PUT33" s="22"/>
      <c r="PUU33" s="22"/>
      <c r="PUV33" s="22"/>
      <c r="PUW33" s="22"/>
      <c r="PUX33" s="22"/>
      <c r="PUY33" s="22"/>
      <c r="PUZ33" s="22"/>
      <c r="PVA33" s="22"/>
      <c r="PVB33" s="22"/>
      <c r="PVC33" s="22"/>
      <c r="PVD33" s="22"/>
      <c r="PVE33" s="22"/>
      <c r="PVF33" s="22"/>
      <c r="PVG33" s="22"/>
      <c r="PVH33" s="22"/>
      <c r="PVI33" s="22"/>
      <c r="PVJ33" s="22"/>
      <c r="PVK33" s="22"/>
      <c r="PVL33" s="22"/>
      <c r="PVM33" s="22"/>
      <c r="PVN33" s="22"/>
      <c r="PVO33" s="22"/>
      <c r="PVP33" s="22"/>
      <c r="PVQ33" s="22"/>
      <c r="PVR33" s="22"/>
      <c r="PVS33" s="22"/>
      <c r="PVT33" s="22"/>
      <c r="PVU33" s="22"/>
      <c r="PVV33" s="22"/>
      <c r="PVW33" s="22"/>
      <c r="PVX33" s="22"/>
      <c r="PVY33" s="22"/>
      <c r="PVZ33" s="22"/>
      <c r="PWA33" s="22"/>
      <c r="PWB33" s="22"/>
      <c r="PWC33" s="22"/>
      <c r="PWD33" s="22"/>
      <c r="PWE33" s="22"/>
      <c r="PWF33" s="22"/>
      <c r="PWG33" s="22"/>
      <c r="PWH33" s="22"/>
      <c r="PWI33" s="22"/>
      <c r="PWJ33" s="22"/>
      <c r="PWK33" s="22"/>
      <c r="PWL33" s="22"/>
      <c r="PWM33" s="22"/>
      <c r="PWN33" s="22"/>
      <c r="PWO33" s="22"/>
      <c r="PWP33" s="22"/>
      <c r="PWQ33" s="22"/>
      <c r="PWR33" s="22"/>
      <c r="PWS33" s="22"/>
      <c r="PWT33" s="22"/>
      <c r="PWU33" s="22"/>
      <c r="PWV33" s="22"/>
      <c r="PWW33" s="22"/>
      <c r="PWX33" s="22"/>
      <c r="PWY33" s="22"/>
      <c r="PWZ33" s="22"/>
      <c r="PXA33" s="22"/>
      <c r="PXB33" s="22"/>
      <c r="PXC33" s="22"/>
      <c r="PXD33" s="22"/>
      <c r="PXE33" s="22"/>
      <c r="PXF33" s="22"/>
      <c r="PXG33" s="22"/>
      <c r="PXH33" s="22"/>
      <c r="PXI33" s="22"/>
      <c r="PXJ33" s="22"/>
      <c r="PXK33" s="22"/>
      <c r="PXL33" s="22"/>
      <c r="PXM33" s="22"/>
      <c r="PXN33" s="22"/>
      <c r="PXO33" s="22"/>
      <c r="PXP33" s="22"/>
      <c r="PXQ33" s="22"/>
      <c r="PXR33" s="22"/>
      <c r="PXS33" s="22"/>
      <c r="PXT33" s="22"/>
      <c r="PXU33" s="22"/>
      <c r="PXV33" s="22"/>
      <c r="PXW33" s="22"/>
      <c r="PXX33" s="22"/>
      <c r="PXY33" s="22"/>
      <c r="PXZ33" s="22"/>
      <c r="PYA33" s="22"/>
      <c r="PYB33" s="22"/>
      <c r="PYC33" s="22"/>
      <c r="PYD33" s="22"/>
      <c r="PYE33" s="22"/>
      <c r="PYF33" s="22"/>
      <c r="PYG33" s="22"/>
      <c r="PYH33" s="22"/>
      <c r="PYI33" s="22"/>
      <c r="PYJ33" s="22"/>
      <c r="PYK33" s="22"/>
      <c r="PYL33" s="22"/>
      <c r="PYM33" s="22"/>
      <c r="PYN33" s="22"/>
      <c r="PYO33" s="22"/>
      <c r="PYP33" s="22"/>
      <c r="PYQ33" s="22"/>
      <c r="PYR33" s="22"/>
      <c r="PYS33" s="22"/>
      <c r="PYT33" s="22"/>
      <c r="PYU33" s="22"/>
      <c r="PYV33" s="22"/>
      <c r="PYW33" s="22"/>
      <c r="PYX33" s="22"/>
      <c r="PYY33" s="22"/>
      <c r="PYZ33" s="22"/>
      <c r="PZA33" s="22"/>
      <c r="PZB33" s="22"/>
      <c r="PZC33" s="22"/>
      <c r="PZD33" s="22"/>
      <c r="PZE33" s="22"/>
      <c r="PZF33" s="22"/>
      <c r="PZG33" s="22"/>
      <c r="PZH33" s="22"/>
      <c r="PZI33" s="22"/>
      <c r="PZJ33" s="22"/>
      <c r="PZK33" s="22"/>
      <c r="PZL33" s="22"/>
      <c r="PZM33" s="22"/>
      <c r="PZN33" s="22"/>
      <c r="PZO33" s="22"/>
      <c r="PZP33" s="22"/>
      <c r="PZQ33" s="22"/>
      <c r="PZR33" s="22"/>
      <c r="PZS33" s="22"/>
      <c r="PZT33" s="22"/>
      <c r="PZU33" s="22"/>
      <c r="PZV33" s="22"/>
      <c r="PZW33" s="22"/>
      <c r="PZX33" s="22"/>
      <c r="PZY33" s="22"/>
      <c r="PZZ33" s="22"/>
      <c r="QAA33" s="22"/>
      <c r="QAB33" s="22"/>
      <c r="QAC33" s="22"/>
      <c r="QAD33" s="22"/>
      <c r="QAE33" s="22"/>
      <c r="QAF33" s="22"/>
      <c r="QAG33" s="22"/>
      <c r="QAH33" s="22"/>
      <c r="QAI33" s="22"/>
      <c r="QAJ33" s="22"/>
      <c r="QAK33" s="22"/>
      <c r="QAL33" s="22"/>
      <c r="QAM33" s="22"/>
      <c r="QAN33" s="22"/>
      <c r="QAO33" s="22"/>
      <c r="QAP33" s="22"/>
      <c r="QAQ33" s="22"/>
      <c r="QAR33" s="22"/>
      <c r="QAS33" s="22"/>
      <c r="QAT33" s="22"/>
      <c r="QAU33" s="22"/>
      <c r="QAV33" s="22"/>
      <c r="QAW33" s="22"/>
      <c r="QAX33" s="22"/>
      <c r="QAY33" s="22"/>
      <c r="QAZ33" s="22"/>
      <c r="QBA33" s="22"/>
      <c r="QBB33" s="22"/>
      <c r="QBC33" s="22"/>
      <c r="QBD33" s="22"/>
      <c r="QBE33" s="22"/>
      <c r="QBF33" s="22"/>
      <c r="QBG33" s="22"/>
      <c r="QBH33" s="22"/>
      <c r="QBI33" s="22"/>
      <c r="QBJ33" s="22"/>
      <c r="QBK33" s="22"/>
      <c r="QBL33" s="22"/>
      <c r="QBM33" s="22"/>
      <c r="QBN33" s="22"/>
      <c r="QBO33" s="22"/>
      <c r="QBP33" s="22"/>
      <c r="QBQ33" s="22"/>
      <c r="QBR33" s="22"/>
      <c r="QBS33" s="22"/>
      <c r="QBT33" s="22"/>
      <c r="QBU33" s="22"/>
      <c r="QBV33" s="22"/>
      <c r="QBW33" s="22"/>
      <c r="QBX33" s="22"/>
      <c r="QBY33" s="22"/>
      <c r="QBZ33" s="22"/>
      <c r="QCA33" s="22"/>
      <c r="QCB33" s="22"/>
      <c r="QCC33" s="22"/>
      <c r="QCD33" s="22"/>
      <c r="QCE33" s="22"/>
      <c r="QCF33" s="22"/>
      <c r="QCG33" s="22"/>
      <c r="QCH33" s="22"/>
      <c r="QCI33" s="22"/>
      <c r="QCJ33" s="22"/>
      <c r="QCK33" s="22"/>
      <c r="QCL33" s="22"/>
      <c r="QCM33" s="22"/>
      <c r="QCN33" s="22"/>
      <c r="QCO33" s="22"/>
      <c r="QCP33" s="22"/>
      <c r="QCQ33" s="22"/>
      <c r="QCR33" s="22"/>
      <c r="QCS33" s="22"/>
      <c r="QCT33" s="22"/>
      <c r="QCU33" s="22"/>
      <c r="QCV33" s="22"/>
      <c r="QCW33" s="22"/>
      <c r="QCX33" s="22"/>
      <c r="QCY33" s="22"/>
      <c r="QCZ33" s="22"/>
      <c r="QDA33" s="22"/>
      <c r="QDB33" s="22"/>
      <c r="QDC33" s="22"/>
      <c r="QDD33" s="22"/>
      <c r="QDE33" s="22"/>
      <c r="QDF33" s="22"/>
      <c r="QDG33" s="22"/>
      <c r="QDH33" s="22"/>
      <c r="QDI33" s="22"/>
      <c r="QDJ33" s="22"/>
      <c r="QDK33" s="22"/>
      <c r="QDL33" s="22"/>
      <c r="QDM33" s="22"/>
      <c r="QDN33" s="22"/>
      <c r="QDO33" s="22"/>
      <c r="QDP33" s="22"/>
      <c r="QDQ33" s="22"/>
      <c r="QDR33" s="22"/>
      <c r="QDS33" s="22"/>
      <c r="QDT33" s="22"/>
      <c r="QDU33" s="22"/>
      <c r="QDV33" s="22"/>
      <c r="QDW33" s="22"/>
      <c r="QDX33" s="22"/>
      <c r="QDY33" s="22"/>
      <c r="QDZ33" s="22"/>
      <c r="QEA33" s="22"/>
      <c r="QEB33" s="22"/>
      <c r="QEC33" s="22"/>
      <c r="QED33" s="22"/>
      <c r="QEE33" s="22"/>
      <c r="QEF33" s="22"/>
      <c r="QEG33" s="22"/>
      <c r="QEH33" s="22"/>
      <c r="QEI33" s="22"/>
      <c r="QEJ33" s="22"/>
      <c r="QEK33" s="22"/>
      <c r="QEL33" s="22"/>
      <c r="QEM33" s="22"/>
      <c r="QEN33" s="22"/>
      <c r="QEO33" s="22"/>
      <c r="QEP33" s="22"/>
      <c r="QEQ33" s="22"/>
      <c r="QER33" s="22"/>
      <c r="QES33" s="22"/>
      <c r="QET33" s="22"/>
      <c r="QEU33" s="22"/>
      <c r="QEV33" s="22"/>
      <c r="QEW33" s="22"/>
      <c r="QEX33" s="22"/>
      <c r="QEY33" s="22"/>
      <c r="QEZ33" s="22"/>
      <c r="QFA33" s="22"/>
      <c r="QFB33" s="22"/>
      <c r="QFC33" s="22"/>
      <c r="QFD33" s="22"/>
      <c r="QFE33" s="22"/>
      <c r="QFF33" s="22"/>
      <c r="QFG33" s="22"/>
      <c r="QFH33" s="22"/>
      <c r="QFI33" s="22"/>
      <c r="QFJ33" s="22"/>
      <c r="QFK33" s="22"/>
      <c r="QFL33" s="22"/>
      <c r="QFM33" s="22"/>
      <c r="QFN33" s="22"/>
      <c r="QFO33" s="22"/>
      <c r="QFP33" s="22"/>
      <c r="QFQ33" s="22"/>
      <c r="QFR33" s="22"/>
      <c r="QFS33" s="22"/>
      <c r="QFT33" s="22"/>
      <c r="QFU33" s="22"/>
      <c r="QFV33" s="22"/>
      <c r="QFW33" s="22"/>
      <c r="QFX33" s="22"/>
      <c r="QFY33" s="22"/>
      <c r="QFZ33" s="22"/>
      <c r="QGA33" s="22"/>
      <c r="QGB33" s="22"/>
      <c r="QGC33" s="22"/>
      <c r="QGD33" s="22"/>
      <c r="QGE33" s="22"/>
      <c r="QGF33" s="22"/>
      <c r="QGG33" s="22"/>
      <c r="QGH33" s="22"/>
      <c r="QGI33" s="22"/>
      <c r="QGJ33" s="22"/>
      <c r="QGK33" s="22"/>
      <c r="QGL33" s="22"/>
      <c r="QGM33" s="22"/>
      <c r="QGN33" s="22"/>
      <c r="QGO33" s="22"/>
      <c r="QGP33" s="22"/>
      <c r="QGQ33" s="22"/>
      <c r="QGR33" s="22"/>
      <c r="QGS33" s="22"/>
      <c r="QGT33" s="22"/>
      <c r="QGU33" s="22"/>
      <c r="QGV33" s="22"/>
      <c r="QGW33" s="22"/>
      <c r="QGX33" s="22"/>
      <c r="QGY33" s="22"/>
      <c r="QGZ33" s="22"/>
      <c r="QHA33" s="22"/>
      <c r="QHB33" s="22"/>
      <c r="QHC33" s="22"/>
      <c r="QHD33" s="22"/>
      <c r="QHE33" s="22"/>
      <c r="QHF33" s="22"/>
      <c r="QHG33" s="22"/>
      <c r="QHH33" s="22"/>
      <c r="QHI33" s="22"/>
      <c r="QHJ33" s="22"/>
      <c r="QHK33" s="22"/>
      <c r="QHL33" s="22"/>
      <c r="QHM33" s="22"/>
      <c r="QHN33" s="22"/>
      <c r="QHO33" s="22"/>
      <c r="QHP33" s="22"/>
      <c r="QHQ33" s="22"/>
      <c r="QHR33" s="22"/>
      <c r="QHS33" s="22"/>
      <c r="QHT33" s="22"/>
      <c r="QHU33" s="22"/>
      <c r="QHV33" s="22"/>
      <c r="QHW33" s="22"/>
      <c r="QHX33" s="22"/>
      <c r="QHY33" s="22"/>
      <c r="QHZ33" s="22"/>
      <c r="QIA33" s="22"/>
      <c r="QIB33" s="22"/>
      <c r="QIC33" s="22"/>
      <c r="QID33" s="22"/>
      <c r="QIE33" s="22"/>
      <c r="QIF33" s="22"/>
      <c r="QIG33" s="22"/>
      <c r="QIH33" s="22"/>
      <c r="QII33" s="22"/>
      <c r="QIJ33" s="22"/>
      <c r="QIK33" s="22"/>
      <c r="QIL33" s="22"/>
      <c r="QIM33" s="22"/>
      <c r="QIN33" s="22"/>
      <c r="QIO33" s="22"/>
      <c r="QIP33" s="22"/>
      <c r="QIQ33" s="22"/>
      <c r="QIR33" s="22"/>
      <c r="QIS33" s="22"/>
      <c r="QIT33" s="22"/>
      <c r="QIU33" s="22"/>
      <c r="QIV33" s="22"/>
      <c r="QIW33" s="22"/>
      <c r="QIX33" s="22"/>
      <c r="QIY33" s="22"/>
      <c r="QIZ33" s="22"/>
      <c r="QJA33" s="22"/>
      <c r="QJB33" s="22"/>
      <c r="QJC33" s="22"/>
      <c r="QJD33" s="22"/>
      <c r="QJE33" s="22"/>
      <c r="QJF33" s="22"/>
      <c r="QJG33" s="22"/>
      <c r="QJH33" s="22"/>
      <c r="QJI33" s="22"/>
      <c r="QJJ33" s="22"/>
      <c r="QJK33" s="22"/>
      <c r="QJL33" s="22"/>
      <c r="QJM33" s="22"/>
      <c r="QJN33" s="22"/>
      <c r="QJO33" s="22"/>
      <c r="QJP33" s="22"/>
      <c r="QJQ33" s="22"/>
      <c r="QJR33" s="22"/>
      <c r="QJS33" s="22"/>
      <c r="QJT33" s="22"/>
      <c r="QJU33" s="22"/>
      <c r="QJV33" s="22"/>
      <c r="QJW33" s="22"/>
      <c r="QJX33" s="22"/>
      <c r="QJY33" s="22"/>
      <c r="QJZ33" s="22"/>
      <c r="QKA33" s="22"/>
      <c r="QKB33" s="22"/>
      <c r="QKC33" s="22"/>
      <c r="QKD33" s="22"/>
      <c r="QKE33" s="22"/>
      <c r="QKF33" s="22"/>
      <c r="QKG33" s="22"/>
      <c r="QKH33" s="22"/>
      <c r="QKI33" s="22"/>
      <c r="QKJ33" s="22"/>
      <c r="QKK33" s="22"/>
      <c r="QKL33" s="22"/>
      <c r="QKM33" s="22"/>
      <c r="QKN33" s="22"/>
      <c r="QKO33" s="22"/>
      <c r="QKP33" s="22"/>
      <c r="QKQ33" s="22"/>
      <c r="QKR33" s="22"/>
      <c r="QKS33" s="22"/>
      <c r="QKT33" s="22"/>
      <c r="QKU33" s="22"/>
      <c r="QKV33" s="22"/>
      <c r="QKW33" s="22"/>
      <c r="QKX33" s="22"/>
      <c r="QKY33" s="22"/>
      <c r="QKZ33" s="22"/>
      <c r="QLA33" s="22"/>
      <c r="QLB33" s="22"/>
      <c r="QLC33" s="22"/>
      <c r="QLD33" s="22"/>
      <c r="QLE33" s="22"/>
      <c r="QLF33" s="22"/>
      <c r="QLG33" s="22"/>
      <c r="QLH33" s="22"/>
      <c r="QLI33" s="22"/>
      <c r="QLJ33" s="22"/>
      <c r="QLK33" s="22"/>
      <c r="QLL33" s="22"/>
      <c r="QLM33" s="22"/>
      <c r="QLN33" s="22"/>
      <c r="QLO33" s="22"/>
      <c r="QLP33" s="22"/>
      <c r="QLQ33" s="22"/>
      <c r="QLR33" s="22"/>
      <c r="QLS33" s="22"/>
      <c r="QLT33" s="22"/>
      <c r="QLU33" s="22"/>
      <c r="QLV33" s="22"/>
      <c r="QLW33" s="22"/>
      <c r="QLX33" s="22"/>
      <c r="QLY33" s="22"/>
      <c r="QLZ33" s="22"/>
      <c r="QMA33" s="22"/>
      <c r="QMB33" s="22"/>
      <c r="QMC33" s="22"/>
      <c r="QMD33" s="22"/>
      <c r="QME33" s="22"/>
      <c r="QMF33" s="22"/>
      <c r="QMG33" s="22"/>
      <c r="QMH33" s="22"/>
      <c r="QMI33" s="22"/>
      <c r="QMJ33" s="22"/>
      <c r="QMK33" s="22"/>
      <c r="QML33" s="22"/>
      <c r="QMM33" s="22"/>
      <c r="QMN33" s="22"/>
      <c r="QMO33" s="22"/>
      <c r="QMP33" s="22"/>
      <c r="QMQ33" s="22"/>
      <c r="QMR33" s="22"/>
      <c r="QMS33" s="22"/>
      <c r="QMT33" s="22"/>
      <c r="QMU33" s="22"/>
      <c r="QMV33" s="22"/>
      <c r="QMW33" s="22"/>
      <c r="QMX33" s="22"/>
      <c r="QMY33" s="22"/>
      <c r="QMZ33" s="22"/>
      <c r="QNA33" s="22"/>
      <c r="QNB33" s="22"/>
      <c r="QNC33" s="22"/>
      <c r="QND33" s="22"/>
      <c r="QNE33" s="22"/>
      <c r="QNF33" s="22"/>
      <c r="QNG33" s="22"/>
      <c r="QNH33" s="22"/>
      <c r="QNI33" s="22"/>
      <c r="QNJ33" s="22"/>
      <c r="QNK33" s="22"/>
      <c r="QNL33" s="22"/>
      <c r="QNM33" s="22"/>
      <c r="QNN33" s="22"/>
      <c r="QNO33" s="22"/>
      <c r="QNP33" s="22"/>
      <c r="QNQ33" s="22"/>
      <c r="QNR33" s="22"/>
      <c r="QNS33" s="22"/>
      <c r="QNT33" s="22"/>
      <c r="QNU33" s="22"/>
      <c r="QNV33" s="22"/>
      <c r="QNW33" s="22"/>
      <c r="QNX33" s="22"/>
      <c r="QNY33" s="22"/>
      <c r="QNZ33" s="22"/>
      <c r="QOA33" s="22"/>
      <c r="QOB33" s="22"/>
      <c r="QOC33" s="22"/>
      <c r="QOD33" s="22"/>
      <c r="QOE33" s="22"/>
      <c r="QOF33" s="22"/>
      <c r="QOG33" s="22"/>
      <c r="QOH33" s="22"/>
      <c r="QOI33" s="22"/>
      <c r="QOJ33" s="22"/>
      <c r="QOK33" s="22"/>
      <c r="QOL33" s="22"/>
      <c r="QOM33" s="22"/>
      <c r="QON33" s="22"/>
      <c r="QOO33" s="22"/>
      <c r="QOP33" s="22"/>
      <c r="QOQ33" s="22"/>
      <c r="QOR33" s="22"/>
      <c r="QOS33" s="22"/>
      <c r="QOT33" s="22"/>
      <c r="QOU33" s="22"/>
      <c r="QOV33" s="22"/>
      <c r="QOW33" s="22"/>
      <c r="QOX33" s="22"/>
      <c r="QOY33" s="22"/>
      <c r="QOZ33" s="22"/>
      <c r="QPA33" s="22"/>
      <c r="QPB33" s="22"/>
      <c r="QPC33" s="22"/>
      <c r="QPD33" s="22"/>
      <c r="QPE33" s="22"/>
      <c r="QPF33" s="22"/>
      <c r="QPG33" s="22"/>
      <c r="QPH33" s="22"/>
      <c r="QPI33" s="22"/>
      <c r="QPJ33" s="22"/>
      <c r="QPK33" s="22"/>
      <c r="QPL33" s="22"/>
      <c r="QPM33" s="22"/>
      <c r="QPN33" s="22"/>
      <c r="QPO33" s="22"/>
      <c r="QPP33" s="22"/>
      <c r="QPQ33" s="22"/>
      <c r="QPR33" s="22"/>
      <c r="QPS33" s="22"/>
      <c r="QPT33" s="22"/>
      <c r="QPU33" s="22"/>
      <c r="QPV33" s="22"/>
      <c r="QPW33" s="22"/>
      <c r="QPX33" s="22"/>
      <c r="QPY33" s="22"/>
      <c r="QPZ33" s="22"/>
      <c r="QQA33" s="22"/>
      <c r="QQB33" s="22"/>
      <c r="QQC33" s="22"/>
      <c r="QQD33" s="22"/>
      <c r="QQE33" s="22"/>
      <c r="QQF33" s="22"/>
      <c r="QQG33" s="22"/>
      <c r="QQH33" s="22"/>
      <c r="QQI33" s="22"/>
      <c r="QQJ33" s="22"/>
      <c r="QQK33" s="22"/>
      <c r="QQL33" s="22"/>
      <c r="QQM33" s="22"/>
      <c r="QQN33" s="22"/>
      <c r="QQO33" s="22"/>
      <c r="QQP33" s="22"/>
      <c r="QQQ33" s="22"/>
      <c r="QQR33" s="22"/>
      <c r="QQS33" s="22"/>
      <c r="QQT33" s="22"/>
      <c r="QQU33" s="22"/>
      <c r="QQV33" s="22"/>
      <c r="QQW33" s="22"/>
      <c r="QQX33" s="22"/>
      <c r="QQY33" s="22"/>
      <c r="QQZ33" s="22"/>
      <c r="QRA33" s="22"/>
      <c r="QRB33" s="22"/>
      <c r="QRC33" s="22"/>
      <c r="QRD33" s="22"/>
      <c r="QRE33" s="22"/>
      <c r="QRF33" s="22"/>
      <c r="QRG33" s="22"/>
      <c r="QRH33" s="22"/>
      <c r="QRI33" s="22"/>
      <c r="QRJ33" s="22"/>
      <c r="QRK33" s="22"/>
      <c r="QRL33" s="22"/>
      <c r="QRM33" s="22"/>
      <c r="QRN33" s="22"/>
      <c r="QRO33" s="22"/>
      <c r="QRP33" s="22"/>
      <c r="QRQ33" s="22"/>
      <c r="QRR33" s="22"/>
      <c r="QRS33" s="22"/>
      <c r="QRT33" s="22"/>
      <c r="QRU33" s="22"/>
      <c r="QRV33" s="22"/>
      <c r="QRW33" s="22"/>
      <c r="QRX33" s="22"/>
      <c r="QRY33" s="22"/>
      <c r="QRZ33" s="22"/>
      <c r="QSA33" s="22"/>
      <c r="QSB33" s="22"/>
      <c r="QSC33" s="22"/>
      <c r="QSD33" s="22"/>
      <c r="QSE33" s="22"/>
      <c r="QSF33" s="22"/>
      <c r="QSG33" s="22"/>
      <c r="QSH33" s="22"/>
      <c r="QSI33" s="22"/>
      <c r="QSJ33" s="22"/>
      <c r="QSK33" s="22"/>
      <c r="QSL33" s="22"/>
      <c r="QSM33" s="22"/>
      <c r="QSN33" s="22"/>
      <c r="QSO33" s="22"/>
      <c r="QSP33" s="22"/>
      <c r="QSQ33" s="22"/>
      <c r="QSR33" s="22"/>
      <c r="QSS33" s="22"/>
      <c r="QST33" s="22"/>
      <c r="QSU33" s="22"/>
      <c r="QSV33" s="22"/>
      <c r="QSW33" s="22"/>
      <c r="QSX33" s="22"/>
      <c r="QSY33" s="22"/>
      <c r="QSZ33" s="22"/>
      <c r="QTA33" s="22"/>
      <c r="QTB33" s="22"/>
      <c r="QTC33" s="22"/>
      <c r="QTD33" s="22"/>
      <c r="QTE33" s="22"/>
      <c r="QTF33" s="22"/>
      <c r="QTG33" s="22"/>
      <c r="QTH33" s="22"/>
      <c r="QTI33" s="22"/>
      <c r="QTJ33" s="22"/>
      <c r="QTK33" s="22"/>
      <c r="QTL33" s="22"/>
      <c r="QTM33" s="22"/>
      <c r="QTN33" s="22"/>
      <c r="QTO33" s="22"/>
      <c r="QTP33" s="22"/>
      <c r="QTQ33" s="22"/>
      <c r="QTR33" s="22"/>
      <c r="QTS33" s="22"/>
      <c r="QTT33" s="22"/>
      <c r="QTU33" s="22"/>
      <c r="QTV33" s="22"/>
      <c r="QTW33" s="22"/>
      <c r="QTX33" s="22"/>
      <c r="QTY33" s="22"/>
      <c r="QTZ33" s="22"/>
      <c r="QUA33" s="22"/>
      <c r="QUB33" s="22"/>
      <c r="QUC33" s="22"/>
      <c r="QUD33" s="22"/>
      <c r="QUE33" s="22"/>
      <c r="QUF33" s="22"/>
      <c r="QUG33" s="22"/>
      <c r="QUH33" s="22"/>
      <c r="QUI33" s="22"/>
      <c r="QUJ33" s="22"/>
      <c r="QUK33" s="22"/>
      <c r="QUL33" s="22"/>
      <c r="QUM33" s="22"/>
      <c r="QUN33" s="22"/>
      <c r="QUO33" s="22"/>
      <c r="QUP33" s="22"/>
      <c r="QUQ33" s="22"/>
      <c r="QUR33" s="22"/>
      <c r="QUS33" s="22"/>
      <c r="QUT33" s="22"/>
      <c r="QUU33" s="22"/>
      <c r="QUV33" s="22"/>
      <c r="QUW33" s="22"/>
      <c r="QUX33" s="22"/>
      <c r="QUY33" s="22"/>
      <c r="QUZ33" s="22"/>
      <c r="QVA33" s="22"/>
      <c r="QVB33" s="22"/>
      <c r="QVC33" s="22"/>
      <c r="QVD33" s="22"/>
      <c r="QVE33" s="22"/>
      <c r="QVF33" s="22"/>
      <c r="QVG33" s="22"/>
      <c r="QVH33" s="22"/>
      <c r="QVI33" s="22"/>
      <c r="QVJ33" s="22"/>
      <c r="QVK33" s="22"/>
      <c r="QVL33" s="22"/>
      <c r="QVM33" s="22"/>
      <c r="QVN33" s="22"/>
      <c r="QVO33" s="22"/>
      <c r="QVP33" s="22"/>
      <c r="QVQ33" s="22"/>
      <c r="QVR33" s="22"/>
      <c r="QVS33" s="22"/>
      <c r="QVT33" s="22"/>
      <c r="QVU33" s="22"/>
      <c r="QVV33" s="22"/>
      <c r="QVW33" s="22"/>
      <c r="QVX33" s="22"/>
      <c r="QVY33" s="22"/>
      <c r="QVZ33" s="22"/>
      <c r="QWA33" s="22"/>
      <c r="QWB33" s="22"/>
      <c r="QWC33" s="22"/>
      <c r="QWD33" s="22"/>
      <c r="QWE33" s="22"/>
      <c r="QWF33" s="22"/>
      <c r="QWG33" s="22"/>
      <c r="QWH33" s="22"/>
      <c r="QWI33" s="22"/>
      <c r="QWJ33" s="22"/>
      <c r="QWK33" s="22"/>
      <c r="QWL33" s="22"/>
      <c r="QWM33" s="22"/>
      <c r="QWN33" s="22"/>
      <c r="QWO33" s="22"/>
      <c r="QWP33" s="22"/>
      <c r="QWQ33" s="22"/>
      <c r="QWR33" s="22"/>
      <c r="QWS33" s="22"/>
      <c r="QWT33" s="22"/>
      <c r="QWU33" s="22"/>
      <c r="QWV33" s="22"/>
      <c r="QWW33" s="22"/>
      <c r="QWX33" s="22"/>
      <c r="QWY33" s="22"/>
      <c r="QWZ33" s="22"/>
      <c r="QXA33" s="22"/>
      <c r="QXB33" s="22"/>
      <c r="QXC33" s="22"/>
      <c r="QXD33" s="22"/>
      <c r="QXE33" s="22"/>
      <c r="QXF33" s="22"/>
      <c r="QXG33" s="22"/>
      <c r="QXH33" s="22"/>
      <c r="QXI33" s="22"/>
      <c r="QXJ33" s="22"/>
      <c r="QXK33" s="22"/>
      <c r="QXL33" s="22"/>
      <c r="QXM33" s="22"/>
      <c r="QXN33" s="22"/>
      <c r="QXO33" s="22"/>
      <c r="QXP33" s="22"/>
      <c r="QXQ33" s="22"/>
      <c r="QXR33" s="22"/>
      <c r="QXS33" s="22"/>
      <c r="QXT33" s="22"/>
      <c r="QXU33" s="22"/>
      <c r="QXV33" s="22"/>
      <c r="QXW33" s="22"/>
      <c r="QXX33" s="22"/>
      <c r="QXY33" s="22"/>
      <c r="QXZ33" s="22"/>
      <c r="QYA33" s="22"/>
      <c r="QYB33" s="22"/>
      <c r="QYC33" s="22"/>
      <c r="QYD33" s="22"/>
      <c r="QYE33" s="22"/>
      <c r="QYF33" s="22"/>
      <c r="QYG33" s="22"/>
      <c r="QYH33" s="22"/>
      <c r="QYI33" s="22"/>
      <c r="QYJ33" s="22"/>
      <c r="QYK33" s="22"/>
      <c r="QYL33" s="22"/>
      <c r="QYM33" s="22"/>
      <c r="QYN33" s="22"/>
      <c r="QYO33" s="22"/>
      <c r="QYP33" s="22"/>
      <c r="QYQ33" s="22"/>
      <c r="QYR33" s="22"/>
      <c r="QYS33" s="22"/>
      <c r="QYT33" s="22"/>
      <c r="QYU33" s="22"/>
      <c r="QYV33" s="22"/>
      <c r="QYW33" s="22"/>
      <c r="QYX33" s="22"/>
      <c r="QYY33" s="22"/>
      <c r="QYZ33" s="22"/>
      <c r="QZA33" s="22"/>
      <c r="QZB33" s="22"/>
      <c r="QZC33" s="22"/>
      <c r="QZD33" s="22"/>
      <c r="QZE33" s="22"/>
      <c r="QZF33" s="22"/>
      <c r="QZG33" s="22"/>
      <c r="QZH33" s="22"/>
      <c r="QZI33" s="22"/>
      <c r="QZJ33" s="22"/>
      <c r="QZK33" s="22"/>
      <c r="QZL33" s="22"/>
      <c r="QZM33" s="22"/>
      <c r="QZN33" s="22"/>
      <c r="QZO33" s="22"/>
      <c r="QZP33" s="22"/>
      <c r="QZQ33" s="22"/>
      <c r="QZR33" s="22"/>
      <c r="QZS33" s="22"/>
      <c r="QZT33" s="22"/>
      <c r="QZU33" s="22"/>
      <c r="QZV33" s="22"/>
      <c r="QZW33" s="22"/>
      <c r="QZX33" s="22"/>
      <c r="QZY33" s="22"/>
      <c r="QZZ33" s="22"/>
      <c r="RAA33" s="22"/>
      <c r="RAB33" s="22"/>
      <c r="RAC33" s="22"/>
      <c r="RAD33" s="22"/>
      <c r="RAE33" s="22"/>
      <c r="RAF33" s="22"/>
      <c r="RAG33" s="22"/>
      <c r="RAH33" s="22"/>
      <c r="RAI33" s="22"/>
      <c r="RAJ33" s="22"/>
      <c r="RAK33" s="22"/>
      <c r="RAL33" s="22"/>
      <c r="RAM33" s="22"/>
      <c r="RAN33" s="22"/>
      <c r="RAO33" s="22"/>
      <c r="RAP33" s="22"/>
      <c r="RAQ33" s="22"/>
      <c r="RAR33" s="22"/>
      <c r="RAS33" s="22"/>
      <c r="RAT33" s="22"/>
      <c r="RAU33" s="22"/>
      <c r="RAV33" s="22"/>
      <c r="RAW33" s="22"/>
      <c r="RAX33" s="22"/>
      <c r="RAY33" s="22"/>
      <c r="RAZ33" s="22"/>
      <c r="RBA33" s="22"/>
      <c r="RBB33" s="22"/>
      <c r="RBC33" s="22"/>
      <c r="RBD33" s="22"/>
      <c r="RBE33" s="22"/>
      <c r="RBF33" s="22"/>
      <c r="RBG33" s="22"/>
      <c r="RBH33" s="22"/>
      <c r="RBI33" s="22"/>
      <c r="RBJ33" s="22"/>
      <c r="RBK33" s="22"/>
      <c r="RBL33" s="22"/>
      <c r="RBM33" s="22"/>
      <c r="RBN33" s="22"/>
      <c r="RBO33" s="22"/>
      <c r="RBP33" s="22"/>
      <c r="RBQ33" s="22"/>
      <c r="RBR33" s="22"/>
      <c r="RBS33" s="22"/>
      <c r="RBT33" s="22"/>
      <c r="RBU33" s="22"/>
      <c r="RBV33" s="22"/>
      <c r="RBW33" s="22"/>
      <c r="RBX33" s="22"/>
      <c r="RBY33" s="22"/>
      <c r="RBZ33" s="22"/>
      <c r="RCA33" s="22"/>
      <c r="RCB33" s="22"/>
      <c r="RCC33" s="22"/>
      <c r="RCD33" s="22"/>
      <c r="RCE33" s="22"/>
      <c r="RCF33" s="22"/>
      <c r="RCG33" s="22"/>
      <c r="RCH33" s="22"/>
      <c r="RCI33" s="22"/>
      <c r="RCJ33" s="22"/>
      <c r="RCK33" s="22"/>
      <c r="RCL33" s="22"/>
      <c r="RCM33" s="22"/>
      <c r="RCN33" s="22"/>
      <c r="RCO33" s="22"/>
      <c r="RCP33" s="22"/>
      <c r="RCQ33" s="22"/>
      <c r="RCR33" s="22"/>
      <c r="RCS33" s="22"/>
      <c r="RCT33" s="22"/>
      <c r="RCU33" s="22"/>
      <c r="RCV33" s="22"/>
      <c r="RCW33" s="22"/>
      <c r="RCX33" s="22"/>
      <c r="RCY33" s="22"/>
      <c r="RCZ33" s="22"/>
      <c r="RDA33" s="22"/>
      <c r="RDB33" s="22"/>
      <c r="RDC33" s="22"/>
      <c r="RDD33" s="22"/>
      <c r="RDE33" s="22"/>
      <c r="RDF33" s="22"/>
      <c r="RDG33" s="22"/>
      <c r="RDH33" s="22"/>
      <c r="RDI33" s="22"/>
      <c r="RDJ33" s="22"/>
      <c r="RDK33" s="22"/>
      <c r="RDL33" s="22"/>
      <c r="RDM33" s="22"/>
      <c r="RDN33" s="22"/>
      <c r="RDO33" s="22"/>
      <c r="RDP33" s="22"/>
      <c r="RDQ33" s="22"/>
      <c r="RDR33" s="22"/>
      <c r="RDS33" s="22"/>
      <c r="RDT33" s="22"/>
      <c r="RDU33" s="22"/>
      <c r="RDV33" s="22"/>
      <c r="RDW33" s="22"/>
      <c r="RDX33" s="22"/>
      <c r="RDY33" s="22"/>
      <c r="RDZ33" s="22"/>
      <c r="REA33" s="22"/>
      <c r="REB33" s="22"/>
      <c r="REC33" s="22"/>
      <c r="RED33" s="22"/>
      <c r="REE33" s="22"/>
      <c r="REF33" s="22"/>
      <c r="REG33" s="22"/>
      <c r="REH33" s="22"/>
      <c r="REI33" s="22"/>
      <c r="REJ33" s="22"/>
      <c r="REK33" s="22"/>
      <c r="REL33" s="22"/>
      <c r="REM33" s="22"/>
      <c r="REN33" s="22"/>
      <c r="REO33" s="22"/>
      <c r="REP33" s="22"/>
      <c r="REQ33" s="22"/>
      <c r="RER33" s="22"/>
      <c r="RES33" s="22"/>
      <c r="RET33" s="22"/>
      <c r="REU33" s="22"/>
      <c r="REV33" s="22"/>
      <c r="REW33" s="22"/>
      <c r="REX33" s="22"/>
      <c r="REY33" s="22"/>
      <c r="REZ33" s="22"/>
      <c r="RFA33" s="22"/>
      <c r="RFB33" s="22"/>
      <c r="RFC33" s="22"/>
      <c r="RFD33" s="22"/>
      <c r="RFE33" s="22"/>
      <c r="RFF33" s="22"/>
      <c r="RFG33" s="22"/>
      <c r="RFH33" s="22"/>
      <c r="RFI33" s="22"/>
      <c r="RFJ33" s="22"/>
      <c r="RFK33" s="22"/>
      <c r="RFL33" s="22"/>
      <c r="RFM33" s="22"/>
      <c r="RFN33" s="22"/>
      <c r="RFO33" s="22"/>
      <c r="RFP33" s="22"/>
      <c r="RFQ33" s="22"/>
      <c r="RFR33" s="22"/>
      <c r="RFS33" s="22"/>
      <c r="RFT33" s="22"/>
      <c r="RFU33" s="22"/>
      <c r="RFV33" s="22"/>
      <c r="RFW33" s="22"/>
      <c r="RFX33" s="22"/>
      <c r="RFY33" s="22"/>
      <c r="RFZ33" s="22"/>
      <c r="RGA33" s="22"/>
      <c r="RGB33" s="22"/>
      <c r="RGC33" s="22"/>
      <c r="RGD33" s="22"/>
      <c r="RGE33" s="22"/>
      <c r="RGF33" s="22"/>
      <c r="RGG33" s="22"/>
      <c r="RGH33" s="22"/>
      <c r="RGI33" s="22"/>
      <c r="RGJ33" s="22"/>
      <c r="RGK33" s="22"/>
      <c r="RGL33" s="22"/>
      <c r="RGM33" s="22"/>
      <c r="RGN33" s="22"/>
      <c r="RGO33" s="22"/>
      <c r="RGP33" s="22"/>
      <c r="RGQ33" s="22"/>
      <c r="RGR33" s="22"/>
      <c r="RGS33" s="22"/>
      <c r="RGT33" s="22"/>
      <c r="RGU33" s="22"/>
      <c r="RGV33" s="22"/>
      <c r="RGW33" s="22"/>
      <c r="RGX33" s="22"/>
      <c r="RGY33" s="22"/>
      <c r="RGZ33" s="22"/>
      <c r="RHA33" s="22"/>
      <c r="RHB33" s="22"/>
      <c r="RHC33" s="22"/>
      <c r="RHD33" s="22"/>
      <c r="RHE33" s="22"/>
      <c r="RHF33" s="22"/>
      <c r="RHG33" s="22"/>
      <c r="RHH33" s="22"/>
      <c r="RHI33" s="22"/>
      <c r="RHJ33" s="22"/>
      <c r="RHK33" s="22"/>
      <c r="RHL33" s="22"/>
      <c r="RHM33" s="22"/>
      <c r="RHN33" s="22"/>
      <c r="RHO33" s="22"/>
      <c r="RHP33" s="22"/>
      <c r="RHQ33" s="22"/>
      <c r="RHR33" s="22"/>
      <c r="RHS33" s="22"/>
      <c r="RHT33" s="22"/>
      <c r="RHU33" s="22"/>
      <c r="RHV33" s="22"/>
      <c r="RHW33" s="22"/>
      <c r="RHX33" s="22"/>
      <c r="RHY33" s="22"/>
      <c r="RHZ33" s="22"/>
      <c r="RIA33" s="22"/>
      <c r="RIB33" s="22"/>
      <c r="RIC33" s="22"/>
      <c r="RID33" s="22"/>
      <c r="RIE33" s="22"/>
      <c r="RIF33" s="22"/>
      <c r="RIG33" s="22"/>
      <c r="RIH33" s="22"/>
      <c r="RII33" s="22"/>
      <c r="RIJ33" s="22"/>
      <c r="RIK33" s="22"/>
      <c r="RIL33" s="22"/>
      <c r="RIM33" s="22"/>
      <c r="RIN33" s="22"/>
      <c r="RIO33" s="22"/>
      <c r="RIP33" s="22"/>
      <c r="RIQ33" s="22"/>
      <c r="RIR33" s="22"/>
      <c r="RIS33" s="22"/>
      <c r="RIT33" s="22"/>
      <c r="RIU33" s="22"/>
      <c r="RIV33" s="22"/>
      <c r="RIW33" s="22"/>
      <c r="RIX33" s="22"/>
      <c r="RIY33" s="22"/>
      <c r="RIZ33" s="22"/>
      <c r="RJA33" s="22"/>
      <c r="RJB33" s="22"/>
      <c r="RJC33" s="22"/>
      <c r="RJD33" s="22"/>
      <c r="RJE33" s="22"/>
      <c r="RJF33" s="22"/>
      <c r="RJG33" s="22"/>
      <c r="RJH33" s="22"/>
      <c r="RJI33" s="22"/>
      <c r="RJJ33" s="22"/>
      <c r="RJK33" s="22"/>
      <c r="RJL33" s="22"/>
      <c r="RJM33" s="22"/>
      <c r="RJN33" s="22"/>
      <c r="RJO33" s="22"/>
      <c r="RJP33" s="22"/>
      <c r="RJQ33" s="22"/>
      <c r="RJR33" s="22"/>
      <c r="RJS33" s="22"/>
      <c r="RJT33" s="22"/>
      <c r="RJU33" s="22"/>
      <c r="RJV33" s="22"/>
      <c r="RJW33" s="22"/>
      <c r="RJX33" s="22"/>
      <c r="RJY33" s="22"/>
      <c r="RJZ33" s="22"/>
      <c r="RKA33" s="22"/>
      <c r="RKB33" s="22"/>
      <c r="RKC33" s="22"/>
      <c r="RKD33" s="22"/>
      <c r="RKE33" s="22"/>
      <c r="RKF33" s="22"/>
      <c r="RKG33" s="22"/>
      <c r="RKH33" s="22"/>
      <c r="RKI33" s="22"/>
      <c r="RKJ33" s="22"/>
      <c r="RKK33" s="22"/>
      <c r="RKL33" s="22"/>
      <c r="RKM33" s="22"/>
      <c r="RKN33" s="22"/>
      <c r="RKO33" s="22"/>
      <c r="RKP33" s="22"/>
      <c r="RKQ33" s="22"/>
      <c r="RKR33" s="22"/>
      <c r="RKS33" s="22"/>
      <c r="RKT33" s="22"/>
      <c r="RKU33" s="22"/>
      <c r="RKV33" s="22"/>
      <c r="RKW33" s="22"/>
      <c r="RKX33" s="22"/>
      <c r="RKY33" s="22"/>
      <c r="RKZ33" s="22"/>
      <c r="RLA33" s="22"/>
      <c r="RLB33" s="22"/>
      <c r="RLC33" s="22"/>
      <c r="RLD33" s="22"/>
      <c r="RLE33" s="22"/>
      <c r="RLF33" s="22"/>
      <c r="RLG33" s="22"/>
      <c r="RLH33" s="22"/>
      <c r="RLI33" s="22"/>
      <c r="RLJ33" s="22"/>
      <c r="RLK33" s="22"/>
      <c r="RLL33" s="22"/>
      <c r="RLM33" s="22"/>
      <c r="RLN33" s="22"/>
      <c r="RLO33" s="22"/>
      <c r="RLP33" s="22"/>
      <c r="RLQ33" s="22"/>
      <c r="RLR33" s="22"/>
      <c r="RLS33" s="22"/>
      <c r="RLT33" s="22"/>
      <c r="RLU33" s="22"/>
      <c r="RLV33" s="22"/>
      <c r="RLW33" s="22"/>
      <c r="RLX33" s="22"/>
      <c r="RLY33" s="22"/>
      <c r="RLZ33" s="22"/>
      <c r="RMA33" s="22"/>
      <c r="RMB33" s="22"/>
      <c r="RMC33" s="22"/>
      <c r="RMD33" s="22"/>
      <c r="RME33" s="22"/>
      <c r="RMF33" s="22"/>
      <c r="RMG33" s="22"/>
      <c r="RMH33" s="22"/>
      <c r="RMI33" s="22"/>
      <c r="RMJ33" s="22"/>
      <c r="RMK33" s="22"/>
      <c r="RML33" s="22"/>
      <c r="RMM33" s="22"/>
      <c r="RMN33" s="22"/>
      <c r="RMO33" s="22"/>
      <c r="RMP33" s="22"/>
      <c r="RMQ33" s="22"/>
      <c r="RMR33" s="22"/>
      <c r="RMS33" s="22"/>
      <c r="RMT33" s="22"/>
      <c r="RMU33" s="22"/>
      <c r="RMV33" s="22"/>
      <c r="RMW33" s="22"/>
      <c r="RMX33" s="22"/>
      <c r="RMY33" s="22"/>
      <c r="RMZ33" s="22"/>
      <c r="RNA33" s="22"/>
      <c r="RNB33" s="22"/>
      <c r="RNC33" s="22"/>
      <c r="RND33" s="22"/>
      <c r="RNE33" s="22"/>
      <c r="RNF33" s="22"/>
      <c r="RNG33" s="22"/>
      <c r="RNH33" s="22"/>
      <c r="RNI33" s="22"/>
      <c r="RNJ33" s="22"/>
      <c r="RNK33" s="22"/>
      <c r="RNL33" s="22"/>
      <c r="RNM33" s="22"/>
      <c r="RNN33" s="22"/>
      <c r="RNO33" s="22"/>
      <c r="RNP33" s="22"/>
      <c r="RNQ33" s="22"/>
      <c r="RNR33" s="22"/>
      <c r="RNS33" s="22"/>
      <c r="RNT33" s="22"/>
      <c r="RNU33" s="22"/>
      <c r="RNV33" s="22"/>
      <c r="RNW33" s="22"/>
      <c r="RNX33" s="22"/>
      <c r="RNY33" s="22"/>
      <c r="RNZ33" s="22"/>
      <c r="ROA33" s="22"/>
      <c r="ROB33" s="22"/>
      <c r="ROC33" s="22"/>
      <c r="ROD33" s="22"/>
      <c r="ROE33" s="22"/>
      <c r="ROF33" s="22"/>
      <c r="ROG33" s="22"/>
      <c r="ROH33" s="22"/>
      <c r="ROI33" s="22"/>
      <c r="ROJ33" s="22"/>
      <c r="ROK33" s="22"/>
      <c r="ROL33" s="22"/>
      <c r="ROM33" s="22"/>
      <c r="RON33" s="22"/>
      <c r="ROO33" s="22"/>
      <c r="ROP33" s="22"/>
      <c r="ROQ33" s="22"/>
      <c r="ROR33" s="22"/>
      <c r="ROS33" s="22"/>
      <c r="ROT33" s="22"/>
      <c r="ROU33" s="22"/>
      <c r="ROV33" s="22"/>
      <c r="ROW33" s="22"/>
      <c r="ROX33" s="22"/>
      <c r="ROY33" s="22"/>
      <c r="ROZ33" s="22"/>
      <c r="RPA33" s="22"/>
      <c r="RPB33" s="22"/>
      <c r="RPC33" s="22"/>
      <c r="RPD33" s="22"/>
      <c r="RPE33" s="22"/>
      <c r="RPF33" s="22"/>
      <c r="RPG33" s="22"/>
      <c r="RPH33" s="22"/>
      <c r="RPI33" s="22"/>
      <c r="RPJ33" s="22"/>
      <c r="RPK33" s="22"/>
      <c r="RPL33" s="22"/>
      <c r="RPM33" s="22"/>
      <c r="RPN33" s="22"/>
      <c r="RPO33" s="22"/>
      <c r="RPP33" s="22"/>
      <c r="RPQ33" s="22"/>
      <c r="RPR33" s="22"/>
      <c r="RPS33" s="22"/>
      <c r="RPT33" s="22"/>
      <c r="RPU33" s="22"/>
      <c r="RPV33" s="22"/>
      <c r="RPW33" s="22"/>
      <c r="RPX33" s="22"/>
      <c r="RPY33" s="22"/>
      <c r="RPZ33" s="22"/>
      <c r="RQA33" s="22"/>
      <c r="RQB33" s="22"/>
      <c r="RQC33" s="22"/>
      <c r="RQD33" s="22"/>
      <c r="RQE33" s="22"/>
      <c r="RQF33" s="22"/>
      <c r="RQG33" s="22"/>
      <c r="RQH33" s="22"/>
      <c r="RQI33" s="22"/>
      <c r="RQJ33" s="22"/>
      <c r="RQK33" s="22"/>
      <c r="RQL33" s="22"/>
      <c r="RQM33" s="22"/>
      <c r="RQN33" s="22"/>
      <c r="RQO33" s="22"/>
      <c r="RQP33" s="22"/>
      <c r="RQQ33" s="22"/>
      <c r="RQR33" s="22"/>
      <c r="RQS33" s="22"/>
      <c r="RQT33" s="22"/>
      <c r="RQU33" s="22"/>
      <c r="RQV33" s="22"/>
      <c r="RQW33" s="22"/>
      <c r="RQX33" s="22"/>
      <c r="RQY33" s="22"/>
      <c r="RQZ33" s="22"/>
      <c r="RRA33" s="22"/>
      <c r="RRB33" s="22"/>
      <c r="RRC33" s="22"/>
      <c r="RRD33" s="22"/>
      <c r="RRE33" s="22"/>
      <c r="RRF33" s="22"/>
      <c r="RRG33" s="22"/>
      <c r="RRH33" s="22"/>
      <c r="RRI33" s="22"/>
      <c r="RRJ33" s="22"/>
      <c r="RRK33" s="22"/>
      <c r="RRL33" s="22"/>
      <c r="RRM33" s="22"/>
      <c r="RRN33" s="22"/>
      <c r="RRO33" s="22"/>
      <c r="RRP33" s="22"/>
      <c r="RRQ33" s="22"/>
      <c r="RRR33" s="22"/>
      <c r="RRS33" s="22"/>
      <c r="RRT33" s="22"/>
      <c r="RRU33" s="22"/>
      <c r="RRV33" s="22"/>
      <c r="RRW33" s="22"/>
      <c r="RRX33" s="22"/>
      <c r="RRY33" s="22"/>
      <c r="RRZ33" s="22"/>
      <c r="RSA33" s="22"/>
      <c r="RSB33" s="22"/>
      <c r="RSC33" s="22"/>
      <c r="RSD33" s="22"/>
      <c r="RSE33" s="22"/>
      <c r="RSF33" s="22"/>
      <c r="RSG33" s="22"/>
      <c r="RSH33" s="22"/>
      <c r="RSI33" s="22"/>
      <c r="RSJ33" s="22"/>
      <c r="RSK33" s="22"/>
      <c r="RSL33" s="22"/>
      <c r="RSM33" s="22"/>
      <c r="RSN33" s="22"/>
      <c r="RSO33" s="22"/>
      <c r="RSP33" s="22"/>
      <c r="RSQ33" s="22"/>
      <c r="RSR33" s="22"/>
      <c r="RSS33" s="22"/>
      <c r="RST33" s="22"/>
      <c r="RSU33" s="22"/>
      <c r="RSV33" s="22"/>
      <c r="RSW33" s="22"/>
      <c r="RSX33" s="22"/>
      <c r="RSY33" s="22"/>
      <c r="RSZ33" s="22"/>
      <c r="RTA33" s="22"/>
      <c r="RTB33" s="22"/>
      <c r="RTC33" s="22"/>
      <c r="RTD33" s="22"/>
      <c r="RTE33" s="22"/>
      <c r="RTF33" s="22"/>
      <c r="RTG33" s="22"/>
      <c r="RTH33" s="22"/>
      <c r="RTI33" s="22"/>
      <c r="RTJ33" s="22"/>
      <c r="RTK33" s="22"/>
      <c r="RTL33" s="22"/>
      <c r="RTM33" s="22"/>
      <c r="RTN33" s="22"/>
      <c r="RTO33" s="22"/>
      <c r="RTP33" s="22"/>
      <c r="RTQ33" s="22"/>
      <c r="RTR33" s="22"/>
      <c r="RTS33" s="22"/>
      <c r="RTT33" s="22"/>
      <c r="RTU33" s="22"/>
      <c r="RTV33" s="22"/>
      <c r="RTW33" s="22"/>
      <c r="RTX33" s="22"/>
      <c r="RTY33" s="22"/>
      <c r="RTZ33" s="22"/>
      <c r="RUA33" s="22"/>
      <c r="RUB33" s="22"/>
      <c r="RUC33" s="22"/>
      <c r="RUD33" s="22"/>
      <c r="RUE33" s="22"/>
      <c r="RUF33" s="22"/>
      <c r="RUG33" s="22"/>
      <c r="RUH33" s="22"/>
      <c r="RUI33" s="22"/>
      <c r="RUJ33" s="22"/>
      <c r="RUK33" s="22"/>
      <c r="RUL33" s="22"/>
      <c r="RUM33" s="22"/>
      <c r="RUN33" s="22"/>
      <c r="RUO33" s="22"/>
      <c r="RUP33" s="22"/>
      <c r="RUQ33" s="22"/>
      <c r="RUR33" s="22"/>
      <c r="RUS33" s="22"/>
      <c r="RUT33" s="22"/>
      <c r="RUU33" s="22"/>
      <c r="RUV33" s="22"/>
      <c r="RUW33" s="22"/>
      <c r="RUX33" s="22"/>
      <c r="RUY33" s="22"/>
      <c r="RUZ33" s="22"/>
      <c r="RVA33" s="22"/>
      <c r="RVB33" s="22"/>
      <c r="RVC33" s="22"/>
      <c r="RVD33" s="22"/>
      <c r="RVE33" s="22"/>
      <c r="RVF33" s="22"/>
      <c r="RVG33" s="22"/>
      <c r="RVH33" s="22"/>
      <c r="RVI33" s="22"/>
      <c r="RVJ33" s="22"/>
      <c r="RVK33" s="22"/>
      <c r="RVL33" s="22"/>
      <c r="RVM33" s="22"/>
      <c r="RVN33" s="22"/>
      <c r="RVO33" s="22"/>
      <c r="RVP33" s="22"/>
      <c r="RVQ33" s="22"/>
      <c r="RVR33" s="22"/>
      <c r="RVS33" s="22"/>
      <c r="RVT33" s="22"/>
      <c r="RVU33" s="22"/>
      <c r="RVV33" s="22"/>
      <c r="RVW33" s="22"/>
      <c r="RVX33" s="22"/>
      <c r="RVY33" s="22"/>
      <c r="RVZ33" s="22"/>
      <c r="RWA33" s="22"/>
      <c r="RWB33" s="22"/>
      <c r="RWC33" s="22"/>
      <c r="RWD33" s="22"/>
      <c r="RWE33" s="22"/>
      <c r="RWF33" s="22"/>
      <c r="RWG33" s="22"/>
      <c r="RWH33" s="22"/>
      <c r="RWI33" s="22"/>
      <c r="RWJ33" s="22"/>
      <c r="RWK33" s="22"/>
      <c r="RWL33" s="22"/>
      <c r="RWM33" s="22"/>
      <c r="RWN33" s="22"/>
      <c r="RWO33" s="22"/>
      <c r="RWP33" s="22"/>
      <c r="RWQ33" s="22"/>
      <c r="RWR33" s="22"/>
      <c r="RWS33" s="22"/>
      <c r="RWT33" s="22"/>
      <c r="RWU33" s="22"/>
      <c r="RWV33" s="22"/>
      <c r="RWW33" s="22"/>
      <c r="RWX33" s="22"/>
      <c r="RWY33" s="22"/>
      <c r="RWZ33" s="22"/>
      <c r="RXA33" s="22"/>
      <c r="RXB33" s="22"/>
      <c r="RXC33" s="22"/>
      <c r="RXD33" s="22"/>
      <c r="RXE33" s="22"/>
      <c r="RXF33" s="22"/>
      <c r="RXG33" s="22"/>
      <c r="RXH33" s="22"/>
      <c r="RXI33" s="22"/>
      <c r="RXJ33" s="22"/>
      <c r="RXK33" s="22"/>
      <c r="RXL33" s="22"/>
      <c r="RXM33" s="22"/>
      <c r="RXN33" s="22"/>
      <c r="RXO33" s="22"/>
      <c r="RXP33" s="22"/>
      <c r="RXQ33" s="22"/>
      <c r="RXR33" s="22"/>
      <c r="RXS33" s="22"/>
      <c r="RXT33" s="22"/>
      <c r="RXU33" s="22"/>
      <c r="RXV33" s="22"/>
      <c r="RXW33" s="22"/>
      <c r="RXX33" s="22"/>
      <c r="RXY33" s="22"/>
      <c r="RXZ33" s="22"/>
      <c r="RYA33" s="22"/>
      <c r="RYB33" s="22"/>
      <c r="RYC33" s="22"/>
      <c r="RYD33" s="22"/>
      <c r="RYE33" s="22"/>
      <c r="RYF33" s="22"/>
      <c r="RYG33" s="22"/>
      <c r="RYH33" s="22"/>
      <c r="RYI33" s="22"/>
      <c r="RYJ33" s="22"/>
      <c r="RYK33" s="22"/>
      <c r="RYL33" s="22"/>
      <c r="RYM33" s="22"/>
      <c r="RYN33" s="22"/>
      <c r="RYO33" s="22"/>
      <c r="RYP33" s="22"/>
      <c r="RYQ33" s="22"/>
      <c r="RYR33" s="22"/>
      <c r="RYS33" s="22"/>
      <c r="RYT33" s="22"/>
      <c r="RYU33" s="22"/>
      <c r="RYV33" s="22"/>
      <c r="RYW33" s="22"/>
      <c r="RYX33" s="22"/>
      <c r="RYY33" s="22"/>
      <c r="RYZ33" s="22"/>
      <c r="RZA33" s="22"/>
      <c r="RZB33" s="22"/>
      <c r="RZC33" s="22"/>
      <c r="RZD33" s="22"/>
      <c r="RZE33" s="22"/>
      <c r="RZF33" s="22"/>
      <c r="RZG33" s="22"/>
      <c r="RZH33" s="22"/>
      <c r="RZI33" s="22"/>
      <c r="RZJ33" s="22"/>
      <c r="RZK33" s="22"/>
      <c r="RZL33" s="22"/>
      <c r="RZM33" s="22"/>
      <c r="RZN33" s="22"/>
      <c r="RZO33" s="22"/>
      <c r="RZP33" s="22"/>
      <c r="RZQ33" s="22"/>
      <c r="RZR33" s="22"/>
      <c r="RZS33" s="22"/>
      <c r="RZT33" s="22"/>
      <c r="RZU33" s="22"/>
      <c r="RZV33" s="22"/>
      <c r="RZW33" s="22"/>
      <c r="RZX33" s="22"/>
      <c r="RZY33" s="22"/>
      <c r="RZZ33" s="22"/>
      <c r="SAA33" s="22"/>
      <c r="SAB33" s="22"/>
      <c r="SAC33" s="22"/>
      <c r="SAD33" s="22"/>
      <c r="SAE33" s="22"/>
      <c r="SAF33" s="22"/>
      <c r="SAG33" s="22"/>
      <c r="SAH33" s="22"/>
      <c r="SAI33" s="22"/>
      <c r="SAJ33" s="22"/>
      <c r="SAK33" s="22"/>
      <c r="SAL33" s="22"/>
      <c r="SAM33" s="22"/>
      <c r="SAN33" s="22"/>
      <c r="SAO33" s="22"/>
      <c r="SAP33" s="22"/>
      <c r="SAQ33" s="22"/>
      <c r="SAR33" s="22"/>
      <c r="SAS33" s="22"/>
      <c r="SAT33" s="22"/>
      <c r="SAU33" s="22"/>
      <c r="SAV33" s="22"/>
      <c r="SAW33" s="22"/>
      <c r="SAX33" s="22"/>
      <c r="SAY33" s="22"/>
      <c r="SAZ33" s="22"/>
      <c r="SBA33" s="22"/>
      <c r="SBB33" s="22"/>
      <c r="SBC33" s="22"/>
      <c r="SBD33" s="22"/>
      <c r="SBE33" s="22"/>
      <c r="SBF33" s="22"/>
      <c r="SBG33" s="22"/>
      <c r="SBH33" s="22"/>
      <c r="SBI33" s="22"/>
      <c r="SBJ33" s="22"/>
      <c r="SBK33" s="22"/>
      <c r="SBL33" s="22"/>
      <c r="SBM33" s="22"/>
      <c r="SBN33" s="22"/>
      <c r="SBO33" s="22"/>
      <c r="SBP33" s="22"/>
      <c r="SBQ33" s="22"/>
      <c r="SBR33" s="22"/>
      <c r="SBS33" s="22"/>
      <c r="SBT33" s="22"/>
      <c r="SBU33" s="22"/>
      <c r="SBV33" s="22"/>
      <c r="SBW33" s="22"/>
      <c r="SBX33" s="22"/>
      <c r="SBY33" s="22"/>
      <c r="SBZ33" s="22"/>
      <c r="SCA33" s="22"/>
      <c r="SCB33" s="22"/>
      <c r="SCC33" s="22"/>
      <c r="SCD33" s="22"/>
      <c r="SCE33" s="22"/>
      <c r="SCF33" s="22"/>
      <c r="SCG33" s="22"/>
      <c r="SCH33" s="22"/>
      <c r="SCI33" s="22"/>
      <c r="SCJ33" s="22"/>
      <c r="SCK33" s="22"/>
      <c r="SCL33" s="22"/>
      <c r="SCM33" s="22"/>
      <c r="SCN33" s="22"/>
      <c r="SCO33" s="22"/>
      <c r="SCP33" s="22"/>
      <c r="SCQ33" s="22"/>
      <c r="SCR33" s="22"/>
      <c r="SCS33" s="22"/>
      <c r="SCT33" s="22"/>
      <c r="SCU33" s="22"/>
      <c r="SCV33" s="22"/>
      <c r="SCW33" s="22"/>
      <c r="SCX33" s="22"/>
      <c r="SCY33" s="22"/>
      <c r="SCZ33" s="22"/>
      <c r="SDA33" s="22"/>
      <c r="SDB33" s="22"/>
      <c r="SDC33" s="22"/>
      <c r="SDD33" s="22"/>
      <c r="SDE33" s="22"/>
      <c r="SDF33" s="22"/>
      <c r="SDG33" s="22"/>
      <c r="SDH33" s="22"/>
      <c r="SDI33" s="22"/>
      <c r="SDJ33" s="22"/>
      <c r="SDK33" s="22"/>
      <c r="SDL33" s="22"/>
      <c r="SDM33" s="22"/>
      <c r="SDN33" s="22"/>
      <c r="SDO33" s="22"/>
      <c r="SDP33" s="22"/>
      <c r="SDQ33" s="22"/>
      <c r="SDR33" s="22"/>
      <c r="SDS33" s="22"/>
      <c r="SDT33" s="22"/>
      <c r="SDU33" s="22"/>
      <c r="SDV33" s="22"/>
      <c r="SDW33" s="22"/>
      <c r="SDX33" s="22"/>
      <c r="SDY33" s="22"/>
      <c r="SDZ33" s="22"/>
      <c r="SEA33" s="22"/>
      <c r="SEB33" s="22"/>
      <c r="SEC33" s="22"/>
      <c r="SED33" s="22"/>
      <c r="SEE33" s="22"/>
      <c r="SEF33" s="22"/>
      <c r="SEG33" s="22"/>
      <c r="SEH33" s="22"/>
      <c r="SEI33" s="22"/>
      <c r="SEJ33" s="22"/>
      <c r="SEK33" s="22"/>
      <c r="SEL33" s="22"/>
      <c r="SEM33" s="22"/>
      <c r="SEN33" s="22"/>
      <c r="SEO33" s="22"/>
      <c r="SEP33" s="22"/>
      <c r="SEQ33" s="22"/>
      <c r="SER33" s="22"/>
      <c r="SES33" s="22"/>
      <c r="SET33" s="22"/>
      <c r="SEU33" s="22"/>
      <c r="SEV33" s="22"/>
      <c r="SEW33" s="22"/>
      <c r="SEX33" s="22"/>
      <c r="SEY33" s="22"/>
      <c r="SEZ33" s="22"/>
      <c r="SFA33" s="22"/>
      <c r="SFB33" s="22"/>
      <c r="SFC33" s="22"/>
      <c r="SFD33" s="22"/>
      <c r="SFE33" s="22"/>
      <c r="SFF33" s="22"/>
      <c r="SFG33" s="22"/>
      <c r="SFH33" s="22"/>
      <c r="SFI33" s="22"/>
      <c r="SFJ33" s="22"/>
      <c r="SFK33" s="22"/>
      <c r="SFL33" s="22"/>
      <c r="SFM33" s="22"/>
      <c r="SFN33" s="22"/>
      <c r="SFO33" s="22"/>
      <c r="SFP33" s="22"/>
      <c r="SFQ33" s="22"/>
      <c r="SFR33" s="22"/>
      <c r="SFS33" s="22"/>
      <c r="SFT33" s="22"/>
      <c r="SFU33" s="22"/>
      <c r="SFV33" s="22"/>
      <c r="SFW33" s="22"/>
      <c r="SFX33" s="22"/>
      <c r="SFY33" s="22"/>
      <c r="SFZ33" s="22"/>
      <c r="SGA33" s="22"/>
      <c r="SGB33" s="22"/>
      <c r="SGC33" s="22"/>
      <c r="SGD33" s="22"/>
      <c r="SGE33" s="22"/>
      <c r="SGF33" s="22"/>
      <c r="SGG33" s="22"/>
      <c r="SGH33" s="22"/>
      <c r="SGI33" s="22"/>
      <c r="SGJ33" s="22"/>
      <c r="SGK33" s="22"/>
      <c r="SGL33" s="22"/>
      <c r="SGM33" s="22"/>
      <c r="SGN33" s="22"/>
      <c r="SGO33" s="22"/>
      <c r="SGP33" s="22"/>
      <c r="SGQ33" s="22"/>
      <c r="SGR33" s="22"/>
      <c r="SGS33" s="22"/>
      <c r="SGT33" s="22"/>
      <c r="SGU33" s="22"/>
      <c r="SGV33" s="22"/>
      <c r="SGW33" s="22"/>
      <c r="SGX33" s="22"/>
      <c r="SGY33" s="22"/>
      <c r="SGZ33" s="22"/>
      <c r="SHA33" s="22"/>
      <c r="SHB33" s="22"/>
      <c r="SHC33" s="22"/>
      <c r="SHD33" s="22"/>
      <c r="SHE33" s="22"/>
      <c r="SHF33" s="22"/>
      <c r="SHG33" s="22"/>
      <c r="SHH33" s="22"/>
      <c r="SHI33" s="22"/>
      <c r="SHJ33" s="22"/>
      <c r="SHK33" s="22"/>
      <c r="SHL33" s="22"/>
      <c r="SHM33" s="22"/>
      <c r="SHN33" s="22"/>
      <c r="SHO33" s="22"/>
      <c r="SHP33" s="22"/>
      <c r="SHQ33" s="22"/>
      <c r="SHR33" s="22"/>
      <c r="SHS33" s="22"/>
      <c r="SHT33" s="22"/>
      <c r="SHU33" s="22"/>
      <c r="SHV33" s="22"/>
      <c r="SHW33" s="22"/>
      <c r="SHX33" s="22"/>
      <c r="SHY33" s="22"/>
      <c r="SHZ33" s="22"/>
      <c r="SIA33" s="22"/>
      <c r="SIB33" s="22"/>
      <c r="SIC33" s="22"/>
      <c r="SID33" s="22"/>
      <c r="SIE33" s="22"/>
      <c r="SIF33" s="22"/>
      <c r="SIG33" s="22"/>
      <c r="SIH33" s="22"/>
      <c r="SII33" s="22"/>
      <c r="SIJ33" s="22"/>
      <c r="SIK33" s="22"/>
      <c r="SIL33" s="22"/>
      <c r="SIM33" s="22"/>
      <c r="SIN33" s="22"/>
      <c r="SIO33" s="22"/>
      <c r="SIP33" s="22"/>
      <c r="SIQ33" s="22"/>
      <c r="SIR33" s="22"/>
      <c r="SIS33" s="22"/>
      <c r="SIT33" s="22"/>
      <c r="SIU33" s="22"/>
      <c r="SIV33" s="22"/>
      <c r="SIW33" s="22"/>
      <c r="SIX33" s="22"/>
      <c r="SIY33" s="22"/>
      <c r="SIZ33" s="22"/>
      <c r="SJA33" s="22"/>
      <c r="SJB33" s="22"/>
      <c r="SJC33" s="22"/>
      <c r="SJD33" s="22"/>
      <c r="SJE33" s="22"/>
      <c r="SJF33" s="22"/>
      <c r="SJG33" s="22"/>
      <c r="SJH33" s="22"/>
      <c r="SJI33" s="22"/>
      <c r="SJJ33" s="22"/>
      <c r="SJK33" s="22"/>
      <c r="SJL33" s="22"/>
      <c r="SJM33" s="22"/>
      <c r="SJN33" s="22"/>
      <c r="SJO33" s="22"/>
      <c r="SJP33" s="22"/>
      <c r="SJQ33" s="22"/>
      <c r="SJR33" s="22"/>
      <c r="SJS33" s="22"/>
      <c r="SJT33" s="22"/>
      <c r="SJU33" s="22"/>
      <c r="SJV33" s="22"/>
      <c r="SJW33" s="22"/>
      <c r="SJX33" s="22"/>
      <c r="SJY33" s="22"/>
      <c r="SJZ33" s="22"/>
      <c r="SKA33" s="22"/>
      <c r="SKB33" s="22"/>
      <c r="SKC33" s="22"/>
      <c r="SKD33" s="22"/>
      <c r="SKE33" s="22"/>
      <c r="SKF33" s="22"/>
      <c r="SKG33" s="22"/>
      <c r="SKH33" s="22"/>
      <c r="SKI33" s="22"/>
      <c r="SKJ33" s="22"/>
      <c r="SKK33" s="22"/>
      <c r="SKL33" s="22"/>
      <c r="SKM33" s="22"/>
      <c r="SKN33" s="22"/>
      <c r="SKO33" s="22"/>
      <c r="SKP33" s="22"/>
      <c r="SKQ33" s="22"/>
      <c r="SKR33" s="22"/>
      <c r="SKS33" s="22"/>
      <c r="SKT33" s="22"/>
      <c r="SKU33" s="22"/>
      <c r="SKV33" s="22"/>
      <c r="SKW33" s="22"/>
      <c r="SKX33" s="22"/>
      <c r="SKY33" s="22"/>
      <c r="SKZ33" s="22"/>
      <c r="SLA33" s="22"/>
      <c r="SLB33" s="22"/>
      <c r="SLC33" s="22"/>
      <c r="SLD33" s="22"/>
      <c r="SLE33" s="22"/>
      <c r="SLF33" s="22"/>
      <c r="SLG33" s="22"/>
      <c r="SLH33" s="22"/>
      <c r="SLI33" s="22"/>
      <c r="SLJ33" s="22"/>
      <c r="SLK33" s="22"/>
      <c r="SLL33" s="22"/>
      <c r="SLM33" s="22"/>
      <c r="SLN33" s="22"/>
      <c r="SLO33" s="22"/>
      <c r="SLP33" s="22"/>
      <c r="SLQ33" s="22"/>
      <c r="SLR33" s="22"/>
      <c r="SLS33" s="22"/>
      <c r="SLT33" s="22"/>
      <c r="SLU33" s="22"/>
      <c r="SLV33" s="22"/>
      <c r="SLW33" s="22"/>
      <c r="SLX33" s="22"/>
      <c r="SLY33" s="22"/>
      <c r="SLZ33" s="22"/>
      <c r="SMA33" s="22"/>
      <c r="SMB33" s="22"/>
      <c r="SMC33" s="22"/>
      <c r="SMD33" s="22"/>
      <c r="SME33" s="22"/>
      <c r="SMF33" s="22"/>
      <c r="SMG33" s="22"/>
      <c r="SMH33" s="22"/>
      <c r="SMI33" s="22"/>
      <c r="SMJ33" s="22"/>
      <c r="SMK33" s="22"/>
      <c r="SML33" s="22"/>
      <c r="SMM33" s="22"/>
      <c r="SMN33" s="22"/>
      <c r="SMO33" s="22"/>
      <c r="SMP33" s="22"/>
      <c r="SMQ33" s="22"/>
      <c r="SMR33" s="22"/>
      <c r="SMS33" s="22"/>
      <c r="SMT33" s="22"/>
      <c r="SMU33" s="22"/>
      <c r="SMV33" s="22"/>
      <c r="SMW33" s="22"/>
      <c r="SMX33" s="22"/>
      <c r="SMY33" s="22"/>
      <c r="SMZ33" s="22"/>
      <c r="SNA33" s="22"/>
      <c r="SNB33" s="22"/>
      <c r="SNC33" s="22"/>
      <c r="SND33" s="22"/>
      <c r="SNE33" s="22"/>
      <c r="SNF33" s="22"/>
      <c r="SNG33" s="22"/>
      <c r="SNH33" s="22"/>
      <c r="SNI33" s="22"/>
      <c r="SNJ33" s="22"/>
      <c r="SNK33" s="22"/>
      <c r="SNL33" s="22"/>
      <c r="SNM33" s="22"/>
      <c r="SNN33" s="22"/>
      <c r="SNO33" s="22"/>
      <c r="SNP33" s="22"/>
      <c r="SNQ33" s="22"/>
      <c r="SNR33" s="22"/>
      <c r="SNS33" s="22"/>
      <c r="SNT33" s="22"/>
      <c r="SNU33" s="22"/>
      <c r="SNV33" s="22"/>
      <c r="SNW33" s="22"/>
      <c r="SNX33" s="22"/>
      <c r="SNY33" s="22"/>
      <c r="SNZ33" s="22"/>
      <c r="SOA33" s="22"/>
      <c r="SOB33" s="22"/>
      <c r="SOC33" s="22"/>
      <c r="SOD33" s="22"/>
      <c r="SOE33" s="22"/>
      <c r="SOF33" s="22"/>
      <c r="SOG33" s="22"/>
      <c r="SOH33" s="22"/>
      <c r="SOI33" s="22"/>
      <c r="SOJ33" s="22"/>
      <c r="SOK33" s="22"/>
      <c r="SOL33" s="22"/>
      <c r="SOM33" s="22"/>
      <c r="SON33" s="22"/>
      <c r="SOO33" s="22"/>
      <c r="SOP33" s="22"/>
      <c r="SOQ33" s="22"/>
      <c r="SOR33" s="22"/>
      <c r="SOS33" s="22"/>
      <c r="SOT33" s="22"/>
      <c r="SOU33" s="22"/>
      <c r="SOV33" s="22"/>
      <c r="SOW33" s="22"/>
      <c r="SOX33" s="22"/>
      <c r="SOY33" s="22"/>
      <c r="SOZ33" s="22"/>
      <c r="SPA33" s="22"/>
      <c r="SPB33" s="22"/>
      <c r="SPC33" s="22"/>
      <c r="SPD33" s="22"/>
      <c r="SPE33" s="22"/>
      <c r="SPF33" s="22"/>
      <c r="SPG33" s="22"/>
      <c r="SPH33" s="22"/>
      <c r="SPI33" s="22"/>
      <c r="SPJ33" s="22"/>
      <c r="SPK33" s="22"/>
      <c r="SPL33" s="22"/>
      <c r="SPM33" s="22"/>
      <c r="SPN33" s="22"/>
      <c r="SPO33" s="22"/>
      <c r="SPP33" s="22"/>
      <c r="SPQ33" s="22"/>
      <c r="SPR33" s="22"/>
      <c r="SPS33" s="22"/>
      <c r="SPT33" s="22"/>
      <c r="SPU33" s="22"/>
      <c r="SPV33" s="22"/>
      <c r="SPW33" s="22"/>
      <c r="SPX33" s="22"/>
      <c r="SPY33" s="22"/>
      <c r="SPZ33" s="22"/>
      <c r="SQA33" s="22"/>
      <c r="SQB33" s="22"/>
      <c r="SQC33" s="22"/>
      <c r="SQD33" s="22"/>
      <c r="SQE33" s="22"/>
      <c r="SQF33" s="22"/>
      <c r="SQG33" s="22"/>
      <c r="SQH33" s="22"/>
      <c r="SQI33" s="22"/>
      <c r="SQJ33" s="22"/>
      <c r="SQK33" s="22"/>
      <c r="SQL33" s="22"/>
      <c r="SQM33" s="22"/>
      <c r="SQN33" s="22"/>
      <c r="SQO33" s="22"/>
      <c r="SQP33" s="22"/>
      <c r="SQQ33" s="22"/>
      <c r="SQR33" s="22"/>
      <c r="SQS33" s="22"/>
      <c r="SQT33" s="22"/>
      <c r="SQU33" s="22"/>
      <c r="SQV33" s="22"/>
      <c r="SQW33" s="22"/>
      <c r="SQX33" s="22"/>
      <c r="SQY33" s="22"/>
      <c r="SQZ33" s="22"/>
      <c r="SRA33" s="22"/>
      <c r="SRB33" s="22"/>
      <c r="SRC33" s="22"/>
      <c r="SRD33" s="22"/>
      <c r="SRE33" s="22"/>
      <c r="SRF33" s="22"/>
      <c r="SRG33" s="22"/>
      <c r="SRH33" s="22"/>
      <c r="SRI33" s="22"/>
      <c r="SRJ33" s="22"/>
      <c r="SRK33" s="22"/>
      <c r="SRL33" s="22"/>
      <c r="SRM33" s="22"/>
      <c r="SRN33" s="22"/>
      <c r="SRO33" s="22"/>
      <c r="SRP33" s="22"/>
      <c r="SRQ33" s="22"/>
      <c r="SRR33" s="22"/>
      <c r="SRS33" s="22"/>
      <c r="SRT33" s="22"/>
      <c r="SRU33" s="22"/>
      <c r="SRV33" s="22"/>
      <c r="SRW33" s="22"/>
      <c r="SRX33" s="22"/>
      <c r="SRY33" s="22"/>
      <c r="SRZ33" s="22"/>
      <c r="SSA33" s="22"/>
      <c r="SSB33" s="22"/>
      <c r="SSC33" s="22"/>
      <c r="SSD33" s="22"/>
      <c r="SSE33" s="22"/>
      <c r="SSF33" s="22"/>
      <c r="SSG33" s="22"/>
      <c r="SSH33" s="22"/>
      <c r="SSI33" s="22"/>
      <c r="SSJ33" s="22"/>
      <c r="SSK33" s="22"/>
      <c r="SSL33" s="22"/>
      <c r="SSM33" s="22"/>
      <c r="SSN33" s="22"/>
      <c r="SSO33" s="22"/>
      <c r="SSP33" s="22"/>
      <c r="SSQ33" s="22"/>
      <c r="SSR33" s="22"/>
      <c r="SSS33" s="22"/>
      <c r="SST33" s="22"/>
      <c r="SSU33" s="22"/>
      <c r="SSV33" s="22"/>
      <c r="SSW33" s="22"/>
      <c r="SSX33" s="22"/>
      <c r="SSY33" s="22"/>
      <c r="SSZ33" s="22"/>
      <c r="STA33" s="22"/>
      <c r="STB33" s="22"/>
      <c r="STC33" s="22"/>
      <c r="STD33" s="22"/>
      <c r="STE33" s="22"/>
      <c r="STF33" s="22"/>
      <c r="STG33" s="22"/>
      <c r="STH33" s="22"/>
      <c r="STI33" s="22"/>
      <c r="STJ33" s="22"/>
      <c r="STK33" s="22"/>
      <c r="STL33" s="22"/>
      <c r="STM33" s="22"/>
      <c r="STN33" s="22"/>
      <c r="STO33" s="22"/>
      <c r="STP33" s="22"/>
      <c r="STQ33" s="22"/>
      <c r="STR33" s="22"/>
      <c r="STS33" s="22"/>
      <c r="STT33" s="22"/>
      <c r="STU33" s="22"/>
      <c r="STV33" s="22"/>
      <c r="STW33" s="22"/>
      <c r="STX33" s="22"/>
      <c r="STY33" s="22"/>
      <c r="STZ33" s="22"/>
      <c r="SUA33" s="22"/>
      <c r="SUB33" s="22"/>
      <c r="SUC33" s="22"/>
      <c r="SUD33" s="22"/>
      <c r="SUE33" s="22"/>
      <c r="SUF33" s="22"/>
      <c r="SUG33" s="22"/>
      <c r="SUH33" s="22"/>
      <c r="SUI33" s="22"/>
      <c r="SUJ33" s="22"/>
      <c r="SUK33" s="22"/>
      <c r="SUL33" s="22"/>
      <c r="SUM33" s="22"/>
      <c r="SUN33" s="22"/>
      <c r="SUO33" s="22"/>
      <c r="SUP33" s="22"/>
      <c r="SUQ33" s="22"/>
      <c r="SUR33" s="22"/>
      <c r="SUS33" s="22"/>
      <c r="SUT33" s="22"/>
      <c r="SUU33" s="22"/>
      <c r="SUV33" s="22"/>
      <c r="SUW33" s="22"/>
      <c r="SUX33" s="22"/>
      <c r="SUY33" s="22"/>
      <c r="SUZ33" s="22"/>
      <c r="SVA33" s="22"/>
      <c r="SVB33" s="22"/>
      <c r="SVC33" s="22"/>
      <c r="SVD33" s="22"/>
      <c r="SVE33" s="22"/>
      <c r="SVF33" s="22"/>
      <c r="SVG33" s="22"/>
      <c r="SVH33" s="22"/>
      <c r="SVI33" s="22"/>
      <c r="SVJ33" s="22"/>
      <c r="SVK33" s="22"/>
      <c r="SVL33" s="22"/>
      <c r="SVM33" s="22"/>
      <c r="SVN33" s="22"/>
      <c r="SVO33" s="22"/>
      <c r="SVP33" s="22"/>
      <c r="SVQ33" s="22"/>
      <c r="SVR33" s="22"/>
      <c r="SVS33" s="22"/>
      <c r="SVT33" s="22"/>
      <c r="SVU33" s="22"/>
      <c r="SVV33" s="22"/>
      <c r="SVW33" s="22"/>
      <c r="SVX33" s="22"/>
      <c r="SVY33" s="22"/>
      <c r="SVZ33" s="22"/>
      <c r="SWA33" s="22"/>
      <c r="SWB33" s="22"/>
      <c r="SWC33" s="22"/>
      <c r="SWD33" s="22"/>
      <c r="SWE33" s="22"/>
      <c r="SWF33" s="22"/>
      <c r="SWG33" s="22"/>
      <c r="SWH33" s="22"/>
      <c r="SWI33" s="22"/>
      <c r="SWJ33" s="22"/>
      <c r="SWK33" s="22"/>
      <c r="SWL33" s="22"/>
      <c r="SWM33" s="22"/>
      <c r="SWN33" s="22"/>
      <c r="SWO33" s="22"/>
      <c r="SWP33" s="22"/>
      <c r="SWQ33" s="22"/>
      <c r="SWR33" s="22"/>
      <c r="SWS33" s="22"/>
      <c r="SWT33" s="22"/>
      <c r="SWU33" s="22"/>
      <c r="SWV33" s="22"/>
      <c r="SWW33" s="22"/>
      <c r="SWX33" s="22"/>
      <c r="SWY33" s="22"/>
      <c r="SWZ33" s="22"/>
      <c r="SXA33" s="22"/>
      <c r="SXB33" s="22"/>
      <c r="SXC33" s="22"/>
      <c r="SXD33" s="22"/>
      <c r="SXE33" s="22"/>
      <c r="SXF33" s="22"/>
      <c r="SXG33" s="22"/>
      <c r="SXH33" s="22"/>
      <c r="SXI33" s="22"/>
      <c r="SXJ33" s="22"/>
      <c r="SXK33" s="22"/>
      <c r="SXL33" s="22"/>
      <c r="SXM33" s="22"/>
      <c r="SXN33" s="22"/>
      <c r="SXO33" s="22"/>
      <c r="SXP33" s="22"/>
      <c r="SXQ33" s="22"/>
      <c r="SXR33" s="22"/>
      <c r="SXS33" s="22"/>
      <c r="SXT33" s="22"/>
      <c r="SXU33" s="22"/>
      <c r="SXV33" s="22"/>
      <c r="SXW33" s="22"/>
      <c r="SXX33" s="22"/>
      <c r="SXY33" s="22"/>
      <c r="SXZ33" s="22"/>
      <c r="SYA33" s="22"/>
      <c r="SYB33" s="22"/>
      <c r="SYC33" s="22"/>
      <c r="SYD33" s="22"/>
      <c r="SYE33" s="22"/>
      <c r="SYF33" s="22"/>
      <c r="SYG33" s="22"/>
      <c r="SYH33" s="22"/>
      <c r="SYI33" s="22"/>
      <c r="SYJ33" s="22"/>
      <c r="SYK33" s="22"/>
      <c r="SYL33" s="22"/>
      <c r="SYM33" s="22"/>
      <c r="SYN33" s="22"/>
      <c r="SYO33" s="22"/>
      <c r="SYP33" s="22"/>
      <c r="SYQ33" s="22"/>
      <c r="SYR33" s="22"/>
      <c r="SYS33" s="22"/>
      <c r="SYT33" s="22"/>
      <c r="SYU33" s="22"/>
      <c r="SYV33" s="22"/>
      <c r="SYW33" s="22"/>
      <c r="SYX33" s="22"/>
      <c r="SYY33" s="22"/>
      <c r="SYZ33" s="22"/>
      <c r="SZA33" s="22"/>
      <c r="SZB33" s="22"/>
      <c r="SZC33" s="22"/>
      <c r="SZD33" s="22"/>
      <c r="SZE33" s="22"/>
      <c r="SZF33" s="22"/>
      <c r="SZG33" s="22"/>
      <c r="SZH33" s="22"/>
      <c r="SZI33" s="22"/>
      <c r="SZJ33" s="22"/>
      <c r="SZK33" s="22"/>
      <c r="SZL33" s="22"/>
      <c r="SZM33" s="22"/>
      <c r="SZN33" s="22"/>
      <c r="SZO33" s="22"/>
      <c r="SZP33" s="22"/>
      <c r="SZQ33" s="22"/>
      <c r="SZR33" s="22"/>
      <c r="SZS33" s="22"/>
      <c r="SZT33" s="22"/>
      <c r="SZU33" s="22"/>
      <c r="SZV33" s="22"/>
      <c r="SZW33" s="22"/>
      <c r="SZX33" s="22"/>
      <c r="SZY33" s="22"/>
      <c r="SZZ33" s="22"/>
      <c r="TAA33" s="22"/>
      <c r="TAB33" s="22"/>
      <c r="TAC33" s="22"/>
      <c r="TAD33" s="22"/>
      <c r="TAE33" s="22"/>
      <c r="TAF33" s="22"/>
      <c r="TAG33" s="22"/>
      <c r="TAH33" s="22"/>
      <c r="TAI33" s="22"/>
      <c r="TAJ33" s="22"/>
      <c r="TAK33" s="22"/>
      <c r="TAL33" s="22"/>
      <c r="TAM33" s="22"/>
      <c r="TAN33" s="22"/>
      <c r="TAO33" s="22"/>
      <c r="TAP33" s="22"/>
      <c r="TAQ33" s="22"/>
      <c r="TAR33" s="22"/>
      <c r="TAS33" s="22"/>
      <c r="TAT33" s="22"/>
      <c r="TAU33" s="22"/>
      <c r="TAV33" s="22"/>
      <c r="TAW33" s="22"/>
      <c r="TAX33" s="22"/>
      <c r="TAY33" s="22"/>
      <c r="TAZ33" s="22"/>
      <c r="TBA33" s="22"/>
      <c r="TBB33" s="22"/>
      <c r="TBC33" s="22"/>
      <c r="TBD33" s="22"/>
      <c r="TBE33" s="22"/>
      <c r="TBF33" s="22"/>
      <c r="TBG33" s="22"/>
      <c r="TBH33" s="22"/>
      <c r="TBI33" s="22"/>
      <c r="TBJ33" s="22"/>
      <c r="TBK33" s="22"/>
      <c r="TBL33" s="22"/>
      <c r="TBM33" s="22"/>
      <c r="TBN33" s="22"/>
      <c r="TBO33" s="22"/>
      <c r="TBP33" s="22"/>
      <c r="TBQ33" s="22"/>
      <c r="TBR33" s="22"/>
      <c r="TBS33" s="22"/>
      <c r="TBT33" s="22"/>
      <c r="TBU33" s="22"/>
      <c r="TBV33" s="22"/>
      <c r="TBW33" s="22"/>
      <c r="TBX33" s="22"/>
      <c r="TBY33" s="22"/>
      <c r="TBZ33" s="22"/>
      <c r="TCA33" s="22"/>
      <c r="TCB33" s="22"/>
      <c r="TCC33" s="22"/>
      <c r="TCD33" s="22"/>
      <c r="TCE33" s="22"/>
      <c r="TCF33" s="22"/>
      <c r="TCG33" s="22"/>
      <c r="TCH33" s="22"/>
      <c r="TCI33" s="22"/>
      <c r="TCJ33" s="22"/>
      <c r="TCK33" s="22"/>
      <c r="TCL33" s="22"/>
      <c r="TCM33" s="22"/>
      <c r="TCN33" s="22"/>
      <c r="TCO33" s="22"/>
      <c r="TCP33" s="22"/>
      <c r="TCQ33" s="22"/>
      <c r="TCR33" s="22"/>
      <c r="TCS33" s="22"/>
      <c r="TCT33" s="22"/>
      <c r="TCU33" s="22"/>
      <c r="TCV33" s="22"/>
      <c r="TCW33" s="22"/>
      <c r="TCX33" s="22"/>
      <c r="TCY33" s="22"/>
      <c r="TCZ33" s="22"/>
      <c r="TDA33" s="22"/>
      <c r="TDB33" s="22"/>
      <c r="TDC33" s="22"/>
      <c r="TDD33" s="22"/>
      <c r="TDE33" s="22"/>
      <c r="TDF33" s="22"/>
      <c r="TDG33" s="22"/>
      <c r="TDH33" s="22"/>
      <c r="TDI33" s="22"/>
      <c r="TDJ33" s="22"/>
      <c r="TDK33" s="22"/>
      <c r="TDL33" s="22"/>
      <c r="TDM33" s="22"/>
      <c r="TDN33" s="22"/>
      <c r="TDO33" s="22"/>
      <c r="TDP33" s="22"/>
      <c r="TDQ33" s="22"/>
      <c r="TDR33" s="22"/>
      <c r="TDS33" s="22"/>
      <c r="TDT33" s="22"/>
      <c r="TDU33" s="22"/>
      <c r="TDV33" s="22"/>
      <c r="TDW33" s="22"/>
      <c r="TDX33" s="22"/>
      <c r="TDY33" s="22"/>
      <c r="TDZ33" s="22"/>
      <c r="TEA33" s="22"/>
      <c r="TEB33" s="22"/>
      <c r="TEC33" s="22"/>
      <c r="TED33" s="22"/>
      <c r="TEE33" s="22"/>
      <c r="TEF33" s="22"/>
      <c r="TEG33" s="22"/>
      <c r="TEH33" s="22"/>
      <c r="TEI33" s="22"/>
      <c r="TEJ33" s="22"/>
      <c r="TEK33" s="22"/>
      <c r="TEL33" s="22"/>
      <c r="TEM33" s="22"/>
      <c r="TEN33" s="22"/>
      <c r="TEO33" s="22"/>
      <c r="TEP33" s="22"/>
      <c r="TEQ33" s="22"/>
      <c r="TER33" s="22"/>
      <c r="TES33" s="22"/>
      <c r="TET33" s="22"/>
      <c r="TEU33" s="22"/>
      <c r="TEV33" s="22"/>
      <c r="TEW33" s="22"/>
      <c r="TEX33" s="22"/>
      <c r="TEY33" s="22"/>
      <c r="TEZ33" s="22"/>
      <c r="TFA33" s="22"/>
      <c r="TFB33" s="22"/>
      <c r="TFC33" s="22"/>
      <c r="TFD33" s="22"/>
      <c r="TFE33" s="22"/>
      <c r="TFF33" s="22"/>
      <c r="TFG33" s="22"/>
      <c r="TFH33" s="22"/>
      <c r="TFI33" s="22"/>
      <c r="TFJ33" s="22"/>
      <c r="TFK33" s="22"/>
      <c r="TFL33" s="22"/>
      <c r="TFM33" s="22"/>
      <c r="TFN33" s="22"/>
      <c r="TFO33" s="22"/>
      <c r="TFP33" s="22"/>
      <c r="TFQ33" s="22"/>
      <c r="TFR33" s="22"/>
      <c r="TFS33" s="22"/>
      <c r="TFT33" s="22"/>
      <c r="TFU33" s="22"/>
      <c r="TFV33" s="22"/>
      <c r="TFW33" s="22"/>
      <c r="TFX33" s="22"/>
      <c r="TFY33" s="22"/>
      <c r="TFZ33" s="22"/>
      <c r="TGA33" s="22"/>
      <c r="TGB33" s="22"/>
      <c r="TGC33" s="22"/>
      <c r="TGD33" s="22"/>
      <c r="TGE33" s="22"/>
      <c r="TGF33" s="22"/>
      <c r="TGG33" s="22"/>
      <c r="TGH33" s="22"/>
      <c r="TGI33" s="22"/>
      <c r="TGJ33" s="22"/>
      <c r="TGK33" s="22"/>
      <c r="TGL33" s="22"/>
      <c r="TGM33" s="22"/>
      <c r="TGN33" s="22"/>
      <c r="TGO33" s="22"/>
      <c r="TGP33" s="22"/>
      <c r="TGQ33" s="22"/>
      <c r="TGR33" s="22"/>
      <c r="TGS33" s="22"/>
      <c r="TGT33" s="22"/>
      <c r="TGU33" s="22"/>
      <c r="TGV33" s="22"/>
      <c r="TGW33" s="22"/>
      <c r="TGX33" s="22"/>
      <c r="TGY33" s="22"/>
      <c r="TGZ33" s="22"/>
      <c r="THA33" s="22"/>
      <c r="THB33" s="22"/>
      <c r="THC33" s="22"/>
      <c r="THD33" s="22"/>
      <c r="THE33" s="22"/>
      <c r="THF33" s="22"/>
      <c r="THG33" s="22"/>
      <c r="THH33" s="22"/>
      <c r="THI33" s="22"/>
      <c r="THJ33" s="22"/>
      <c r="THK33" s="22"/>
      <c r="THL33" s="22"/>
      <c r="THM33" s="22"/>
      <c r="THN33" s="22"/>
      <c r="THO33" s="22"/>
      <c r="THP33" s="22"/>
      <c r="THQ33" s="22"/>
      <c r="THR33" s="22"/>
      <c r="THS33" s="22"/>
      <c r="THT33" s="22"/>
      <c r="THU33" s="22"/>
      <c r="THV33" s="22"/>
      <c r="THW33" s="22"/>
      <c r="THX33" s="22"/>
      <c r="THY33" s="22"/>
      <c r="THZ33" s="22"/>
      <c r="TIA33" s="22"/>
      <c r="TIB33" s="22"/>
      <c r="TIC33" s="22"/>
      <c r="TID33" s="22"/>
      <c r="TIE33" s="22"/>
      <c r="TIF33" s="22"/>
      <c r="TIG33" s="22"/>
      <c r="TIH33" s="22"/>
      <c r="TII33" s="22"/>
      <c r="TIJ33" s="22"/>
      <c r="TIK33" s="22"/>
      <c r="TIL33" s="22"/>
      <c r="TIM33" s="22"/>
      <c r="TIN33" s="22"/>
      <c r="TIO33" s="22"/>
      <c r="TIP33" s="22"/>
      <c r="TIQ33" s="22"/>
      <c r="TIR33" s="22"/>
      <c r="TIS33" s="22"/>
      <c r="TIT33" s="22"/>
      <c r="TIU33" s="22"/>
      <c r="TIV33" s="22"/>
      <c r="TIW33" s="22"/>
      <c r="TIX33" s="22"/>
      <c r="TIY33" s="22"/>
      <c r="TIZ33" s="22"/>
      <c r="TJA33" s="22"/>
      <c r="TJB33" s="22"/>
      <c r="TJC33" s="22"/>
      <c r="TJD33" s="22"/>
      <c r="TJE33" s="22"/>
      <c r="TJF33" s="22"/>
      <c r="TJG33" s="22"/>
      <c r="TJH33" s="22"/>
      <c r="TJI33" s="22"/>
      <c r="TJJ33" s="22"/>
      <c r="TJK33" s="22"/>
      <c r="TJL33" s="22"/>
      <c r="TJM33" s="22"/>
      <c r="TJN33" s="22"/>
      <c r="TJO33" s="22"/>
      <c r="TJP33" s="22"/>
      <c r="TJQ33" s="22"/>
      <c r="TJR33" s="22"/>
      <c r="TJS33" s="22"/>
      <c r="TJT33" s="22"/>
      <c r="TJU33" s="22"/>
      <c r="TJV33" s="22"/>
      <c r="TJW33" s="22"/>
      <c r="TJX33" s="22"/>
      <c r="TJY33" s="22"/>
      <c r="TJZ33" s="22"/>
      <c r="TKA33" s="22"/>
      <c r="TKB33" s="22"/>
      <c r="TKC33" s="22"/>
      <c r="TKD33" s="22"/>
      <c r="TKE33" s="22"/>
      <c r="TKF33" s="22"/>
      <c r="TKG33" s="22"/>
      <c r="TKH33" s="22"/>
      <c r="TKI33" s="22"/>
      <c r="TKJ33" s="22"/>
      <c r="TKK33" s="22"/>
      <c r="TKL33" s="22"/>
      <c r="TKM33" s="22"/>
      <c r="TKN33" s="22"/>
      <c r="TKO33" s="22"/>
      <c r="TKP33" s="22"/>
      <c r="TKQ33" s="22"/>
      <c r="TKR33" s="22"/>
      <c r="TKS33" s="22"/>
      <c r="TKT33" s="22"/>
      <c r="TKU33" s="22"/>
      <c r="TKV33" s="22"/>
      <c r="TKW33" s="22"/>
      <c r="TKX33" s="22"/>
      <c r="TKY33" s="22"/>
      <c r="TKZ33" s="22"/>
      <c r="TLA33" s="22"/>
      <c r="TLB33" s="22"/>
      <c r="TLC33" s="22"/>
      <c r="TLD33" s="22"/>
      <c r="TLE33" s="22"/>
      <c r="TLF33" s="22"/>
      <c r="TLG33" s="22"/>
      <c r="TLH33" s="22"/>
      <c r="TLI33" s="22"/>
      <c r="TLJ33" s="22"/>
      <c r="TLK33" s="22"/>
      <c r="TLL33" s="22"/>
      <c r="TLM33" s="22"/>
      <c r="TLN33" s="22"/>
      <c r="TLO33" s="22"/>
      <c r="TLP33" s="22"/>
      <c r="TLQ33" s="22"/>
      <c r="TLR33" s="22"/>
      <c r="TLS33" s="22"/>
      <c r="TLT33" s="22"/>
      <c r="TLU33" s="22"/>
      <c r="TLV33" s="22"/>
      <c r="TLW33" s="22"/>
      <c r="TLX33" s="22"/>
      <c r="TLY33" s="22"/>
      <c r="TLZ33" s="22"/>
      <c r="TMA33" s="22"/>
      <c r="TMB33" s="22"/>
      <c r="TMC33" s="22"/>
      <c r="TMD33" s="22"/>
      <c r="TME33" s="22"/>
      <c r="TMF33" s="22"/>
      <c r="TMG33" s="22"/>
      <c r="TMH33" s="22"/>
      <c r="TMI33" s="22"/>
      <c r="TMJ33" s="22"/>
      <c r="TMK33" s="22"/>
      <c r="TML33" s="22"/>
      <c r="TMM33" s="22"/>
      <c r="TMN33" s="22"/>
      <c r="TMO33" s="22"/>
      <c r="TMP33" s="22"/>
      <c r="TMQ33" s="22"/>
      <c r="TMR33" s="22"/>
      <c r="TMS33" s="22"/>
      <c r="TMT33" s="22"/>
      <c r="TMU33" s="22"/>
      <c r="TMV33" s="22"/>
      <c r="TMW33" s="22"/>
      <c r="TMX33" s="22"/>
      <c r="TMY33" s="22"/>
      <c r="TMZ33" s="22"/>
      <c r="TNA33" s="22"/>
      <c r="TNB33" s="22"/>
      <c r="TNC33" s="22"/>
      <c r="TND33" s="22"/>
      <c r="TNE33" s="22"/>
      <c r="TNF33" s="22"/>
      <c r="TNG33" s="22"/>
      <c r="TNH33" s="22"/>
      <c r="TNI33" s="22"/>
      <c r="TNJ33" s="22"/>
      <c r="TNK33" s="22"/>
      <c r="TNL33" s="22"/>
      <c r="TNM33" s="22"/>
      <c r="TNN33" s="22"/>
      <c r="TNO33" s="22"/>
      <c r="TNP33" s="22"/>
      <c r="TNQ33" s="22"/>
      <c r="TNR33" s="22"/>
      <c r="TNS33" s="22"/>
      <c r="TNT33" s="22"/>
      <c r="TNU33" s="22"/>
      <c r="TNV33" s="22"/>
      <c r="TNW33" s="22"/>
      <c r="TNX33" s="22"/>
      <c r="TNY33" s="22"/>
      <c r="TNZ33" s="22"/>
      <c r="TOA33" s="22"/>
      <c r="TOB33" s="22"/>
      <c r="TOC33" s="22"/>
      <c r="TOD33" s="22"/>
      <c r="TOE33" s="22"/>
      <c r="TOF33" s="22"/>
      <c r="TOG33" s="22"/>
      <c r="TOH33" s="22"/>
      <c r="TOI33" s="22"/>
      <c r="TOJ33" s="22"/>
      <c r="TOK33" s="22"/>
      <c r="TOL33" s="22"/>
      <c r="TOM33" s="22"/>
      <c r="TON33" s="22"/>
      <c r="TOO33" s="22"/>
      <c r="TOP33" s="22"/>
      <c r="TOQ33" s="22"/>
      <c r="TOR33" s="22"/>
      <c r="TOS33" s="22"/>
      <c r="TOT33" s="22"/>
      <c r="TOU33" s="22"/>
      <c r="TOV33" s="22"/>
      <c r="TOW33" s="22"/>
      <c r="TOX33" s="22"/>
      <c r="TOY33" s="22"/>
      <c r="TOZ33" s="22"/>
      <c r="TPA33" s="22"/>
      <c r="TPB33" s="22"/>
      <c r="TPC33" s="22"/>
      <c r="TPD33" s="22"/>
      <c r="TPE33" s="22"/>
      <c r="TPF33" s="22"/>
      <c r="TPG33" s="22"/>
      <c r="TPH33" s="22"/>
      <c r="TPI33" s="22"/>
      <c r="TPJ33" s="22"/>
      <c r="TPK33" s="22"/>
      <c r="TPL33" s="22"/>
      <c r="TPM33" s="22"/>
      <c r="TPN33" s="22"/>
      <c r="TPO33" s="22"/>
      <c r="TPP33" s="22"/>
      <c r="TPQ33" s="22"/>
      <c r="TPR33" s="22"/>
      <c r="TPS33" s="22"/>
      <c r="TPT33" s="22"/>
      <c r="TPU33" s="22"/>
      <c r="TPV33" s="22"/>
      <c r="TPW33" s="22"/>
      <c r="TPX33" s="22"/>
      <c r="TPY33" s="22"/>
      <c r="TPZ33" s="22"/>
      <c r="TQA33" s="22"/>
      <c r="TQB33" s="22"/>
      <c r="TQC33" s="22"/>
      <c r="TQD33" s="22"/>
      <c r="TQE33" s="22"/>
      <c r="TQF33" s="22"/>
      <c r="TQG33" s="22"/>
      <c r="TQH33" s="22"/>
      <c r="TQI33" s="22"/>
      <c r="TQJ33" s="22"/>
      <c r="TQK33" s="22"/>
      <c r="TQL33" s="22"/>
      <c r="TQM33" s="22"/>
      <c r="TQN33" s="22"/>
      <c r="TQO33" s="22"/>
      <c r="TQP33" s="22"/>
      <c r="TQQ33" s="22"/>
      <c r="TQR33" s="22"/>
      <c r="TQS33" s="22"/>
      <c r="TQT33" s="22"/>
      <c r="TQU33" s="22"/>
      <c r="TQV33" s="22"/>
      <c r="TQW33" s="22"/>
      <c r="TQX33" s="22"/>
      <c r="TQY33" s="22"/>
      <c r="TQZ33" s="22"/>
      <c r="TRA33" s="22"/>
      <c r="TRB33" s="22"/>
      <c r="TRC33" s="22"/>
      <c r="TRD33" s="22"/>
      <c r="TRE33" s="22"/>
      <c r="TRF33" s="22"/>
      <c r="TRG33" s="22"/>
      <c r="TRH33" s="22"/>
      <c r="TRI33" s="22"/>
      <c r="TRJ33" s="22"/>
      <c r="TRK33" s="22"/>
      <c r="TRL33" s="22"/>
      <c r="TRM33" s="22"/>
      <c r="TRN33" s="22"/>
      <c r="TRO33" s="22"/>
      <c r="TRP33" s="22"/>
      <c r="TRQ33" s="22"/>
      <c r="TRR33" s="22"/>
      <c r="TRS33" s="22"/>
      <c r="TRT33" s="22"/>
      <c r="TRU33" s="22"/>
      <c r="TRV33" s="22"/>
      <c r="TRW33" s="22"/>
      <c r="TRX33" s="22"/>
      <c r="TRY33" s="22"/>
      <c r="TRZ33" s="22"/>
      <c r="TSA33" s="22"/>
      <c r="TSB33" s="22"/>
      <c r="TSC33" s="22"/>
      <c r="TSD33" s="22"/>
      <c r="TSE33" s="22"/>
      <c r="TSF33" s="22"/>
      <c r="TSG33" s="22"/>
      <c r="TSH33" s="22"/>
      <c r="TSI33" s="22"/>
      <c r="TSJ33" s="22"/>
      <c r="TSK33" s="22"/>
      <c r="TSL33" s="22"/>
      <c r="TSM33" s="22"/>
      <c r="TSN33" s="22"/>
      <c r="TSO33" s="22"/>
      <c r="TSP33" s="22"/>
      <c r="TSQ33" s="22"/>
      <c r="TSR33" s="22"/>
      <c r="TSS33" s="22"/>
      <c r="TST33" s="22"/>
      <c r="TSU33" s="22"/>
      <c r="TSV33" s="22"/>
      <c r="TSW33" s="22"/>
      <c r="TSX33" s="22"/>
      <c r="TSY33" s="22"/>
      <c r="TSZ33" s="22"/>
      <c r="TTA33" s="22"/>
      <c r="TTB33" s="22"/>
      <c r="TTC33" s="22"/>
      <c r="TTD33" s="22"/>
      <c r="TTE33" s="22"/>
      <c r="TTF33" s="22"/>
      <c r="TTG33" s="22"/>
      <c r="TTH33" s="22"/>
      <c r="TTI33" s="22"/>
      <c r="TTJ33" s="22"/>
      <c r="TTK33" s="22"/>
      <c r="TTL33" s="22"/>
      <c r="TTM33" s="22"/>
      <c r="TTN33" s="22"/>
      <c r="TTO33" s="22"/>
      <c r="TTP33" s="22"/>
      <c r="TTQ33" s="22"/>
      <c r="TTR33" s="22"/>
      <c r="TTS33" s="22"/>
      <c r="TTT33" s="22"/>
      <c r="TTU33" s="22"/>
      <c r="TTV33" s="22"/>
      <c r="TTW33" s="22"/>
      <c r="TTX33" s="22"/>
      <c r="TTY33" s="22"/>
      <c r="TTZ33" s="22"/>
      <c r="TUA33" s="22"/>
      <c r="TUB33" s="22"/>
      <c r="TUC33" s="22"/>
      <c r="TUD33" s="22"/>
      <c r="TUE33" s="22"/>
      <c r="TUF33" s="22"/>
      <c r="TUG33" s="22"/>
      <c r="TUH33" s="22"/>
      <c r="TUI33" s="22"/>
      <c r="TUJ33" s="22"/>
      <c r="TUK33" s="22"/>
      <c r="TUL33" s="22"/>
      <c r="TUM33" s="22"/>
      <c r="TUN33" s="22"/>
      <c r="TUO33" s="22"/>
      <c r="TUP33" s="22"/>
      <c r="TUQ33" s="22"/>
      <c r="TUR33" s="22"/>
      <c r="TUS33" s="22"/>
      <c r="TUT33" s="22"/>
      <c r="TUU33" s="22"/>
      <c r="TUV33" s="22"/>
      <c r="TUW33" s="22"/>
      <c r="TUX33" s="22"/>
      <c r="TUY33" s="22"/>
      <c r="TUZ33" s="22"/>
      <c r="TVA33" s="22"/>
      <c r="TVB33" s="22"/>
      <c r="TVC33" s="22"/>
      <c r="TVD33" s="22"/>
      <c r="TVE33" s="22"/>
      <c r="TVF33" s="22"/>
      <c r="TVG33" s="22"/>
      <c r="TVH33" s="22"/>
      <c r="TVI33" s="22"/>
      <c r="TVJ33" s="22"/>
      <c r="TVK33" s="22"/>
      <c r="TVL33" s="22"/>
      <c r="TVM33" s="22"/>
      <c r="TVN33" s="22"/>
      <c r="TVO33" s="22"/>
      <c r="TVP33" s="22"/>
      <c r="TVQ33" s="22"/>
      <c r="TVR33" s="22"/>
      <c r="TVS33" s="22"/>
      <c r="TVT33" s="22"/>
      <c r="TVU33" s="22"/>
      <c r="TVV33" s="22"/>
      <c r="TVW33" s="22"/>
      <c r="TVX33" s="22"/>
      <c r="TVY33" s="22"/>
      <c r="TVZ33" s="22"/>
      <c r="TWA33" s="22"/>
      <c r="TWB33" s="22"/>
      <c r="TWC33" s="22"/>
      <c r="TWD33" s="22"/>
      <c r="TWE33" s="22"/>
      <c r="TWF33" s="22"/>
      <c r="TWG33" s="22"/>
      <c r="TWH33" s="22"/>
      <c r="TWI33" s="22"/>
      <c r="TWJ33" s="22"/>
      <c r="TWK33" s="22"/>
      <c r="TWL33" s="22"/>
      <c r="TWM33" s="22"/>
      <c r="TWN33" s="22"/>
      <c r="TWO33" s="22"/>
      <c r="TWP33" s="22"/>
      <c r="TWQ33" s="22"/>
      <c r="TWR33" s="22"/>
      <c r="TWS33" s="22"/>
      <c r="TWT33" s="22"/>
      <c r="TWU33" s="22"/>
      <c r="TWV33" s="22"/>
      <c r="TWW33" s="22"/>
      <c r="TWX33" s="22"/>
      <c r="TWY33" s="22"/>
      <c r="TWZ33" s="22"/>
      <c r="TXA33" s="22"/>
      <c r="TXB33" s="22"/>
      <c r="TXC33" s="22"/>
      <c r="TXD33" s="22"/>
      <c r="TXE33" s="22"/>
      <c r="TXF33" s="22"/>
      <c r="TXG33" s="22"/>
      <c r="TXH33" s="22"/>
      <c r="TXI33" s="22"/>
      <c r="TXJ33" s="22"/>
      <c r="TXK33" s="22"/>
      <c r="TXL33" s="22"/>
      <c r="TXM33" s="22"/>
      <c r="TXN33" s="22"/>
      <c r="TXO33" s="22"/>
      <c r="TXP33" s="22"/>
      <c r="TXQ33" s="22"/>
      <c r="TXR33" s="22"/>
      <c r="TXS33" s="22"/>
      <c r="TXT33" s="22"/>
      <c r="TXU33" s="22"/>
      <c r="TXV33" s="22"/>
      <c r="TXW33" s="22"/>
      <c r="TXX33" s="22"/>
      <c r="TXY33" s="22"/>
      <c r="TXZ33" s="22"/>
      <c r="TYA33" s="22"/>
      <c r="TYB33" s="22"/>
      <c r="TYC33" s="22"/>
      <c r="TYD33" s="22"/>
      <c r="TYE33" s="22"/>
      <c r="TYF33" s="22"/>
      <c r="TYG33" s="22"/>
      <c r="TYH33" s="22"/>
      <c r="TYI33" s="22"/>
      <c r="TYJ33" s="22"/>
      <c r="TYK33" s="22"/>
      <c r="TYL33" s="22"/>
      <c r="TYM33" s="22"/>
      <c r="TYN33" s="22"/>
      <c r="TYO33" s="22"/>
      <c r="TYP33" s="22"/>
      <c r="TYQ33" s="22"/>
      <c r="TYR33" s="22"/>
      <c r="TYS33" s="22"/>
      <c r="TYT33" s="22"/>
      <c r="TYU33" s="22"/>
      <c r="TYV33" s="22"/>
      <c r="TYW33" s="22"/>
      <c r="TYX33" s="22"/>
      <c r="TYY33" s="22"/>
      <c r="TYZ33" s="22"/>
      <c r="TZA33" s="22"/>
      <c r="TZB33" s="22"/>
      <c r="TZC33" s="22"/>
      <c r="TZD33" s="22"/>
      <c r="TZE33" s="22"/>
      <c r="TZF33" s="22"/>
      <c r="TZG33" s="22"/>
      <c r="TZH33" s="22"/>
      <c r="TZI33" s="22"/>
      <c r="TZJ33" s="22"/>
      <c r="TZK33" s="22"/>
      <c r="TZL33" s="22"/>
      <c r="TZM33" s="22"/>
      <c r="TZN33" s="22"/>
      <c r="TZO33" s="22"/>
      <c r="TZP33" s="22"/>
      <c r="TZQ33" s="22"/>
      <c r="TZR33" s="22"/>
      <c r="TZS33" s="22"/>
      <c r="TZT33" s="22"/>
      <c r="TZU33" s="22"/>
      <c r="TZV33" s="22"/>
      <c r="TZW33" s="22"/>
      <c r="TZX33" s="22"/>
      <c r="TZY33" s="22"/>
      <c r="TZZ33" s="22"/>
      <c r="UAA33" s="22"/>
      <c r="UAB33" s="22"/>
      <c r="UAC33" s="22"/>
      <c r="UAD33" s="22"/>
      <c r="UAE33" s="22"/>
      <c r="UAF33" s="22"/>
      <c r="UAG33" s="22"/>
      <c r="UAH33" s="22"/>
      <c r="UAI33" s="22"/>
      <c r="UAJ33" s="22"/>
      <c r="UAK33" s="22"/>
      <c r="UAL33" s="22"/>
      <c r="UAM33" s="22"/>
      <c r="UAN33" s="22"/>
      <c r="UAO33" s="22"/>
      <c r="UAP33" s="22"/>
      <c r="UAQ33" s="22"/>
      <c r="UAR33" s="22"/>
      <c r="UAS33" s="22"/>
      <c r="UAT33" s="22"/>
      <c r="UAU33" s="22"/>
      <c r="UAV33" s="22"/>
      <c r="UAW33" s="22"/>
      <c r="UAX33" s="22"/>
      <c r="UAY33" s="22"/>
      <c r="UAZ33" s="22"/>
      <c r="UBA33" s="22"/>
      <c r="UBB33" s="22"/>
      <c r="UBC33" s="22"/>
      <c r="UBD33" s="22"/>
      <c r="UBE33" s="22"/>
      <c r="UBF33" s="22"/>
      <c r="UBG33" s="22"/>
      <c r="UBH33" s="22"/>
      <c r="UBI33" s="22"/>
      <c r="UBJ33" s="22"/>
      <c r="UBK33" s="22"/>
      <c r="UBL33" s="22"/>
      <c r="UBM33" s="22"/>
      <c r="UBN33" s="22"/>
      <c r="UBO33" s="22"/>
      <c r="UBP33" s="22"/>
      <c r="UBQ33" s="22"/>
      <c r="UBR33" s="22"/>
      <c r="UBS33" s="22"/>
      <c r="UBT33" s="22"/>
      <c r="UBU33" s="22"/>
      <c r="UBV33" s="22"/>
      <c r="UBW33" s="22"/>
      <c r="UBX33" s="22"/>
      <c r="UBY33" s="22"/>
      <c r="UBZ33" s="22"/>
      <c r="UCA33" s="22"/>
      <c r="UCB33" s="22"/>
      <c r="UCC33" s="22"/>
      <c r="UCD33" s="22"/>
      <c r="UCE33" s="22"/>
      <c r="UCF33" s="22"/>
      <c r="UCG33" s="22"/>
      <c r="UCH33" s="22"/>
      <c r="UCI33" s="22"/>
      <c r="UCJ33" s="22"/>
      <c r="UCK33" s="22"/>
      <c r="UCL33" s="22"/>
      <c r="UCM33" s="22"/>
      <c r="UCN33" s="22"/>
      <c r="UCO33" s="22"/>
      <c r="UCP33" s="22"/>
      <c r="UCQ33" s="22"/>
      <c r="UCR33" s="22"/>
      <c r="UCS33" s="22"/>
      <c r="UCT33" s="22"/>
      <c r="UCU33" s="22"/>
      <c r="UCV33" s="22"/>
      <c r="UCW33" s="22"/>
      <c r="UCX33" s="22"/>
      <c r="UCY33" s="22"/>
      <c r="UCZ33" s="22"/>
      <c r="UDA33" s="22"/>
      <c r="UDB33" s="22"/>
      <c r="UDC33" s="22"/>
      <c r="UDD33" s="22"/>
      <c r="UDE33" s="22"/>
      <c r="UDF33" s="22"/>
      <c r="UDG33" s="22"/>
      <c r="UDH33" s="22"/>
      <c r="UDI33" s="22"/>
      <c r="UDJ33" s="22"/>
      <c r="UDK33" s="22"/>
      <c r="UDL33" s="22"/>
      <c r="UDM33" s="22"/>
      <c r="UDN33" s="22"/>
      <c r="UDO33" s="22"/>
      <c r="UDP33" s="22"/>
      <c r="UDQ33" s="22"/>
      <c r="UDR33" s="22"/>
      <c r="UDS33" s="22"/>
      <c r="UDT33" s="22"/>
      <c r="UDU33" s="22"/>
      <c r="UDV33" s="22"/>
      <c r="UDW33" s="22"/>
      <c r="UDX33" s="22"/>
      <c r="UDY33" s="22"/>
      <c r="UDZ33" s="22"/>
      <c r="UEA33" s="22"/>
      <c r="UEB33" s="22"/>
      <c r="UEC33" s="22"/>
      <c r="UED33" s="22"/>
      <c r="UEE33" s="22"/>
      <c r="UEF33" s="22"/>
      <c r="UEG33" s="22"/>
      <c r="UEH33" s="22"/>
      <c r="UEI33" s="22"/>
      <c r="UEJ33" s="22"/>
      <c r="UEK33" s="22"/>
      <c r="UEL33" s="22"/>
      <c r="UEM33" s="22"/>
      <c r="UEN33" s="22"/>
      <c r="UEO33" s="22"/>
      <c r="UEP33" s="22"/>
      <c r="UEQ33" s="22"/>
      <c r="UER33" s="22"/>
      <c r="UES33" s="22"/>
      <c r="UET33" s="22"/>
      <c r="UEU33" s="22"/>
      <c r="UEV33" s="22"/>
      <c r="UEW33" s="22"/>
      <c r="UEX33" s="22"/>
      <c r="UEY33" s="22"/>
      <c r="UEZ33" s="22"/>
      <c r="UFA33" s="22"/>
      <c r="UFB33" s="22"/>
      <c r="UFC33" s="22"/>
      <c r="UFD33" s="22"/>
      <c r="UFE33" s="22"/>
      <c r="UFF33" s="22"/>
      <c r="UFG33" s="22"/>
      <c r="UFH33" s="22"/>
      <c r="UFI33" s="22"/>
      <c r="UFJ33" s="22"/>
      <c r="UFK33" s="22"/>
      <c r="UFL33" s="22"/>
      <c r="UFM33" s="22"/>
      <c r="UFN33" s="22"/>
      <c r="UFO33" s="22"/>
      <c r="UFP33" s="22"/>
      <c r="UFQ33" s="22"/>
      <c r="UFR33" s="22"/>
      <c r="UFS33" s="22"/>
      <c r="UFT33" s="22"/>
      <c r="UFU33" s="22"/>
      <c r="UFV33" s="22"/>
      <c r="UFW33" s="22"/>
      <c r="UFX33" s="22"/>
      <c r="UFY33" s="22"/>
      <c r="UFZ33" s="22"/>
      <c r="UGA33" s="22"/>
      <c r="UGB33" s="22"/>
      <c r="UGC33" s="22"/>
      <c r="UGD33" s="22"/>
      <c r="UGE33" s="22"/>
      <c r="UGF33" s="22"/>
      <c r="UGG33" s="22"/>
      <c r="UGH33" s="22"/>
      <c r="UGI33" s="22"/>
      <c r="UGJ33" s="22"/>
      <c r="UGK33" s="22"/>
      <c r="UGL33" s="22"/>
      <c r="UGM33" s="22"/>
      <c r="UGN33" s="22"/>
      <c r="UGO33" s="22"/>
      <c r="UGP33" s="22"/>
      <c r="UGQ33" s="22"/>
      <c r="UGR33" s="22"/>
      <c r="UGS33" s="22"/>
      <c r="UGT33" s="22"/>
      <c r="UGU33" s="22"/>
      <c r="UGV33" s="22"/>
      <c r="UGW33" s="22"/>
      <c r="UGX33" s="22"/>
      <c r="UGY33" s="22"/>
      <c r="UGZ33" s="22"/>
      <c r="UHA33" s="22"/>
      <c r="UHB33" s="22"/>
      <c r="UHC33" s="22"/>
      <c r="UHD33" s="22"/>
      <c r="UHE33" s="22"/>
      <c r="UHF33" s="22"/>
      <c r="UHG33" s="22"/>
      <c r="UHH33" s="22"/>
      <c r="UHI33" s="22"/>
      <c r="UHJ33" s="22"/>
      <c r="UHK33" s="22"/>
      <c r="UHL33" s="22"/>
      <c r="UHM33" s="22"/>
      <c r="UHN33" s="22"/>
      <c r="UHO33" s="22"/>
      <c r="UHP33" s="22"/>
      <c r="UHQ33" s="22"/>
      <c r="UHR33" s="22"/>
      <c r="UHS33" s="22"/>
      <c r="UHT33" s="22"/>
      <c r="UHU33" s="22"/>
      <c r="UHV33" s="22"/>
      <c r="UHW33" s="22"/>
      <c r="UHX33" s="22"/>
      <c r="UHY33" s="22"/>
      <c r="UHZ33" s="22"/>
      <c r="UIA33" s="22"/>
      <c r="UIB33" s="22"/>
      <c r="UIC33" s="22"/>
      <c r="UID33" s="22"/>
      <c r="UIE33" s="22"/>
      <c r="UIF33" s="22"/>
      <c r="UIG33" s="22"/>
      <c r="UIH33" s="22"/>
      <c r="UII33" s="22"/>
      <c r="UIJ33" s="22"/>
      <c r="UIK33" s="22"/>
      <c r="UIL33" s="22"/>
      <c r="UIM33" s="22"/>
      <c r="UIN33" s="22"/>
      <c r="UIO33" s="22"/>
      <c r="UIP33" s="22"/>
      <c r="UIQ33" s="22"/>
      <c r="UIR33" s="22"/>
      <c r="UIS33" s="22"/>
      <c r="UIT33" s="22"/>
      <c r="UIU33" s="22"/>
      <c r="UIV33" s="22"/>
      <c r="UIW33" s="22"/>
      <c r="UIX33" s="22"/>
      <c r="UIY33" s="22"/>
      <c r="UIZ33" s="22"/>
      <c r="UJA33" s="22"/>
      <c r="UJB33" s="22"/>
      <c r="UJC33" s="22"/>
      <c r="UJD33" s="22"/>
      <c r="UJE33" s="22"/>
      <c r="UJF33" s="22"/>
      <c r="UJG33" s="22"/>
      <c r="UJH33" s="22"/>
      <c r="UJI33" s="22"/>
      <c r="UJJ33" s="22"/>
      <c r="UJK33" s="22"/>
      <c r="UJL33" s="22"/>
      <c r="UJM33" s="22"/>
      <c r="UJN33" s="22"/>
      <c r="UJO33" s="22"/>
      <c r="UJP33" s="22"/>
      <c r="UJQ33" s="22"/>
      <c r="UJR33" s="22"/>
      <c r="UJS33" s="22"/>
      <c r="UJT33" s="22"/>
      <c r="UJU33" s="22"/>
      <c r="UJV33" s="22"/>
      <c r="UJW33" s="22"/>
      <c r="UJX33" s="22"/>
      <c r="UJY33" s="22"/>
      <c r="UJZ33" s="22"/>
      <c r="UKA33" s="22"/>
      <c r="UKB33" s="22"/>
      <c r="UKC33" s="22"/>
      <c r="UKD33" s="22"/>
      <c r="UKE33" s="22"/>
      <c r="UKF33" s="22"/>
      <c r="UKG33" s="22"/>
      <c r="UKH33" s="22"/>
      <c r="UKI33" s="22"/>
      <c r="UKJ33" s="22"/>
      <c r="UKK33" s="22"/>
      <c r="UKL33" s="22"/>
      <c r="UKM33" s="22"/>
      <c r="UKN33" s="22"/>
      <c r="UKO33" s="22"/>
      <c r="UKP33" s="22"/>
      <c r="UKQ33" s="22"/>
      <c r="UKR33" s="22"/>
      <c r="UKS33" s="22"/>
      <c r="UKT33" s="22"/>
      <c r="UKU33" s="22"/>
      <c r="UKV33" s="22"/>
      <c r="UKW33" s="22"/>
      <c r="UKX33" s="22"/>
      <c r="UKY33" s="22"/>
      <c r="UKZ33" s="22"/>
      <c r="ULA33" s="22"/>
      <c r="ULB33" s="22"/>
      <c r="ULC33" s="22"/>
      <c r="ULD33" s="22"/>
      <c r="ULE33" s="22"/>
      <c r="ULF33" s="22"/>
      <c r="ULG33" s="22"/>
      <c r="ULH33" s="22"/>
      <c r="ULI33" s="22"/>
      <c r="ULJ33" s="22"/>
      <c r="ULK33" s="22"/>
      <c r="ULL33" s="22"/>
      <c r="ULM33" s="22"/>
      <c r="ULN33" s="22"/>
      <c r="ULO33" s="22"/>
      <c r="ULP33" s="22"/>
      <c r="ULQ33" s="22"/>
      <c r="ULR33" s="22"/>
      <c r="ULS33" s="22"/>
      <c r="ULT33" s="22"/>
      <c r="ULU33" s="22"/>
      <c r="ULV33" s="22"/>
      <c r="ULW33" s="22"/>
      <c r="ULX33" s="22"/>
      <c r="ULY33" s="22"/>
      <c r="ULZ33" s="22"/>
      <c r="UMA33" s="22"/>
      <c r="UMB33" s="22"/>
      <c r="UMC33" s="22"/>
      <c r="UMD33" s="22"/>
      <c r="UME33" s="22"/>
      <c r="UMF33" s="22"/>
      <c r="UMG33" s="22"/>
      <c r="UMH33" s="22"/>
      <c r="UMI33" s="22"/>
      <c r="UMJ33" s="22"/>
      <c r="UMK33" s="22"/>
      <c r="UML33" s="22"/>
      <c r="UMM33" s="22"/>
      <c r="UMN33" s="22"/>
      <c r="UMO33" s="22"/>
      <c r="UMP33" s="22"/>
      <c r="UMQ33" s="22"/>
      <c r="UMR33" s="22"/>
      <c r="UMS33" s="22"/>
      <c r="UMT33" s="22"/>
      <c r="UMU33" s="22"/>
      <c r="UMV33" s="22"/>
      <c r="UMW33" s="22"/>
      <c r="UMX33" s="22"/>
      <c r="UMY33" s="22"/>
      <c r="UMZ33" s="22"/>
      <c r="UNA33" s="22"/>
      <c r="UNB33" s="22"/>
      <c r="UNC33" s="22"/>
      <c r="UND33" s="22"/>
      <c r="UNE33" s="22"/>
      <c r="UNF33" s="22"/>
      <c r="UNG33" s="22"/>
      <c r="UNH33" s="22"/>
      <c r="UNI33" s="22"/>
      <c r="UNJ33" s="22"/>
      <c r="UNK33" s="22"/>
      <c r="UNL33" s="22"/>
      <c r="UNM33" s="22"/>
      <c r="UNN33" s="22"/>
      <c r="UNO33" s="22"/>
      <c r="UNP33" s="22"/>
      <c r="UNQ33" s="22"/>
      <c r="UNR33" s="22"/>
      <c r="UNS33" s="22"/>
      <c r="UNT33" s="22"/>
      <c r="UNU33" s="22"/>
      <c r="UNV33" s="22"/>
      <c r="UNW33" s="22"/>
      <c r="UNX33" s="22"/>
      <c r="UNY33" s="22"/>
      <c r="UNZ33" s="22"/>
      <c r="UOA33" s="22"/>
      <c r="UOB33" s="22"/>
      <c r="UOC33" s="22"/>
      <c r="UOD33" s="22"/>
      <c r="UOE33" s="22"/>
      <c r="UOF33" s="22"/>
      <c r="UOG33" s="22"/>
      <c r="UOH33" s="22"/>
      <c r="UOI33" s="22"/>
      <c r="UOJ33" s="22"/>
      <c r="UOK33" s="22"/>
      <c r="UOL33" s="22"/>
      <c r="UOM33" s="22"/>
      <c r="UON33" s="22"/>
      <c r="UOO33" s="22"/>
      <c r="UOP33" s="22"/>
      <c r="UOQ33" s="22"/>
      <c r="UOR33" s="22"/>
      <c r="UOS33" s="22"/>
      <c r="UOT33" s="22"/>
      <c r="UOU33" s="22"/>
      <c r="UOV33" s="22"/>
      <c r="UOW33" s="22"/>
      <c r="UOX33" s="22"/>
      <c r="UOY33" s="22"/>
      <c r="UOZ33" s="22"/>
      <c r="UPA33" s="22"/>
      <c r="UPB33" s="22"/>
      <c r="UPC33" s="22"/>
      <c r="UPD33" s="22"/>
      <c r="UPE33" s="22"/>
      <c r="UPF33" s="22"/>
      <c r="UPG33" s="22"/>
      <c r="UPH33" s="22"/>
      <c r="UPI33" s="22"/>
      <c r="UPJ33" s="22"/>
      <c r="UPK33" s="22"/>
      <c r="UPL33" s="22"/>
      <c r="UPM33" s="22"/>
      <c r="UPN33" s="22"/>
      <c r="UPO33" s="22"/>
      <c r="UPP33" s="22"/>
      <c r="UPQ33" s="22"/>
      <c r="UPR33" s="22"/>
      <c r="UPS33" s="22"/>
      <c r="UPT33" s="22"/>
      <c r="UPU33" s="22"/>
      <c r="UPV33" s="22"/>
      <c r="UPW33" s="22"/>
      <c r="UPX33" s="22"/>
      <c r="UPY33" s="22"/>
      <c r="UPZ33" s="22"/>
      <c r="UQA33" s="22"/>
      <c r="UQB33" s="22"/>
      <c r="UQC33" s="22"/>
      <c r="UQD33" s="22"/>
      <c r="UQE33" s="22"/>
      <c r="UQF33" s="22"/>
      <c r="UQG33" s="22"/>
      <c r="UQH33" s="22"/>
      <c r="UQI33" s="22"/>
      <c r="UQJ33" s="22"/>
      <c r="UQK33" s="22"/>
      <c r="UQL33" s="22"/>
      <c r="UQM33" s="22"/>
      <c r="UQN33" s="22"/>
      <c r="UQO33" s="22"/>
      <c r="UQP33" s="22"/>
      <c r="UQQ33" s="22"/>
      <c r="UQR33" s="22"/>
      <c r="UQS33" s="22"/>
      <c r="UQT33" s="22"/>
      <c r="UQU33" s="22"/>
      <c r="UQV33" s="22"/>
      <c r="UQW33" s="22"/>
      <c r="UQX33" s="22"/>
      <c r="UQY33" s="22"/>
      <c r="UQZ33" s="22"/>
      <c r="URA33" s="22"/>
      <c r="URB33" s="22"/>
      <c r="URC33" s="22"/>
      <c r="URD33" s="22"/>
      <c r="URE33" s="22"/>
      <c r="URF33" s="22"/>
      <c r="URG33" s="22"/>
      <c r="URH33" s="22"/>
      <c r="URI33" s="22"/>
      <c r="URJ33" s="22"/>
      <c r="URK33" s="22"/>
      <c r="URL33" s="22"/>
      <c r="URM33" s="22"/>
      <c r="URN33" s="22"/>
      <c r="URO33" s="22"/>
      <c r="URP33" s="22"/>
      <c r="URQ33" s="22"/>
      <c r="URR33" s="22"/>
      <c r="URS33" s="22"/>
      <c r="URT33" s="22"/>
      <c r="URU33" s="22"/>
      <c r="URV33" s="22"/>
      <c r="URW33" s="22"/>
      <c r="URX33" s="22"/>
      <c r="URY33" s="22"/>
      <c r="URZ33" s="22"/>
      <c r="USA33" s="22"/>
      <c r="USB33" s="22"/>
      <c r="USC33" s="22"/>
      <c r="USD33" s="22"/>
      <c r="USE33" s="22"/>
      <c r="USF33" s="22"/>
      <c r="USG33" s="22"/>
      <c r="USH33" s="22"/>
      <c r="USI33" s="22"/>
      <c r="USJ33" s="22"/>
      <c r="USK33" s="22"/>
      <c r="USL33" s="22"/>
      <c r="USM33" s="22"/>
      <c r="USN33" s="22"/>
      <c r="USO33" s="22"/>
      <c r="USP33" s="22"/>
      <c r="USQ33" s="22"/>
      <c r="USR33" s="22"/>
      <c r="USS33" s="22"/>
      <c r="UST33" s="22"/>
      <c r="USU33" s="22"/>
      <c r="USV33" s="22"/>
      <c r="USW33" s="22"/>
      <c r="USX33" s="22"/>
      <c r="USY33" s="22"/>
      <c r="USZ33" s="22"/>
      <c r="UTA33" s="22"/>
      <c r="UTB33" s="22"/>
      <c r="UTC33" s="22"/>
      <c r="UTD33" s="22"/>
      <c r="UTE33" s="22"/>
      <c r="UTF33" s="22"/>
      <c r="UTG33" s="22"/>
      <c r="UTH33" s="22"/>
      <c r="UTI33" s="22"/>
      <c r="UTJ33" s="22"/>
      <c r="UTK33" s="22"/>
      <c r="UTL33" s="22"/>
      <c r="UTM33" s="22"/>
      <c r="UTN33" s="22"/>
      <c r="UTO33" s="22"/>
      <c r="UTP33" s="22"/>
      <c r="UTQ33" s="22"/>
      <c r="UTR33" s="22"/>
      <c r="UTS33" s="22"/>
      <c r="UTT33" s="22"/>
      <c r="UTU33" s="22"/>
      <c r="UTV33" s="22"/>
      <c r="UTW33" s="22"/>
      <c r="UTX33" s="22"/>
      <c r="UTY33" s="22"/>
      <c r="UTZ33" s="22"/>
      <c r="UUA33" s="22"/>
      <c r="UUB33" s="22"/>
      <c r="UUC33" s="22"/>
      <c r="UUD33" s="22"/>
      <c r="UUE33" s="22"/>
      <c r="UUF33" s="22"/>
      <c r="UUG33" s="22"/>
      <c r="UUH33" s="22"/>
      <c r="UUI33" s="22"/>
      <c r="UUJ33" s="22"/>
      <c r="UUK33" s="22"/>
      <c r="UUL33" s="22"/>
      <c r="UUM33" s="22"/>
      <c r="UUN33" s="22"/>
      <c r="UUO33" s="22"/>
      <c r="UUP33" s="22"/>
      <c r="UUQ33" s="22"/>
      <c r="UUR33" s="22"/>
      <c r="UUS33" s="22"/>
      <c r="UUT33" s="22"/>
      <c r="UUU33" s="22"/>
      <c r="UUV33" s="22"/>
      <c r="UUW33" s="22"/>
      <c r="UUX33" s="22"/>
      <c r="UUY33" s="22"/>
      <c r="UUZ33" s="22"/>
      <c r="UVA33" s="22"/>
      <c r="UVB33" s="22"/>
      <c r="UVC33" s="22"/>
      <c r="UVD33" s="22"/>
      <c r="UVE33" s="22"/>
      <c r="UVF33" s="22"/>
      <c r="UVG33" s="22"/>
      <c r="UVH33" s="22"/>
      <c r="UVI33" s="22"/>
      <c r="UVJ33" s="22"/>
      <c r="UVK33" s="22"/>
      <c r="UVL33" s="22"/>
      <c r="UVM33" s="22"/>
      <c r="UVN33" s="22"/>
      <c r="UVO33" s="22"/>
      <c r="UVP33" s="22"/>
      <c r="UVQ33" s="22"/>
      <c r="UVR33" s="22"/>
      <c r="UVS33" s="22"/>
      <c r="UVT33" s="22"/>
      <c r="UVU33" s="22"/>
      <c r="UVV33" s="22"/>
      <c r="UVW33" s="22"/>
      <c r="UVX33" s="22"/>
      <c r="UVY33" s="22"/>
      <c r="UVZ33" s="22"/>
      <c r="UWA33" s="22"/>
      <c r="UWB33" s="22"/>
      <c r="UWC33" s="22"/>
      <c r="UWD33" s="22"/>
      <c r="UWE33" s="22"/>
      <c r="UWF33" s="22"/>
      <c r="UWG33" s="22"/>
      <c r="UWH33" s="22"/>
      <c r="UWI33" s="22"/>
      <c r="UWJ33" s="22"/>
      <c r="UWK33" s="22"/>
      <c r="UWL33" s="22"/>
      <c r="UWM33" s="22"/>
      <c r="UWN33" s="22"/>
      <c r="UWO33" s="22"/>
      <c r="UWP33" s="22"/>
      <c r="UWQ33" s="22"/>
      <c r="UWR33" s="22"/>
      <c r="UWS33" s="22"/>
      <c r="UWT33" s="22"/>
      <c r="UWU33" s="22"/>
      <c r="UWV33" s="22"/>
      <c r="UWW33" s="22"/>
      <c r="UWX33" s="22"/>
      <c r="UWY33" s="22"/>
      <c r="UWZ33" s="22"/>
      <c r="UXA33" s="22"/>
      <c r="UXB33" s="22"/>
      <c r="UXC33" s="22"/>
      <c r="UXD33" s="22"/>
      <c r="UXE33" s="22"/>
      <c r="UXF33" s="22"/>
      <c r="UXG33" s="22"/>
      <c r="UXH33" s="22"/>
      <c r="UXI33" s="22"/>
      <c r="UXJ33" s="22"/>
      <c r="UXK33" s="22"/>
      <c r="UXL33" s="22"/>
      <c r="UXM33" s="22"/>
      <c r="UXN33" s="22"/>
      <c r="UXO33" s="22"/>
      <c r="UXP33" s="22"/>
      <c r="UXQ33" s="22"/>
      <c r="UXR33" s="22"/>
      <c r="UXS33" s="22"/>
      <c r="UXT33" s="22"/>
      <c r="UXU33" s="22"/>
      <c r="UXV33" s="22"/>
      <c r="UXW33" s="22"/>
      <c r="UXX33" s="22"/>
      <c r="UXY33" s="22"/>
      <c r="UXZ33" s="22"/>
      <c r="UYA33" s="22"/>
      <c r="UYB33" s="22"/>
      <c r="UYC33" s="22"/>
      <c r="UYD33" s="22"/>
      <c r="UYE33" s="22"/>
      <c r="UYF33" s="22"/>
      <c r="UYG33" s="22"/>
      <c r="UYH33" s="22"/>
      <c r="UYI33" s="22"/>
      <c r="UYJ33" s="22"/>
      <c r="UYK33" s="22"/>
      <c r="UYL33" s="22"/>
      <c r="UYM33" s="22"/>
      <c r="UYN33" s="22"/>
      <c r="UYO33" s="22"/>
      <c r="UYP33" s="22"/>
      <c r="UYQ33" s="22"/>
      <c r="UYR33" s="22"/>
      <c r="UYS33" s="22"/>
      <c r="UYT33" s="22"/>
      <c r="UYU33" s="22"/>
      <c r="UYV33" s="22"/>
      <c r="UYW33" s="22"/>
      <c r="UYX33" s="22"/>
      <c r="UYY33" s="22"/>
      <c r="UYZ33" s="22"/>
      <c r="UZA33" s="22"/>
      <c r="UZB33" s="22"/>
      <c r="UZC33" s="22"/>
      <c r="UZD33" s="22"/>
      <c r="UZE33" s="22"/>
      <c r="UZF33" s="22"/>
      <c r="UZG33" s="22"/>
      <c r="UZH33" s="22"/>
      <c r="UZI33" s="22"/>
      <c r="UZJ33" s="22"/>
      <c r="UZK33" s="22"/>
      <c r="UZL33" s="22"/>
      <c r="UZM33" s="22"/>
      <c r="UZN33" s="22"/>
      <c r="UZO33" s="22"/>
      <c r="UZP33" s="22"/>
      <c r="UZQ33" s="22"/>
      <c r="UZR33" s="22"/>
      <c r="UZS33" s="22"/>
      <c r="UZT33" s="22"/>
      <c r="UZU33" s="22"/>
      <c r="UZV33" s="22"/>
      <c r="UZW33" s="22"/>
      <c r="UZX33" s="22"/>
      <c r="UZY33" s="22"/>
      <c r="UZZ33" s="22"/>
      <c r="VAA33" s="22"/>
      <c r="VAB33" s="22"/>
      <c r="VAC33" s="22"/>
      <c r="VAD33" s="22"/>
      <c r="VAE33" s="22"/>
      <c r="VAF33" s="22"/>
      <c r="VAG33" s="22"/>
      <c r="VAH33" s="22"/>
      <c r="VAI33" s="22"/>
      <c r="VAJ33" s="22"/>
      <c r="VAK33" s="22"/>
      <c r="VAL33" s="22"/>
      <c r="VAM33" s="22"/>
      <c r="VAN33" s="22"/>
      <c r="VAO33" s="22"/>
      <c r="VAP33" s="22"/>
      <c r="VAQ33" s="22"/>
      <c r="VAR33" s="22"/>
      <c r="VAS33" s="22"/>
      <c r="VAT33" s="22"/>
      <c r="VAU33" s="22"/>
      <c r="VAV33" s="22"/>
      <c r="VAW33" s="22"/>
      <c r="VAX33" s="22"/>
      <c r="VAY33" s="22"/>
      <c r="VAZ33" s="22"/>
      <c r="VBA33" s="22"/>
      <c r="VBB33" s="22"/>
      <c r="VBC33" s="22"/>
      <c r="VBD33" s="22"/>
      <c r="VBE33" s="22"/>
      <c r="VBF33" s="22"/>
      <c r="VBG33" s="22"/>
      <c r="VBH33" s="22"/>
      <c r="VBI33" s="22"/>
      <c r="VBJ33" s="22"/>
      <c r="VBK33" s="22"/>
      <c r="VBL33" s="22"/>
      <c r="VBM33" s="22"/>
      <c r="VBN33" s="22"/>
      <c r="VBO33" s="22"/>
      <c r="VBP33" s="22"/>
      <c r="VBQ33" s="22"/>
      <c r="VBR33" s="22"/>
      <c r="VBS33" s="22"/>
      <c r="VBT33" s="22"/>
      <c r="VBU33" s="22"/>
      <c r="VBV33" s="22"/>
      <c r="VBW33" s="22"/>
      <c r="VBX33" s="22"/>
      <c r="VBY33" s="22"/>
      <c r="VBZ33" s="22"/>
      <c r="VCA33" s="22"/>
      <c r="VCB33" s="22"/>
      <c r="VCC33" s="22"/>
      <c r="VCD33" s="22"/>
      <c r="VCE33" s="22"/>
      <c r="VCF33" s="22"/>
      <c r="VCG33" s="22"/>
      <c r="VCH33" s="22"/>
      <c r="VCI33" s="22"/>
      <c r="VCJ33" s="22"/>
      <c r="VCK33" s="22"/>
      <c r="VCL33" s="22"/>
      <c r="VCM33" s="22"/>
      <c r="VCN33" s="22"/>
      <c r="VCO33" s="22"/>
      <c r="VCP33" s="22"/>
      <c r="VCQ33" s="22"/>
      <c r="VCR33" s="22"/>
      <c r="VCS33" s="22"/>
      <c r="VCT33" s="22"/>
      <c r="VCU33" s="22"/>
      <c r="VCV33" s="22"/>
      <c r="VCW33" s="22"/>
      <c r="VCX33" s="22"/>
      <c r="VCY33" s="22"/>
      <c r="VCZ33" s="22"/>
      <c r="VDA33" s="22"/>
      <c r="VDB33" s="22"/>
      <c r="VDC33" s="22"/>
      <c r="VDD33" s="22"/>
      <c r="VDE33" s="22"/>
      <c r="VDF33" s="22"/>
      <c r="VDG33" s="22"/>
      <c r="VDH33" s="22"/>
      <c r="VDI33" s="22"/>
      <c r="VDJ33" s="22"/>
      <c r="VDK33" s="22"/>
      <c r="VDL33" s="22"/>
      <c r="VDM33" s="22"/>
      <c r="VDN33" s="22"/>
      <c r="VDO33" s="22"/>
      <c r="VDP33" s="22"/>
      <c r="VDQ33" s="22"/>
      <c r="VDR33" s="22"/>
      <c r="VDS33" s="22"/>
      <c r="VDT33" s="22"/>
      <c r="VDU33" s="22"/>
      <c r="VDV33" s="22"/>
      <c r="VDW33" s="22"/>
      <c r="VDX33" s="22"/>
      <c r="VDY33" s="22"/>
      <c r="VDZ33" s="22"/>
      <c r="VEA33" s="22"/>
      <c r="VEB33" s="22"/>
      <c r="VEC33" s="22"/>
      <c r="VED33" s="22"/>
      <c r="VEE33" s="22"/>
      <c r="VEF33" s="22"/>
      <c r="VEG33" s="22"/>
      <c r="VEH33" s="22"/>
      <c r="VEI33" s="22"/>
      <c r="VEJ33" s="22"/>
      <c r="VEK33" s="22"/>
      <c r="VEL33" s="22"/>
      <c r="VEM33" s="22"/>
      <c r="VEN33" s="22"/>
      <c r="VEO33" s="22"/>
      <c r="VEP33" s="22"/>
      <c r="VEQ33" s="22"/>
      <c r="VER33" s="22"/>
      <c r="VES33" s="22"/>
      <c r="VET33" s="22"/>
      <c r="VEU33" s="22"/>
      <c r="VEV33" s="22"/>
      <c r="VEW33" s="22"/>
      <c r="VEX33" s="22"/>
      <c r="VEY33" s="22"/>
      <c r="VEZ33" s="22"/>
      <c r="VFA33" s="22"/>
      <c r="VFB33" s="22"/>
      <c r="VFC33" s="22"/>
      <c r="VFD33" s="22"/>
      <c r="VFE33" s="22"/>
      <c r="VFF33" s="22"/>
      <c r="VFG33" s="22"/>
      <c r="VFH33" s="22"/>
      <c r="VFI33" s="22"/>
      <c r="VFJ33" s="22"/>
      <c r="VFK33" s="22"/>
      <c r="VFL33" s="22"/>
      <c r="VFM33" s="22"/>
      <c r="VFN33" s="22"/>
      <c r="VFO33" s="22"/>
      <c r="VFP33" s="22"/>
      <c r="VFQ33" s="22"/>
      <c r="VFR33" s="22"/>
      <c r="VFS33" s="22"/>
      <c r="VFT33" s="22"/>
      <c r="VFU33" s="22"/>
      <c r="VFV33" s="22"/>
      <c r="VFW33" s="22"/>
      <c r="VFX33" s="22"/>
      <c r="VFY33" s="22"/>
      <c r="VFZ33" s="22"/>
      <c r="VGA33" s="22"/>
      <c r="VGB33" s="22"/>
      <c r="VGC33" s="22"/>
      <c r="VGD33" s="22"/>
      <c r="VGE33" s="22"/>
      <c r="VGF33" s="22"/>
      <c r="VGG33" s="22"/>
      <c r="VGH33" s="22"/>
      <c r="VGI33" s="22"/>
      <c r="VGJ33" s="22"/>
      <c r="VGK33" s="22"/>
      <c r="VGL33" s="22"/>
      <c r="VGM33" s="22"/>
      <c r="VGN33" s="22"/>
      <c r="VGO33" s="22"/>
      <c r="VGP33" s="22"/>
      <c r="VGQ33" s="22"/>
      <c r="VGR33" s="22"/>
      <c r="VGS33" s="22"/>
      <c r="VGT33" s="22"/>
      <c r="VGU33" s="22"/>
      <c r="VGV33" s="22"/>
      <c r="VGW33" s="22"/>
      <c r="VGX33" s="22"/>
      <c r="VGY33" s="22"/>
      <c r="VGZ33" s="22"/>
      <c r="VHA33" s="22"/>
      <c r="VHB33" s="22"/>
      <c r="VHC33" s="22"/>
      <c r="VHD33" s="22"/>
      <c r="VHE33" s="22"/>
      <c r="VHF33" s="22"/>
      <c r="VHG33" s="22"/>
      <c r="VHH33" s="22"/>
      <c r="VHI33" s="22"/>
      <c r="VHJ33" s="22"/>
      <c r="VHK33" s="22"/>
      <c r="VHL33" s="22"/>
      <c r="VHM33" s="22"/>
      <c r="VHN33" s="22"/>
      <c r="VHO33" s="22"/>
      <c r="VHP33" s="22"/>
      <c r="VHQ33" s="22"/>
      <c r="VHR33" s="22"/>
      <c r="VHS33" s="22"/>
      <c r="VHT33" s="22"/>
      <c r="VHU33" s="22"/>
      <c r="VHV33" s="22"/>
      <c r="VHW33" s="22"/>
      <c r="VHX33" s="22"/>
      <c r="VHY33" s="22"/>
      <c r="VHZ33" s="22"/>
      <c r="VIA33" s="22"/>
      <c r="VIB33" s="22"/>
      <c r="VIC33" s="22"/>
      <c r="VID33" s="22"/>
      <c r="VIE33" s="22"/>
      <c r="VIF33" s="22"/>
      <c r="VIG33" s="22"/>
      <c r="VIH33" s="22"/>
      <c r="VII33" s="22"/>
      <c r="VIJ33" s="22"/>
      <c r="VIK33" s="22"/>
      <c r="VIL33" s="22"/>
      <c r="VIM33" s="22"/>
      <c r="VIN33" s="22"/>
      <c r="VIO33" s="22"/>
      <c r="VIP33" s="22"/>
      <c r="VIQ33" s="22"/>
      <c r="VIR33" s="22"/>
      <c r="VIS33" s="22"/>
      <c r="VIT33" s="22"/>
      <c r="VIU33" s="22"/>
      <c r="VIV33" s="22"/>
      <c r="VIW33" s="22"/>
      <c r="VIX33" s="22"/>
      <c r="VIY33" s="22"/>
      <c r="VIZ33" s="22"/>
      <c r="VJA33" s="22"/>
      <c r="VJB33" s="22"/>
      <c r="VJC33" s="22"/>
      <c r="VJD33" s="22"/>
      <c r="VJE33" s="22"/>
      <c r="VJF33" s="22"/>
      <c r="VJG33" s="22"/>
      <c r="VJH33" s="22"/>
      <c r="VJI33" s="22"/>
      <c r="VJJ33" s="22"/>
      <c r="VJK33" s="22"/>
      <c r="VJL33" s="22"/>
      <c r="VJM33" s="22"/>
      <c r="VJN33" s="22"/>
      <c r="VJO33" s="22"/>
      <c r="VJP33" s="22"/>
      <c r="VJQ33" s="22"/>
      <c r="VJR33" s="22"/>
      <c r="VJS33" s="22"/>
      <c r="VJT33" s="22"/>
      <c r="VJU33" s="22"/>
      <c r="VJV33" s="22"/>
      <c r="VJW33" s="22"/>
      <c r="VJX33" s="22"/>
      <c r="VJY33" s="22"/>
      <c r="VJZ33" s="22"/>
      <c r="VKA33" s="22"/>
      <c r="VKB33" s="22"/>
      <c r="VKC33" s="22"/>
      <c r="VKD33" s="22"/>
      <c r="VKE33" s="22"/>
      <c r="VKF33" s="22"/>
      <c r="VKG33" s="22"/>
      <c r="VKH33" s="22"/>
      <c r="VKI33" s="22"/>
      <c r="VKJ33" s="22"/>
      <c r="VKK33" s="22"/>
      <c r="VKL33" s="22"/>
      <c r="VKM33" s="22"/>
      <c r="VKN33" s="22"/>
      <c r="VKO33" s="22"/>
      <c r="VKP33" s="22"/>
      <c r="VKQ33" s="22"/>
      <c r="VKR33" s="22"/>
      <c r="VKS33" s="22"/>
      <c r="VKT33" s="22"/>
      <c r="VKU33" s="22"/>
      <c r="VKV33" s="22"/>
      <c r="VKW33" s="22"/>
      <c r="VKX33" s="22"/>
      <c r="VKY33" s="22"/>
      <c r="VKZ33" s="22"/>
      <c r="VLA33" s="22"/>
      <c r="VLB33" s="22"/>
      <c r="VLC33" s="22"/>
      <c r="VLD33" s="22"/>
      <c r="VLE33" s="22"/>
      <c r="VLF33" s="22"/>
      <c r="VLG33" s="22"/>
      <c r="VLH33" s="22"/>
      <c r="VLI33" s="22"/>
      <c r="VLJ33" s="22"/>
      <c r="VLK33" s="22"/>
      <c r="VLL33" s="22"/>
      <c r="VLM33" s="22"/>
      <c r="VLN33" s="22"/>
      <c r="VLO33" s="22"/>
      <c r="VLP33" s="22"/>
      <c r="VLQ33" s="22"/>
      <c r="VLR33" s="22"/>
      <c r="VLS33" s="22"/>
      <c r="VLT33" s="22"/>
      <c r="VLU33" s="22"/>
      <c r="VLV33" s="22"/>
      <c r="VLW33" s="22"/>
      <c r="VLX33" s="22"/>
      <c r="VLY33" s="22"/>
      <c r="VLZ33" s="22"/>
      <c r="VMA33" s="22"/>
      <c r="VMB33" s="22"/>
      <c r="VMC33" s="22"/>
      <c r="VMD33" s="22"/>
      <c r="VME33" s="22"/>
      <c r="VMF33" s="22"/>
      <c r="VMG33" s="22"/>
      <c r="VMH33" s="22"/>
      <c r="VMI33" s="22"/>
      <c r="VMJ33" s="22"/>
      <c r="VMK33" s="22"/>
      <c r="VML33" s="22"/>
      <c r="VMM33" s="22"/>
      <c r="VMN33" s="22"/>
      <c r="VMO33" s="22"/>
      <c r="VMP33" s="22"/>
      <c r="VMQ33" s="22"/>
      <c r="VMR33" s="22"/>
      <c r="VMS33" s="22"/>
      <c r="VMT33" s="22"/>
      <c r="VMU33" s="22"/>
      <c r="VMV33" s="22"/>
      <c r="VMW33" s="22"/>
      <c r="VMX33" s="22"/>
      <c r="VMY33" s="22"/>
      <c r="VMZ33" s="22"/>
      <c r="VNA33" s="22"/>
      <c r="VNB33" s="22"/>
      <c r="VNC33" s="22"/>
      <c r="VND33" s="22"/>
      <c r="VNE33" s="22"/>
      <c r="VNF33" s="22"/>
      <c r="VNG33" s="22"/>
      <c r="VNH33" s="22"/>
      <c r="VNI33" s="22"/>
      <c r="VNJ33" s="22"/>
      <c r="VNK33" s="22"/>
      <c r="VNL33" s="22"/>
      <c r="VNM33" s="22"/>
      <c r="VNN33" s="22"/>
      <c r="VNO33" s="22"/>
      <c r="VNP33" s="22"/>
      <c r="VNQ33" s="22"/>
      <c r="VNR33" s="22"/>
      <c r="VNS33" s="22"/>
      <c r="VNT33" s="22"/>
      <c r="VNU33" s="22"/>
      <c r="VNV33" s="22"/>
      <c r="VNW33" s="22"/>
      <c r="VNX33" s="22"/>
      <c r="VNY33" s="22"/>
      <c r="VNZ33" s="22"/>
      <c r="VOA33" s="22"/>
      <c r="VOB33" s="22"/>
      <c r="VOC33" s="22"/>
      <c r="VOD33" s="22"/>
      <c r="VOE33" s="22"/>
      <c r="VOF33" s="22"/>
      <c r="VOG33" s="22"/>
      <c r="VOH33" s="22"/>
      <c r="VOI33" s="22"/>
      <c r="VOJ33" s="22"/>
      <c r="VOK33" s="22"/>
      <c r="VOL33" s="22"/>
      <c r="VOM33" s="22"/>
      <c r="VON33" s="22"/>
      <c r="VOO33" s="22"/>
      <c r="VOP33" s="22"/>
      <c r="VOQ33" s="22"/>
      <c r="VOR33" s="22"/>
      <c r="VOS33" s="22"/>
      <c r="VOT33" s="22"/>
      <c r="VOU33" s="22"/>
      <c r="VOV33" s="22"/>
      <c r="VOW33" s="22"/>
      <c r="VOX33" s="22"/>
      <c r="VOY33" s="22"/>
      <c r="VOZ33" s="22"/>
      <c r="VPA33" s="22"/>
      <c r="VPB33" s="22"/>
      <c r="VPC33" s="22"/>
      <c r="VPD33" s="22"/>
      <c r="VPE33" s="22"/>
      <c r="VPF33" s="22"/>
      <c r="VPG33" s="22"/>
      <c r="VPH33" s="22"/>
      <c r="VPI33" s="22"/>
      <c r="VPJ33" s="22"/>
      <c r="VPK33" s="22"/>
      <c r="VPL33" s="22"/>
      <c r="VPM33" s="22"/>
      <c r="VPN33" s="22"/>
      <c r="VPO33" s="22"/>
      <c r="VPP33" s="22"/>
      <c r="VPQ33" s="22"/>
      <c r="VPR33" s="22"/>
      <c r="VPS33" s="22"/>
      <c r="VPT33" s="22"/>
      <c r="VPU33" s="22"/>
      <c r="VPV33" s="22"/>
      <c r="VPW33" s="22"/>
      <c r="VPX33" s="22"/>
      <c r="VPY33" s="22"/>
      <c r="VPZ33" s="22"/>
      <c r="VQA33" s="22"/>
      <c r="VQB33" s="22"/>
      <c r="VQC33" s="22"/>
      <c r="VQD33" s="22"/>
      <c r="VQE33" s="22"/>
      <c r="VQF33" s="22"/>
      <c r="VQG33" s="22"/>
      <c r="VQH33" s="22"/>
      <c r="VQI33" s="22"/>
      <c r="VQJ33" s="22"/>
      <c r="VQK33" s="22"/>
      <c r="VQL33" s="22"/>
      <c r="VQM33" s="22"/>
      <c r="VQN33" s="22"/>
      <c r="VQO33" s="22"/>
      <c r="VQP33" s="22"/>
      <c r="VQQ33" s="22"/>
      <c r="VQR33" s="22"/>
      <c r="VQS33" s="22"/>
      <c r="VQT33" s="22"/>
      <c r="VQU33" s="22"/>
      <c r="VQV33" s="22"/>
      <c r="VQW33" s="22"/>
      <c r="VQX33" s="22"/>
      <c r="VQY33" s="22"/>
      <c r="VQZ33" s="22"/>
      <c r="VRA33" s="22"/>
      <c r="VRB33" s="22"/>
      <c r="VRC33" s="22"/>
      <c r="VRD33" s="22"/>
      <c r="VRE33" s="22"/>
      <c r="VRF33" s="22"/>
      <c r="VRG33" s="22"/>
      <c r="VRH33" s="22"/>
      <c r="VRI33" s="22"/>
      <c r="VRJ33" s="22"/>
      <c r="VRK33" s="22"/>
      <c r="VRL33" s="22"/>
      <c r="VRM33" s="22"/>
      <c r="VRN33" s="22"/>
      <c r="VRO33" s="22"/>
      <c r="VRP33" s="22"/>
      <c r="VRQ33" s="22"/>
      <c r="VRR33" s="22"/>
      <c r="VRS33" s="22"/>
      <c r="VRT33" s="22"/>
      <c r="VRU33" s="22"/>
      <c r="VRV33" s="22"/>
      <c r="VRW33" s="22"/>
      <c r="VRX33" s="22"/>
      <c r="VRY33" s="22"/>
      <c r="VRZ33" s="22"/>
      <c r="VSA33" s="22"/>
      <c r="VSB33" s="22"/>
      <c r="VSC33" s="22"/>
      <c r="VSD33" s="22"/>
      <c r="VSE33" s="22"/>
      <c r="VSF33" s="22"/>
      <c r="VSG33" s="22"/>
      <c r="VSH33" s="22"/>
      <c r="VSI33" s="22"/>
      <c r="VSJ33" s="22"/>
      <c r="VSK33" s="22"/>
      <c r="VSL33" s="22"/>
      <c r="VSM33" s="22"/>
      <c r="VSN33" s="22"/>
      <c r="VSO33" s="22"/>
      <c r="VSP33" s="22"/>
      <c r="VSQ33" s="22"/>
      <c r="VSR33" s="22"/>
      <c r="VSS33" s="22"/>
      <c r="VST33" s="22"/>
      <c r="VSU33" s="22"/>
      <c r="VSV33" s="22"/>
      <c r="VSW33" s="22"/>
      <c r="VSX33" s="22"/>
      <c r="VSY33" s="22"/>
      <c r="VSZ33" s="22"/>
      <c r="VTA33" s="22"/>
      <c r="VTB33" s="22"/>
      <c r="VTC33" s="22"/>
      <c r="VTD33" s="22"/>
      <c r="VTE33" s="22"/>
      <c r="VTF33" s="22"/>
      <c r="VTG33" s="22"/>
      <c r="VTH33" s="22"/>
      <c r="VTI33" s="22"/>
      <c r="VTJ33" s="22"/>
      <c r="VTK33" s="22"/>
      <c r="VTL33" s="22"/>
      <c r="VTM33" s="22"/>
      <c r="VTN33" s="22"/>
      <c r="VTO33" s="22"/>
      <c r="VTP33" s="22"/>
      <c r="VTQ33" s="22"/>
      <c r="VTR33" s="22"/>
      <c r="VTS33" s="22"/>
      <c r="VTT33" s="22"/>
      <c r="VTU33" s="22"/>
      <c r="VTV33" s="22"/>
      <c r="VTW33" s="22"/>
      <c r="VTX33" s="22"/>
      <c r="VTY33" s="22"/>
      <c r="VTZ33" s="22"/>
      <c r="VUA33" s="22"/>
      <c r="VUB33" s="22"/>
      <c r="VUC33" s="22"/>
      <c r="VUD33" s="22"/>
      <c r="VUE33" s="22"/>
      <c r="VUF33" s="22"/>
      <c r="VUG33" s="22"/>
      <c r="VUH33" s="22"/>
      <c r="VUI33" s="22"/>
      <c r="VUJ33" s="22"/>
      <c r="VUK33" s="22"/>
      <c r="VUL33" s="22"/>
      <c r="VUM33" s="22"/>
      <c r="VUN33" s="22"/>
      <c r="VUO33" s="22"/>
      <c r="VUP33" s="22"/>
      <c r="VUQ33" s="22"/>
      <c r="VUR33" s="22"/>
      <c r="VUS33" s="22"/>
      <c r="VUT33" s="22"/>
      <c r="VUU33" s="22"/>
      <c r="VUV33" s="22"/>
      <c r="VUW33" s="22"/>
      <c r="VUX33" s="22"/>
      <c r="VUY33" s="22"/>
      <c r="VUZ33" s="22"/>
      <c r="VVA33" s="22"/>
      <c r="VVB33" s="22"/>
      <c r="VVC33" s="22"/>
      <c r="VVD33" s="22"/>
      <c r="VVE33" s="22"/>
      <c r="VVF33" s="22"/>
      <c r="VVG33" s="22"/>
      <c r="VVH33" s="22"/>
      <c r="VVI33" s="22"/>
      <c r="VVJ33" s="22"/>
      <c r="VVK33" s="22"/>
      <c r="VVL33" s="22"/>
      <c r="VVM33" s="22"/>
      <c r="VVN33" s="22"/>
      <c r="VVO33" s="22"/>
      <c r="VVP33" s="22"/>
      <c r="VVQ33" s="22"/>
      <c r="VVR33" s="22"/>
      <c r="VVS33" s="22"/>
      <c r="VVT33" s="22"/>
      <c r="VVU33" s="22"/>
      <c r="VVV33" s="22"/>
      <c r="VVW33" s="22"/>
      <c r="VVX33" s="22"/>
      <c r="VVY33" s="22"/>
      <c r="VVZ33" s="22"/>
      <c r="VWA33" s="22"/>
      <c r="VWB33" s="22"/>
      <c r="VWC33" s="22"/>
      <c r="VWD33" s="22"/>
      <c r="VWE33" s="22"/>
      <c r="VWF33" s="22"/>
      <c r="VWG33" s="22"/>
      <c r="VWH33" s="22"/>
      <c r="VWI33" s="22"/>
      <c r="VWJ33" s="22"/>
      <c r="VWK33" s="22"/>
      <c r="VWL33" s="22"/>
      <c r="VWM33" s="22"/>
      <c r="VWN33" s="22"/>
      <c r="VWO33" s="22"/>
      <c r="VWP33" s="22"/>
      <c r="VWQ33" s="22"/>
      <c r="VWR33" s="22"/>
      <c r="VWS33" s="22"/>
      <c r="VWT33" s="22"/>
      <c r="VWU33" s="22"/>
      <c r="VWV33" s="22"/>
      <c r="VWW33" s="22"/>
      <c r="VWX33" s="22"/>
      <c r="VWY33" s="22"/>
      <c r="VWZ33" s="22"/>
      <c r="VXA33" s="22"/>
      <c r="VXB33" s="22"/>
      <c r="VXC33" s="22"/>
      <c r="VXD33" s="22"/>
      <c r="VXE33" s="22"/>
      <c r="VXF33" s="22"/>
      <c r="VXG33" s="22"/>
      <c r="VXH33" s="22"/>
      <c r="VXI33" s="22"/>
      <c r="VXJ33" s="22"/>
      <c r="VXK33" s="22"/>
      <c r="VXL33" s="22"/>
      <c r="VXM33" s="22"/>
      <c r="VXN33" s="22"/>
      <c r="VXO33" s="22"/>
      <c r="VXP33" s="22"/>
      <c r="VXQ33" s="22"/>
      <c r="VXR33" s="22"/>
      <c r="VXS33" s="22"/>
      <c r="VXT33" s="22"/>
      <c r="VXU33" s="22"/>
      <c r="VXV33" s="22"/>
      <c r="VXW33" s="22"/>
      <c r="VXX33" s="22"/>
      <c r="VXY33" s="22"/>
      <c r="VXZ33" s="22"/>
      <c r="VYA33" s="22"/>
      <c r="VYB33" s="22"/>
      <c r="VYC33" s="22"/>
      <c r="VYD33" s="22"/>
      <c r="VYE33" s="22"/>
      <c r="VYF33" s="22"/>
      <c r="VYG33" s="22"/>
      <c r="VYH33" s="22"/>
      <c r="VYI33" s="22"/>
      <c r="VYJ33" s="22"/>
      <c r="VYK33" s="22"/>
      <c r="VYL33" s="22"/>
      <c r="VYM33" s="22"/>
      <c r="VYN33" s="22"/>
      <c r="VYO33" s="22"/>
      <c r="VYP33" s="22"/>
      <c r="VYQ33" s="22"/>
      <c r="VYR33" s="22"/>
      <c r="VYS33" s="22"/>
      <c r="VYT33" s="22"/>
      <c r="VYU33" s="22"/>
      <c r="VYV33" s="22"/>
      <c r="VYW33" s="22"/>
      <c r="VYX33" s="22"/>
      <c r="VYY33" s="22"/>
      <c r="VYZ33" s="22"/>
      <c r="VZA33" s="22"/>
      <c r="VZB33" s="22"/>
      <c r="VZC33" s="22"/>
      <c r="VZD33" s="22"/>
      <c r="VZE33" s="22"/>
      <c r="VZF33" s="22"/>
      <c r="VZG33" s="22"/>
      <c r="VZH33" s="22"/>
      <c r="VZI33" s="22"/>
      <c r="VZJ33" s="22"/>
      <c r="VZK33" s="22"/>
      <c r="VZL33" s="22"/>
      <c r="VZM33" s="22"/>
      <c r="VZN33" s="22"/>
      <c r="VZO33" s="22"/>
      <c r="VZP33" s="22"/>
      <c r="VZQ33" s="22"/>
      <c r="VZR33" s="22"/>
      <c r="VZS33" s="22"/>
      <c r="VZT33" s="22"/>
      <c r="VZU33" s="22"/>
      <c r="VZV33" s="22"/>
      <c r="VZW33" s="22"/>
      <c r="VZX33" s="22"/>
      <c r="VZY33" s="22"/>
      <c r="VZZ33" s="22"/>
      <c r="WAA33" s="22"/>
      <c r="WAB33" s="22"/>
      <c r="WAC33" s="22"/>
      <c r="WAD33" s="22"/>
      <c r="WAE33" s="22"/>
      <c r="WAF33" s="22"/>
      <c r="WAG33" s="22"/>
      <c r="WAH33" s="22"/>
      <c r="WAI33" s="22"/>
      <c r="WAJ33" s="22"/>
      <c r="WAK33" s="22"/>
      <c r="WAL33" s="22"/>
      <c r="WAM33" s="22"/>
      <c r="WAN33" s="22"/>
      <c r="WAO33" s="22"/>
      <c r="WAP33" s="22"/>
      <c r="WAQ33" s="22"/>
      <c r="WAR33" s="22"/>
      <c r="WAS33" s="22"/>
      <c r="WAT33" s="22"/>
      <c r="WAU33" s="22"/>
      <c r="WAV33" s="22"/>
      <c r="WAW33" s="22"/>
      <c r="WAX33" s="22"/>
      <c r="WAY33" s="22"/>
      <c r="WAZ33" s="22"/>
      <c r="WBA33" s="22"/>
      <c r="WBB33" s="22"/>
      <c r="WBC33" s="22"/>
      <c r="WBD33" s="22"/>
      <c r="WBE33" s="22"/>
      <c r="WBF33" s="22"/>
      <c r="WBG33" s="22"/>
      <c r="WBH33" s="22"/>
      <c r="WBI33" s="22"/>
      <c r="WBJ33" s="22"/>
      <c r="WBK33" s="22"/>
      <c r="WBL33" s="22"/>
      <c r="WBM33" s="22"/>
      <c r="WBN33" s="22"/>
      <c r="WBO33" s="22"/>
      <c r="WBP33" s="22"/>
      <c r="WBQ33" s="22"/>
      <c r="WBR33" s="22"/>
      <c r="WBS33" s="22"/>
      <c r="WBT33" s="22"/>
      <c r="WBU33" s="22"/>
      <c r="WBV33" s="22"/>
      <c r="WBW33" s="22"/>
      <c r="WBX33" s="22"/>
      <c r="WBY33" s="22"/>
      <c r="WBZ33" s="22"/>
      <c r="WCA33" s="22"/>
      <c r="WCB33" s="22"/>
      <c r="WCC33" s="22"/>
      <c r="WCD33" s="22"/>
      <c r="WCE33" s="22"/>
      <c r="WCF33" s="22"/>
      <c r="WCG33" s="22"/>
      <c r="WCH33" s="22"/>
      <c r="WCI33" s="22"/>
      <c r="WCJ33" s="22"/>
      <c r="WCK33" s="22"/>
      <c r="WCL33" s="22"/>
      <c r="WCM33" s="22"/>
      <c r="WCN33" s="22"/>
      <c r="WCO33" s="22"/>
      <c r="WCP33" s="22"/>
      <c r="WCQ33" s="22"/>
      <c r="WCR33" s="22"/>
      <c r="WCS33" s="22"/>
      <c r="WCT33" s="22"/>
      <c r="WCU33" s="22"/>
      <c r="WCV33" s="22"/>
      <c r="WCW33" s="22"/>
      <c r="WCX33" s="22"/>
      <c r="WCY33" s="22"/>
      <c r="WCZ33" s="22"/>
      <c r="WDA33" s="22"/>
      <c r="WDB33" s="22"/>
      <c r="WDC33" s="22"/>
      <c r="WDD33" s="22"/>
      <c r="WDE33" s="22"/>
      <c r="WDF33" s="22"/>
      <c r="WDG33" s="22"/>
      <c r="WDH33" s="22"/>
      <c r="WDI33" s="22"/>
      <c r="WDJ33" s="22"/>
      <c r="WDK33" s="22"/>
      <c r="WDL33" s="22"/>
      <c r="WDM33" s="22"/>
      <c r="WDN33" s="22"/>
      <c r="WDO33" s="22"/>
      <c r="WDP33" s="22"/>
      <c r="WDQ33" s="22"/>
      <c r="WDR33" s="22"/>
      <c r="WDS33" s="22"/>
      <c r="WDT33" s="22"/>
      <c r="WDU33" s="22"/>
      <c r="WDV33" s="22"/>
      <c r="WDW33" s="22"/>
      <c r="WDX33" s="22"/>
      <c r="WDY33" s="22"/>
      <c r="WDZ33" s="22"/>
      <c r="WEA33" s="22"/>
      <c r="WEB33" s="22"/>
      <c r="WEC33" s="22"/>
      <c r="WED33" s="22"/>
      <c r="WEE33" s="22"/>
      <c r="WEF33" s="22"/>
      <c r="WEG33" s="22"/>
      <c r="WEH33" s="22"/>
      <c r="WEI33" s="22"/>
      <c r="WEJ33" s="22"/>
      <c r="WEK33" s="22"/>
      <c r="WEL33" s="22"/>
      <c r="WEM33" s="22"/>
      <c r="WEN33" s="22"/>
      <c r="WEO33" s="22"/>
      <c r="WEP33" s="22"/>
      <c r="WEQ33" s="22"/>
      <c r="WER33" s="22"/>
      <c r="WES33" s="22"/>
      <c r="WET33" s="22"/>
      <c r="WEU33" s="22"/>
      <c r="WEV33" s="22"/>
      <c r="WEW33" s="22"/>
      <c r="WEX33" s="22"/>
      <c r="WEY33" s="22"/>
      <c r="WEZ33" s="22"/>
      <c r="WFA33" s="22"/>
      <c r="WFB33" s="22"/>
      <c r="WFC33" s="22"/>
      <c r="WFD33" s="22"/>
      <c r="WFE33" s="22"/>
      <c r="WFF33" s="22"/>
      <c r="WFG33" s="22"/>
      <c r="WFH33" s="22"/>
      <c r="WFI33" s="22"/>
      <c r="WFJ33" s="22"/>
      <c r="WFK33" s="22"/>
      <c r="WFL33" s="22"/>
      <c r="WFM33" s="22"/>
      <c r="WFN33" s="22"/>
      <c r="WFO33" s="22"/>
      <c r="WFP33" s="22"/>
      <c r="WFQ33" s="22"/>
      <c r="WFR33" s="22"/>
      <c r="WFS33" s="22"/>
      <c r="WFT33" s="22"/>
      <c r="WFU33" s="22"/>
      <c r="WFV33" s="22"/>
      <c r="WFW33" s="22"/>
      <c r="WFX33" s="22"/>
      <c r="WFY33" s="22"/>
      <c r="WFZ33" s="22"/>
      <c r="WGA33" s="22"/>
      <c r="WGB33" s="22"/>
      <c r="WGC33" s="22"/>
      <c r="WGD33" s="22"/>
      <c r="WGE33" s="22"/>
      <c r="WGF33" s="22"/>
      <c r="WGG33" s="22"/>
      <c r="WGH33" s="22"/>
      <c r="WGI33" s="22"/>
      <c r="WGJ33" s="22"/>
      <c r="WGK33" s="22"/>
      <c r="WGL33" s="22"/>
      <c r="WGM33" s="22"/>
      <c r="WGN33" s="22"/>
      <c r="WGO33" s="22"/>
      <c r="WGP33" s="22"/>
      <c r="WGQ33" s="22"/>
      <c r="WGR33" s="22"/>
      <c r="WGS33" s="22"/>
      <c r="WGT33" s="22"/>
      <c r="WGU33" s="22"/>
      <c r="WGV33" s="22"/>
      <c r="WGW33" s="22"/>
      <c r="WGX33" s="22"/>
      <c r="WGY33" s="22"/>
      <c r="WGZ33" s="22"/>
      <c r="WHA33" s="22"/>
      <c r="WHB33" s="22"/>
      <c r="WHC33" s="22"/>
      <c r="WHD33" s="22"/>
      <c r="WHE33" s="22"/>
      <c r="WHF33" s="22"/>
      <c r="WHG33" s="22"/>
      <c r="WHH33" s="22"/>
      <c r="WHI33" s="22"/>
      <c r="WHJ33" s="22"/>
      <c r="WHK33" s="22"/>
      <c r="WHL33" s="22"/>
      <c r="WHM33" s="22"/>
      <c r="WHN33" s="22"/>
      <c r="WHO33" s="22"/>
      <c r="WHP33" s="22"/>
      <c r="WHQ33" s="22"/>
      <c r="WHR33" s="22"/>
      <c r="WHS33" s="22"/>
      <c r="WHT33" s="22"/>
      <c r="WHU33" s="22"/>
      <c r="WHV33" s="22"/>
      <c r="WHW33" s="22"/>
      <c r="WHX33" s="22"/>
      <c r="WHY33" s="22"/>
      <c r="WHZ33" s="22"/>
      <c r="WIA33" s="22"/>
      <c r="WIB33" s="22"/>
      <c r="WIC33" s="22"/>
      <c r="WID33" s="22"/>
      <c r="WIE33" s="22"/>
      <c r="WIF33" s="22"/>
      <c r="WIG33" s="22"/>
      <c r="WIH33" s="22"/>
      <c r="WII33" s="22"/>
      <c r="WIJ33" s="22"/>
      <c r="WIK33" s="22"/>
      <c r="WIL33" s="22"/>
      <c r="WIM33" s="22"/>
      <c r="WIN33" s="22"/>
      <c r="WIO33" s="22"/>
      <c r="WIP33" s="22"/>
      <c r="WIQ33" s="22"/>
      <c r="WIR33" s="22"/>
      <c r="WIS33" s="22"/>
      <c r="WIT33" s="22"/>
      <c r="WIU33" s="22"/>
      <c r="WIV33" s="22"/>
      <c r="WIW33" s="22"/>
      <c r="WIX33" s="22"/>
      <c r="WIY33" s="22"/>
      <c r="WIZ33" s="22"/>
      <c r="WJA33" s="22"/>
      <c r="WJB33" s="22"/>
      <c r="WJC33" s="22"/>
      <c r="WJD33" s="22"/>
      <c r="WJE33" s="22"/>
      <c r="WJF33" s="22"/>
      <c r="WJG33" s="22"/>
      <c r="WJH33" s="22"/>
      <c r="WJI33" s="22"/>
      <c r="WJJ33" s="22"/>
      <c r="WJK33" s="22"/>
      <c r="WJL33" s="22"/>
      <c r="WJM33" s="22"/>
      <c r="WJN33" s="22"/>
      <c r="WJO33" s="22"/>
      <c r="WJP33" s="22"/>
      <c r="WJQ33" s="22"/>
      <c r="WJR33" s="22"/>
      <c r="WJS33" s="22"/>
      <c r="WJT33" s="22"/>
      <c r="WJU33" s="22"/>
      <c r="WJV33" s="22"/>
      <c r="WJW33" s="22"/>
      <c r="WJX33" s="22"/>
      <c r="WJY33" s="22"/>
      <c r="WJZ33" s="22"/>
      <c r="WKA33" s="22"/>
      <c r="WKB33" s="22"/>
      <c r="WKC33" s="22"/>
      <c r="WKD33" s="22"/>
      <c r="WKE33" s="22"/>
      <c r="WKF33" s="22"/>
      <c r="WKG33" s="22"/>
      <c r="WKH33" s="22"/>
      <c r="WKI33" s="22"/>
      <c r="WKJ33" s="22"/>
      <c r="WKK33" s="22"/>
      <c r="WKL33" s="22"/>
      <c r="WKM33" s="22"/>
      <c r="WKN33" s="22"/>
      <c r="WKO33" s="22"/>
      <c r="WKP33" s="22"/>
      <c r="WKQ33" s="22"/>
      <c r="WKR33" s="22"/>
      <c r="WKS33" s="22"/>
      <c r="WKT33" s="22"/>
      <c r="WKU33" s="22"/>
      <c r="WKV33" s="22"/>
      <c r="WKW33" s="22"/>
      <c r="WKX33" s="22"/>
      <c r="WKY33" s="22"/>
      <c r="WKZ33" s="22"/>
      <c r="WLA33" s="22"/>
      <c r="WLB33" s="22"/>
      <c r="WLC33" s="22"/>
      <c r="WLD33" s="22"/>
      <c r="WLE33" s="22"/>
      <c r="WLF33" s="22"/>
      <c r="WLG33" s="22"/>
      <c r="WLH33" s="22"/>
      <c r="WLI33" s="22"/>
      <c r="WLJ33" s="22"/>
      <c r="WLK33" s="22"/>
      <c r="WLL33" s="22"/>
      <c r="WLM33" s="22"/>
      <c r="WLN33" s="22"/>
      <c r="WLO33" s="22"/>
      <c r="WLP33" s="22"/>
      <c r="WLQ33" s="22"/>
      <c r="WLR33" s="22"/>
      <c r="WLS33" s="22"/>
      <c r="WLT33" s="22"/>
      <c r="WLU33" s="22"/>
      <c r="WLV33" s="22"/>
      <c r="WLW33" s="22"/>
      <c r="WLX33" s="22"/>
      <c r="WLY33" s="22"/>
      <c r="WLZ33" s="22"/>
      <c r="WMA33" s="22"/>
      <c r="WMB33" s="22"/>
      <c r="WMC33" s="22"/>
      <c r="WMD33" s="22"/>
      <c r="WME33" s="22"/>
      <c r="WMF33" s="22"/>
      <c r="WMG33" s="22"/>
      <c r="WMH33" s="22"/>
      <c r="WMI33" s="22"/>
      <c r="WMJ33" s="22"/>
      <c r="WMK33" s="22"/>
      <c r="WML33" s="22"/>
      <c r="WMM33" s="22"/>
      <c r="WMN33" s="22"/>
      <c r="WMO33" s="22"/>
      <c r="WMP33" s="22"/>
      <c r="WMQ33" s="22"/>
      <c r="WMR33" s="22"/>
      <c r="WMS33" s="22"/>
      <c r="WMT33" s="22"/>
      <c r="WMU33" s="22"/>
      <c r="WMV33" s="22"/>
      <c r="WMW33" s="22"/>
      <c r="WMX33" s="22"/>
      <c r="WMY33" s="22"/>
      <c r="WMZ33" s="22"/>
      <c r="WNA33" s="22"/>
      <c r="WNB33" s="22"/>
      <c r="WNC33" s="22"/>
      <c r="WND33" s="22"/>
      <c r="WNE33" s="22"/>
      <c r="WNF33" s="22"/>
      <c r="WNG33" s="22"/>
      <c r="WNH33" s="22"/>
      <c r="WNI33" s="22"/>
      <c r="WNJ33" s="22"/>
      <c r="WNK33" s="22"/>
      <c r="WNL33" s="22"/>
      <c r="WNM33" s="22"/>
      <c r="WNN33" s="22"/>
      <c r="WNO33" s="22"/>
      <c r="WNP33" s="22"/>
      <c r="WNQ33" s="22"/>
      <c r="WNR33" s="22"/>
      <c r="WNS33" s="22"/>
      <c r="WNT33" s="22"/>
      <c r="WNU33" s="22"/>
      <c r="WNV33" s="22"/>
      <c r="WNW33" s="22"/>
      <c r="WNX33" s="22"/>
      <c r="WNY33" s="22"/>
      <c r="WNZ33" s="22"/>
      <c r="WOA33" s="22"/>
      <c r="WOB33" s="22"/>
      <c r="WOC33" s="22"/>
      <c r="WOD33" s="22"/>
      <c r="WOE33" s="22"/>
      <c r="WOF33" s="22"/>
      <c r="WOG33" s="22"/>
      <c r="WOH33" s="22"/>
      <c r="WOI33" s="22"/>
      <c r="WOJ33" s="22"/>
      <c r="WOK33" s="22"/>
      <c r="WOL33" s="22"/>
      <c r="WOM33" s="22"/>
      <c r="WON33" s="22"/>
      <c r="WOO33" s="22"/>
      <c r="WOP33" s="22"/>
      <c r="WOQ33" s="22"/>
      <c r="WOR33" s="22"/>
      <c r="WOS33" s="22"/>
      <c r="WOT33" s="22"/>
      <c r="WOU33" s="22"/>
      <c r="WOV33" s="22"/>
      <c r="WOW33" s="22"/>
      <c r="WOX33" s="22"/>
      <c r="WOY33" s="22"/>
      <c r="WOZ33" s="22"/>
      <c r="WPA33" s="22"/>
      <c r="WPB33" s="22"/>
      <c r="WPC33" s="22"/>
      <c r="WPD33" s="22"/>
      <c r="WPE33" s="22"/>
      <c r="WPF33" s="22"/>
      <c r="WPG33" s="22"/>
      <c r="WPH33" s="22"/>
      <c r="WPI33" s="22"/>
      <c r="WPJ33" s="22"/>
      <c r="WPK33" s="22"/>
      <c r="WPL33" s="22"/>
      <c r="WPM33" s="22"/>
      <c r="WPN33" s="22"/>
      <c r="WPO33" s="22"/>
      <c r="WPP33" s="22"/>
      <c r="WPQ33" s="22"/>
      <c r="WPR33" s="22"/>
      <c r="WPS33" s="22"/>
      <c r="WPT33" s="22"/>
      <c r="WPU33" s="22"/>
      <c r="WPV33" s="22"/>
      <c r="WPW33" s="22"/>
      <c r="WPX33" s="22"/>
      <c r="WPY33" s="22"/>
      <c r="WPZ33" s="22"/>
      <c r="WQA33" s="22"/>
      <c r="WQB33" s="22"/>
      <c r="WQC33" s="22"/>
      <c r="WQD33" s="22"/>
      <c r="WQE33" s="22"/>
      <c r="WQF33" s="22"/>
      <c r="WQG33" s="22"/>
      <c r="WQH33" s="22"/>
      <c r="WQI33" s="22"/>
      <c r="WQJ33" s="22"/>
      <c r="WQK33" s="22"/>
      <c r="WQL33" s="22"/>
      <c r="WQM33" s="22"/>
      <c r="WQN33" s="22"/>
      <c r="WQO33" s="22"/>
      <c r="WQP33" s="22"/>
      <c r="WQQ33" s="22"/>
      <c r="WQR33" s="22"/>
      <c r="WQS33" s="22"/>
      <c r="WQT33" s="22"/>
      <c r="WQU33" s="22"/>
      <c r="WQV33" s="22"/>
      <c r="WQW33" s="22"/>
      <c r="WQX33" s="22"/>
      <c r="WQY33" s="22"/>
      <c r="WQZ33" s="22"/>
      <c r="WRA33" s="22"/>
      <c r="WRB33" s="22"/>
      <c r="WRC33" s="22"/>
      <c r="WRD33" s="22"/>
      <c r="WRE33" s="22"/>
      <c r="WRF33" s="22"/>
      <c r="WRG33" s="22"/>
      <c r="WRH33" s="22"/>
      <c r="WRI33" s="22"/>
      <c r="WRJ33" s="22"/>
      <c r="WRK33" s="22"/>
      <c r="WRL33" s="22"/>
      <c r="WRM33" s="22"/>
      <c r="WRN33" s="22"/>
      <c r="WRO33" s="22"/>
      <c r="WRP33" s="22"/>
      <c r="WRQ33" s="22"/>
      <c r="WRR33" s="22"/>
      <c r="WRS33" s="22"/>
      <c r="WRT33" s="22"/>
      <c r="WRU33" s="22"/>
      <c r="WRV33" s="22"/>
      <c r="WRW33" s="22"/>
      <c r="WRX33" s="22"/>
      <c r="WRY33" s="22"/>
      <c r="WRZ33" s="22"/>
      <c r="WSA33" s="22"/>
      <c r="WSB33" s="22"/>
      <c r="WSC33" s="22"/>
      <c r="WSD33" s="22"/>
      <c r="WSE33" s="22"/>
      <c r="WSF33" s="22"/>
      <c r="WSG33" s="22"/>
      <c r="WSH33" s="22"/>
      <c r="WSI33" s="22"/>
      <c r="WSJ33" s="22"/>
      <c r="WSK33" s="22"/>
      <c r="WSL33" s="22"/>
      <c r="WSM33" s="22"/>
      <c r="WSN33" s="22"/>
      <c r="WSO33" s="22"/>
      <c r="WSP33" s="22"/>
      <c r="WSQ33" s="22"/>
      <c r="WSR33" s="22"/>
      <c r="WSS33" s="22"/>
      <c r="WST33" s="22"/>
      <c r="WSU33" s="22"/>
      <c r="WSV33" s="22"/>
      <c r="WSW33" s="22"/>
      <c r="WSX33" s="22"/>
      <c r="WSY33" s="22"/>
      <c r="WSZ33" s="22"/>
      <c r="WTA33" s="22"/>
      <c r="WTB33" s="22"/>
      <c r="WTC33" s="22"/>
      <c r="WTD33" s="22"/>
      <c r="WTE33" s="22"/>
      <c r="WTF33" s="22"/>
      <c r="WTG33" s="22"/>
      <c r="WTH33" s="22"/>
      <c r="WTI33" s="22"/>
      <c r="WTJ33" s="22"/>
      <c r="WTK33" s="22"/>
      <c r="WTL33" s="22"/>
      <c r="WTM33" s="22"/>
      <c r="WTN33" s="22"/>
      <c r="WTO33" s="22"/>
      <c r="WTP33" s="22"/>
      <c r="WTQ33" s="22"/>
      <c r="WTR33" s="22"/>
      <c r="WTS33" s="22"/>
      <c r="WTT33" s="22"/>
      <c r="WTU33" s="22"/>
      <c r="WTV33" s="22"/>
      <c r="WTW33" s="22"/>
      <c r="WTX33" s="22"/>
      <c r="WTY33" s="22"/>
      <c r="WTZ33" s="22"/>
      <c r="WUA33" s="22"/>
      <c r="WUB33" s="22"/>
      <c r="WUC33" s="22"/>
      <c r="WUD33" s="22"/>
      <c r="WUE33" s="22"/>
      <c r="WUF33" s="22"/>
      <c r="WUG33" s="22"/>
      <c r="WUH33" s="22"/>
      <c r="WUI33" s="22"/>
      <c r="WUJ33" s="22"/>
      <c r="WUK33" s="22"/>
      <c r="WUL33" s="22"/>
      <c r="WUM33" s="22"/>
      <c r="WUN33" s="22"/>
      <c r="WUO33" s="22"/>
      <c r="WUP33" s="22"/>
      <c r="WUQ33" s="22"/>
      <c r="WUR33" s="22"/>
      <c r="WUS33" s="22"/>
      <c r="WUT33" s="22"/>
      <c r="WUU33" s="22"/>
      <c r="WUV33" s="22"/>
      <c r="WUW33" s="22"/>
      <c r="WUX33" s="22"/>
      <c r="WUY33" s="22"/>
      <c r="WUZ33" s="22"/>
      <c r="WVA33" s="22"/>
      <c r="WVB33" s="22"/>
      <c r="WVC33" s="22"/>
      <c r="WVD33" s="22"/>
      <c r="WVE33" s="22"/>
      <c r="WVF33" s="22"/>
      <c r="WVG33" s="22"/>
      <c r="WVH33" s="22"/>
      <c r="WVI33" s="22"/>
      <c r="WVJ33" s="22"/>
      <c r="WVK33" s="22"/>
      <c r="WVL33" s="22"/>
      <c r="WVM33" s="22"/>
      <c r="WVN33" s="22"/>
      <c r="WVO33" s="22"/>
      <c r="WVP33" s="22"/>
      <c r="WVQ33" s="22"/>
      <c r="WVR33" s="22"/>
      <c r="WVS33" s="22"/>
      <c r="WVT33" s="22"/>
      <c r="WVU33" s="22"/>
      <c r="WVV33" s="22"/>
      <c r="WVW33" s="22"/>
      <c r="WVX33" s="22"/>
      <c r="WVY33" s="22"/>
      <c r="WVZ33" s="22"/>
      <c r="WWA33" s="22"/>
      <c r="WWB33" s="22"/>
      <c r="WWC33" s="22"/>
      <c r="WWD33" s="22"/>
      <c r="WWE33" s="22"/>
      <c r="WWF33" s="22"/>
      <c r="WWG33" s="22"/>
      <c r="WWH33" s="22"/>
      <c r="WWI33" s="22"/>
      <c r="WWJ33" s="22"/>
      <c r="WWK33" s="22"/>
      <c r="WWL33" s="22"/>
      <c r="WWM33" s="22"/>
      <c r="WWN33" s="22"/>
      <c r="WWO33" s="22"/>
      <c r="WWP33" s="22"/>
      <c r="WWQ33" s="22"/>
      <c r="WWR33" s="22"/>
      <c r="WWS33" s="22"/>
      <c r="WWT33" s="22"/>
      <c r="WWU33" s="22"/>
      <c r="WWV33" s="22"/>
      <c r="WWW33" s="22"/>
      <c r="WWX33" s="22"/>
      <c r="WWY33" s="22"/>
      <c r="WWZ33" s="22"/>
      <c r="WXA33" s="22"/>
      <c r="WXB33" s="22"/>
      <c r="WXC33" s="22"/>
      <c r="WXD33" s="22"/>
      <c r="WXE33" s="22"/>
      <c r="WXF33" s="22"/>
      <c r="WXG33" s="22"/>
      <c r="WXH33" s="22"/>
      <c r="WXI33" s="22"/>
      <c r="WXJ33" s="22"/>
      <c r="WXK33" s="22"/>
      <c r="WXL33" s="22"/>
      <c r="WXM33" s="22"/>
      <c r="WXN33" s="22"/>
      <c r="WXO33" s="22"/>
      <c r="WXP33" s="22"/>
      <c r="WXQ33" s="22"/>
      <c r="WXR33" s="22"/>
      <c r="WXS33" s="22"/>
      <c r="WXT33" s="22"/>
      <c r="WXU33" s="22"/>
      <c r="WXV33" s="22"/>
      <c r="WXW33" s="22"/>
      <c r="WXX33" s="22"/>
      <c r="WXY33" s="22"/>
      <c r="WXZ33" s="22"/>
      <c r="WYA33" s="22"/>
      <c r="WYB33" s="22"/>
      <c r="WYC33" s="22"/>
      <c r="WYD33" s="22"/>
      <c r="WYE33" s="22"/>
      <c r="WYF33" s="22"/>
      <c r="WYG33" s="22"/>
      <c r="WYH33" s="22"/>
      <c r="WYI33" s="22"/>
      <c r="WYJ33" s="22"/>
      <c r="WYK33" s="22"/>
      <c r="WYL33" s="22"/>
      <c r="WYM33" s="22"/>
      <c r="WYN33" s="22"/>
      <c r="WYO33" s="22"/>
      <c r="WYP33" s="22"/>
      <c r="WYQ33" s="22"/>
      <c r="WYR33" s="22"/>
      <c r="WYS33" s="22"/>
      <c r="WYT33" s="22"/>
      <c r="WYU33" s="22"/>
      <c r="WYV33" s="22"/>
      <c r="WYW33" s="22"/>
      <c r="WYX33" s="22"/>
      <c r="WYY33" s="22"/>
      <c r="WYZ33" s="22"/>
      <c r="WZA33" s="22"/>
      <c r="WZB33" s="22"/>
      <c r="WZC33" s="22"/>
      <c r="WZD33" s="22"/>
      <c r="WZE33" s="22"/>
      <c r="WZF33" s="22"/>
      <c r="WZG33" s="22"/>
      <c r="WZH33" s="22"/>
      <c r="WZI33" s="22"/>
      <c r="WZJ33" s="22"/>
      <c r="WZK33" s="22"/>
      <c r="WZL33" s="22"/>
      <c r="WZM33" s="22"/>
      <c r="WZN33" s="22"/>
      <c r="WZO33" s="22"/>
      <c r="WZP33" s="22"/>
      <c r="WZQ33" s="22"/>
      <c r="WZR33" s="22"/>
      <c r="WZS33" s="22"/>
      <c r="WZT33" s="22"/>
      <c r="WZU33" s="22"/>
      <c r="WZV33" s="22"/>
      <c r="WZW33" s="22"/>
      <c r="WZX33" s="22"/>
      <c r="WZY33" s="22"/>
      <c r="WZZ33" s="22"/>
      <c r="XAA33" s="22"/>
      <c r="XAB33" s="22"/>
      <c r="XAC33" s="22"/>
      <c r="XAD33" s="22"/>
      <c r="XAE33" s="22"/>
      <c r="XAF33" s="22"/>
      <c r="XAG33" s="22"/>
      <c r="XAH33" s="22"/>
      <c r="XAI33" s="22"/>
      <c r="XAJ33" s="22"/>
      <c r="XAK33" s="22"/>
      <c r="XAL33" s="22"/>
      <c r="XAM33" s="22"/>
      <c r="XAN33" s="22"/>
      <c r="XAO33" s="22"/>
      <c r="XAP33" s="22"/>
      <c r="XAQ33" s="22"/>
      <c r="XAR33" s="22"/>
      <c r="XAS33" s="22"/>
      <c r="XAT33" s="22"/>
      <c r="XAU33" s="22"/>
      <c r="XAV33" s="22"/>
      <c r="XAW33" s="22"/>
      <c r="XAX33" s="22"/>
      <c r="XAY33" s="22"/>
      <c r="XAZ33" s="22"/>
      <c r="XBA33" s="22"/>
      <c r="XBB33" s="22"/>
      <c r="XBC33" s="22"/>
      <c r="XBD33" s="22"/>
      <c r="XBE33" s="22"/>
      <c r="XBF33" s="22"/>
      <c r="XBG33" s="22"/>
      <c r="XBH33" s="22"/>
      <c r="XBI33" s="22"/>
      <c r="XBJ33" s="22"/>
      <c r="XBK33" s="22"/>
      <c r="XBL33" s="22"/>
      <c r="XBM33" s="22"/>
      <c r="XBN33" s="22"/>
      <c r="XBO33" s="22"/>
      <c r="XBP33" s="22"/>
      <c r="XBQ33" s="22"/>
      <c r="XBR33" s="22"/>
      <c r="XBS33" s="22"/>
      <c r="XBT33" s="22"/>
      <c r="XBU33" s="22"/>
      <c r="XBV33" s="22"/>
      <c r="XBW33" s="22"/>
      <c r="XBX33" s="22"/>
      <c r="XBY33" s="22"/>
      <c r="XBZ33" s="22"/>
      <c r="XCA33" s="22"/>
      <c r="XCB33" s="22"/>
      <c r="XCC33" s="22"/>
      <c r="XCD33" s="22"/>
      <c r="XCE33" s="22"/>
      <c r="XCF33" s="22"/>
      <c r="XCG33" s="22"/>
      <c r="XCH33" s="22"/>
      <c r="XCI33" s="22"/>
      <c r="XCJ33" s="22"/>
      <c r="XCK33" s="22"/>
      <c r="XCL33" s="22"/>
      <c r="XCM33" s="22"/>
      <c r="XCN33" s="22"/>
      <c r="XCO33" s="22"/>
      <c r="XCP33" s="22"/>
      <c r="XCQ33" s="22"/>
      <c r="XCR33" s="22"/>
      <c r="XCS33" s="22"/>
      <c r="XCT33" s="22"/>
      <c r="XCU33" s="22"/>
      <c r="XCV33" s="22"/>
      <c r="XCW33" s="22"/>
      <c r="XCX33" s="22"/>
      <c r="XCY33" s="22"/>
      <c r="XCZ33" s="22"/>
      <c r="XDA33" s="22"/>
      <c r="XDB33" s="22"/>
      <c r="XDC33" s="22"/>
      <c r="XDD33" s="22"/>
      <c r="XDE33" s="22"/>
      <c r="XDF33" s="22"/>
      <c r="XDG33" s="22"/>
      <c r="XDH33" s="22"/>
      <c r="XDI33" s="22"/>
      <c r="XDJ33" s="22"/>
      <c r="XDK33" s="22"/>
      <c r="XDL33" s="22"/>
      <c r="XDM33" s="22"/>
      <c r="XDN33" s="22"/>
      <c r="XDO33" s="22"/>
      <c r="XDP33" s="22"/>
      <c r="XDQ33" s="22"/>
      <c r="XDR33" s="22"/>
      <c r="XDS33" s="22"/>
      <c r="XDT33" s="22"/>
      <c r="XDU33" s="22"/>
      <c r="XDV33" s="22"/>
      <c r="XDW33" s="22"/>
      <c r="XDX33" s="22"/>
      <c r="XDY33" s="22"/>
      <c r="XDZ33" s="22"/>
      <c r="XEA33" s="22"/>
      <c r="XEB33" s="22"/>
      <c r="XEC33" s="22"/>
      <c r="XED33" s="22"/>
      <c r="XEE33" s="22"/>
      <c r="XEF33" s="22"/>
      <c r="XEG33" s="22"/>
      <c r="XEH33" s="22"/>
      <c r="XEI33" s="22"/>
      <c r="XEJ33" s="22"/>
      <c r="XEK33" s="22"/>
      <c r="XEL33" s="22"/>
      <c r="XEM33" s="22"/>
      <c r="XEN33" s="22"/>
      <c r="XEO33" s="22"/>
      <c r="XEP33" s="22"/>
      <c r="XEQ33" s="22"/>
      <c r="XER33" s="22"/>
      <c r="XES33" s="22"/>
      <c r="XET33" s="22"/>
      <c r="XEU33" s="22"/>
      <c r="XEV33" s="22"/>
      <c r="XEW33" s="22"/>
      <c r="XEX33" s="22"/>
      <c r="XEY33" s="22"/>
      <c r="XEZ33" s="22"/>
      <c r="XFA33" s="22"/>
      <c r="XFB33" s="22"/>
      <c r="XFC33" s="22"/>
      <c r="XFD33" s="22"/>
    </row>
    <row r="34" spans="1:16384" s="14" customFormat="1">
      <c r="B34" s="14" t="s">
        <v>160</v>
      </c>
      <c r="C34" s="14" t="s">
        <v>214</v>
      </c>
      <c r="F34" s="94">
        <f>D24</f>
        <v>43466</v>
      </c>
      <c r="G34" s="94">
        <f>EDATE(F34,1)</f>
        <v>43497</v>
      </c>
      <c r="H34" s="94">
        <f t="shared" ref="H34:BS34" si="30">EDATE(G34,1)</f>
        <v>43525</v>
      </c>
      <c r="I34" s="94">
        <f t="shared" si="30"/>
        <v>43556</v>
      </c>
      <c r="J34" s="94">
        <f t="shared" si="30"/>
        <v>43586</v>
      </c>
      <c r="K34" s="94">
        <f t="shared" si="30"/>
        <v>43617</v>
      </c>
      <c r="L34" s="94">
        <f t="shared" si="30"/>
        <v>43647</v>
      </c>
      <c r="M34" s="94">
        <f t="shared" si="30"/>
        <v>43678</v>
      </c>
      <c r="N34" s="94">
        <f t="shared" si="30"/>
        <v>43709</v>
      </c>
      <c r="O34" s="94">
        <f t="shared" si="30"/>
        <v>43739</v>
      </c>
      <c r="P34" s="94">
        <f t="shared" si="30"/>
        <v>43770</v>
      </c>
      <c r="Q34" s="94">
        <f t="shared" si="30"/>
        <v>43800</v>
      </c>
      <c r="R34" s="94">
        <f t="shared" si="30"/>
        <v>43831</v>
      </c>
      <c r="S34" s="94">
        <f t="shared" si="30"/>
        <v>43862</v>
      </c>
      <c r="T34" s="94">
        <f t="shared" si="30"/>
        <v>43891</v>
      </c>
      <c r="U34" s="94">
        <f t="shared" si="30"/>
        <v>43922</v>
      </c>
      <c r="V34" s="94">
        <f t="shared" si="30"/>
        <v>43952</v>
      </c>
      <c r="W34" s="94">
        <f t="shared" si="30"/>
        <v>43983</v>
      </c>
      <c r="X34" s="94">
        <f t="shared" si="30"/>
        <v>44013</v>
      </c>
      <c r="Y34" s="94">
        <f t="shared" si="30"/>
        <v>44044</v>
      </c>
      <c r="Z34" s="94">
        <f t="shared" si="30"/>
        <v>44075</v>
      </c>
      <c r="AA34" s="94">
        <f t="shared" si="30"/>
        <v>44105</v>
      </c>
      <c r="AB34" s="94">
        <f t="shared" si="30"/>
        <v>44136</v>
      </c>
      <c r="AC34" s="94">
        <f t="shared" si="30"/>
        <v>44166</v>
      </c>
      <c r="AD34" s="94">
        <f t="shared" si="30"/>
        <v>44197</v>
      </c>
      <c r="AE34" s="94">
        <f t="shared" si="30"/>
        <v>44228</v>
      </c>
      <c r="AF34" s="94">
        <f t="shared" si="30"/>
        <v>44256</v>
      </c>
      <c r="AG34" s="94">
        <f t="shared" si="30"/>
        <v>44287</v>
      </c>
      <c r="AH34" s="94">
        <f t="shared" si="30"/>
        <v>44317</v>
      </c>
      <c r="AI34" s="94">
        <f t="shared" si="30"/>
        <v>44348</v>
      </c>
      <c r="AJ34" s="94">
        <f t="shared" si="30"/>
        <v>44378</v>
      </c>
      <c r="AK34" s="94">
        <f t="shared" si="30"/>
        <v>44409</v>
      </c>
      <c r="AL34" s="94">
        <f t="shared" si="30"/>
        <v>44440</v>
      </c>
      <c r="AM34" s="94">
        <f t="shared" si="30"/>
        <v>44470</v>
      </c>
      <c r="AN34" s="94">
        <f t="shared" si="30"/>
        <v>44501</v>
      </c>
      <c r="AO34" s="94">
        <f t="shared" si="30"/>
        <v>44531</v>
      </c>
      <c r="AP34" s="94">
        <f t="shared" si="30"/>
        <v>44562</v>
      </c>
      <c r="AQ34" s="94">
        <f t="shared" si="30"/>
        <v>44593</v>
      </c>
      <c r="AR34" s="94">
        <f t="shared" si="30"/>
        <v>44621</v>
      </c>
      <c r="AS34" s="94">
        <f t="shared" si="30"/>
        <v>44652</v>
      </c>
      <c r="AT34" s="94">
        <f t="shared" si="30"/>
        <v>44682</v>
      </c>
      <c r="AU34" s="94">
        <f t="shared" si="30"/>
        <v>44713</v>
      </c>
      <c r="AV34" s="94">
        <f t="shared" si="30"/>
        <v>44743</v>
      </c>
      <c r="AW34" s="94">
        <f t="shared" si="30"/>
        <v>44774</v>
      </c>
      <c r="AX34" s="94">
        <f t="shared" si="30"/>
        <v>44805</v>
      </c>
      <c r="AY34" s="94">
        <f t="shared" si="30"/>
        <v>44835</v>
      </c>
      <c r="AZ34" s="94">
        <f t="shared" si="30"/>
        <v>44866</v>
      </c>
      <c r="BA34" s="94">
        <f t="shared" si="30"/>
        <v>44896</v>
      </c>
      <c r="BB34" s="94">
        <f t="shared" si="30"/>
        <v>44927</v>
      </c>
      <c r="BC34" s="94">
        <f t="shared" si="30"/>
        <v>44958</v>
      </c>
      <c r="BD34" s="94">
        <f t="shared" si="30"/>
        <v>44986</v>
      </c>
      <c r="BE34" s="94">
        <f t="shared" si="30"/>
        <v>45017</v>
      </c>
      <c r="BF34" s="94">
        <f t="shared" si="30"/>
        <v>45047</v>
      </c>
      <c r="BG34" s="94">
        <f t="shared" si="30"/>
        <v>45078</v>
      </c>
      <c r="BH34" s="94">
        <f t="shared" si="30"/>
        <v>45108</v>
      </c>
      <c r="BI34" s="94">
        <f t="shared" si="30"/>
        <v>45139</v>
      </c>
      <c r="BJ34" s="94">
        <f t="shared" si="30"/>
        <v>45170</v>
      </c>
      <c r="BK34" s="94">
        <f t="shared" si="30"/>
        <v>45200</v>
      </c>
      <c r="BL34" s="94">
        <f t="shared" si="30"/>
        <v>45231</v>
      </c>
      <c r="BM34" s="94">
        <f t="shared" si="30"/>
        <v>45261</v>
      </c>
      <c r="BN34" s="94">
        <f t="shared" si="30"/>
        <v>45292</v>
      </c>
      <c r="BO34" s="94">
        <f t="shared" si="30"/>
        <v>45323</v>
      </c>
      <c r="BP34" s="94">
        <f t="shared" si="30"/>
        <v>45352</v>
      </c>
      <c r="BQ34" s="94">
        <f t="shared" si="30"/>
        <v>45383</v>
      </c>
      <c r="BR34" s="94">
        <f t="shared" si="30"/>
        <v>45413</v>
      </c>
      <c r="BS34" s="94">
        <f t="shared" si="30"/>
        <v>45444</v>
      </c>
      <c r="BT34" s="94">
        <f t="shared" ref="BT34:DZ34" si="31">EDATE(BS34,1)</f>
        <v>45474</v>
      </c>
      <c r="BU34" s="94">
        <f t="shared" si="31"/>
        <v>45505</v>
      </c>
      <c r="BV34" s="94">
        <f t="shared" si="31"/>
        <v>45536</v>
      </c>
      <c r="BW34" s="94">
        <f t="shared" si="31"/>
        <v>45566</v>
      </c>
      <c r="BX34" s="94">
        <f t="shared" si="31"/>
        <v>45597</v>
      </c>
      <c r="BY34" s="94">
        <f t="shared" si="31"/>
        <v>45627</v>
      </c>
      <c r="BZ34" s="94">
        <f t="shared" si="31"/>
        <v>45658</v>
      </c>
      <c r="CA34" s="94">
        <f t="shared" si="31"/>
        <v>45689</v>
      </c>
      <c r="CB34" s="94">
        <f t="shared" si="31"/>
        <v>45717</v>
      </c>
      <c r="CC34" s="94">
        <f t="shared" si="31"/>
        <v>45748</v>
      </c>
      <c r="CD34" s="94">
        <f t="shared" si="31"/>
        <v>45778</v>
      </c>
      <c r="CE34" s="94">
        <f t="shared" si="31"/>
        <v>45809</v>
      </c>
      <c r="CF34" s="94">
        <f t="shared" si="31"/>
        <v>45839</v>
      </c>
      <c r="CG34" s="94">
        <f t="shared" si="31"/>
        <v>45870</v>
      </c>
      <c r="CH34" s="94">
        <f t="shared" si="31"/>
        <v>45901</v>
      </c>
      <c r="CI34" s="94">
        <f t="shared" si="31"/>
        <v>45931</v>
      </c>
      <c r="CJ34" s="94">
        <f t="shared" si="31"/>
        <v>45962</v>
      </c>
      <c r="CK34" s="94">
        <f t="shared" si="31"/>
        <v>45992</v>
      </c>
      <c r="CL34" s="94">
        <f t="shared" si="31"/>
        <v>46023</v>
      </c>
      <c r="CM34" s="94">
        <f t="shared" si="31"/>
        <v>46054</v>
      </c>
      <c r="CN34" s="94">
        <f t="shared" si="31"/>
        <v>46082</v>
      </c>
      <c r="CO34" s="94">
        <f t="shared" si="31"/>
        <v>46113</v>
      </c>
      <c r="CP34" s="94">
        <f t="shared" si="31"/>
        <v>46143</v>
      </c>
      <c r="CQ34" s="94">
        <f t="shared" si="31"/>
        <v>46174</v>
      </c>
      <c r="CR34" s="94">
        <f t="shared" si="31"/>
        <v>46204</v>
      </c>
      <c r="CS34" s="94">
        <f t="shared" si="31"/>
        <v>46235</v>
      </c>
      <c r="CT34" s="94">
        <f t="shared" si="31"/>
        <v>46266</v>
      </c>
      <c r="CU34" s="94">
        <f t="shared" si="31"/>
        <v>46296</v>
      </c>
      <c r="CV34" s="94">
        <f t="shared" si="31"/>
        <v>46327</v>
      </c>
      <c r="CW34" s="94">
        <f t="shared" si="31"/>
        <v>46357</v>
      </c>
      <c r="CX34" s="94">
        <f t="shared" si="31"/>
        <v>46388</v>
      </c>
      <c r="CY34" s="94">
        <f t="shared" si="31"/>
        <v>46419</v>
      </c>
      <c r="CZ34" s="94">
        <f t="shared" si="31"/>
        <v>46447</v>
      </c>
      <c r="DA34" s="94">
        <f t="shared" si="31"/>
        <v>46478</v>
      </c>
      <c r="DB34" s="94">
        <f t="shared" si="31"/>
        <v>46508</v>
      </c>
      <c r="DC34" s="94">
        <f t="shared" si="31"/>
        <v>46539</v>
      </c>
      <c r="DD34" s="94">
        <f t="shared" si="31"/>
        <v>46569</v>
      </c>
      <c r="DE34" s="94">
        <f t="shared" si="31"/>
        <v>46600</v>
      </c>
      <c r="DF34" s="94">
        <f t="shared" si="31"/>
        <v>46631</v>
      </c>
      <c r="DG34" s="94">
        <f t="shared" si="31"/>
        <v>46661</v>
      </c>
      <c r="DH34" s="94">
        <f t="shared" si="31"/>
        <v>46692</v>
      </c>
      <c r="DI34" s="94">
        <f t="shared" si="31"/>
        <v>46722</v>
      </c>
      <c r="DJ34" s="94">
        <f t="shared" si="31"/>
        <v>46753</v>
      </c>
      <c r="DK34" s="94">
        <f t="shared" si="31"/>
        <v>46784</v>
      </c>
      <c r="DL34" s="94">
        <f t="shared" si="31"/>
        <v>46813</v>
      </c>
      <c r="DM34" s="94">
        <f t="shared" si="31"/>
        <v>46844</v>
      </c>
      <c r="DN34" s="94">
        <f t="shared" si="31"/>
        <v>46874</v>
      </c>
      <c r="DO34" s="94">
        <f t="shared" si="31"/>
        <v>46905</v>
      </c>
      <c r="DP34" s="94">
        <f t="shared" si="31"/>
        <v>46935</v>
      </c>
      <c r="DQ34" s="94">
        <f t="shared" si="31"/>
        <v>46966</v>
      </c>
      <c r="DR34" s="94">
        <f t="shared" si="31"/>
        <v>46997</v>
      </c>
      <c r="DS34" s="94">
        <f t="shared" si="31"/>
        <v>47027</v>
      </c>
      <c r="DT34" s="94">
        <f t="shared" si="31"/>
        <v>47058</v>
      </c>
      <c r="DU34" s="94">
        <f t="shared" si="31"/>
        <v>47088</v>
      </c>
      <c r="DV34" s="94">
        <f t="shared" si="31"/>
        <v>47119</v>
      </c>
      <c r="DW34" s="94">
        <f t="shared" si="31"/>
        <v>47150</v>
      </c>
      <c r="DX34" s="94">
        <f t="shared" si="31"/>
        <v>47178</v>
      </c>
      <c r="DY34" s="94">
        <f t="shared" si="31"/>
        <v>47209</v>
      </c>
      <c r="DZ34" s="94">
        <f t="shared" si="31"/>
        <v>47239</v>
      </c>
    </row>
    <row r="35" spans="1:16384" s="23" customFormat="1">
      <c r="C35" s="102" t="s">
        <v>221</v>
      </c>
      <c r="F35" s="22">
        <f t="shared" ref="F35:AM35" si="32">IF(OR(F34&lt;$D24,F34&gt;$D25),0,IF(F34=$D24,$D26,0))</f>
        <v>61000000</v>
      </c>
      <c r="G35" s="22">
        <f t="shared" si="32"/>
        <v>0</v>
      </c>
      <c r="H35" s="22">
        <f t="shared" si="32"/>
        <v>0</v>
      </c>
      <c r="I35" s="22">
        <f t="shared" si="32"/>
        <v>0</v>
      </c>
      <c r="J35" s="22">
        <f t="shared" si="32"/>
        <v>0</v>
      </c>
      <c r="K35" s="22">
        <f t="shared" si="32"/>
        <v>0</v>
      </c>
      <c r="L35" s="22">
        <f t="shared" si="32"/>
        <v>0</v>
      </c>
      <c r="M35" s="22">
        <f t="shared" si="32"/>
        <v>0</v>
      </c>
      <c r="N35" s="22">
        <f t="shared" si="32"/>
        <v>0</v>
      </c>
      <c r="O35" s="22">
        <f t="shared" si="32"/>
        <v>0</v>
      </c>
      <c r="P35" s="22">
        <f t="shared" si="32"/>
        <v>0</v>
      </c>
      <c r="Q35" s="22">
        <f t="shared" si="32"/>
        <v>0</v>
      </c>
      <c r="R35" s="22">
        <f t="shared" si="32"/>
        <v>0</v>
      </c>
      <c r="S35" s="22">
        <f t="shared" si="32"/>
        <v>0</v>
      </c>
      <c r="T35" s="22">
        <f t="shared" si="32"/>
        <v>0</v>
      </c>
      <c r="U35" s="22">
        <f t="shared" si="32"/>
        <v>0</v>
      </c>
      <c r="V35" s="22">
        <f t="shared" si="32"/>
        <v>0</v>
      </c>
      <c r="W35" s="22">
        <f t="shared" si="32"/>
        <v>0</v>
      </c>
      <c r="X35" s="22">
        <f t="shared" si="32"/>
        <v>0</v>
      </c>
      <c r="Y35" s="22">
        <f t="shared" si="32"/>
        <v>0</v>
      </c>
      <c r="Z35" s="22">
        <f t="shared" si="32"/>
        <v>0</v>
      </c>
      <c r="AA35" s="22">
        <f t="shared" si="32"/>
        <v>0</v>
      </c>
      <c r="AB35" s="22">
        <f t="shared" si="32"/>
        <v>0</v>
      </c>
      <c r="AC35" s="22">
        <f t="shared" si="32"/>
        <v>0</v>
      </c>
      <c r="AD35" s="22">
        <f t="shared" si="32"/>
        <v>0</v>
      </c>
      <c r="AE35" s="22">
        <f t="shared" si="32"/>
        <v>0</v>
      </c>
      <c r="AF35" s="22">
        <f t="shared" si="32"/>
        <v>0</v>
      </c>
      <c r="AG35" s="22">
        <f t="shared" si="32"/>
        <v>0</v>
      </c>
      <c r="AH35" s="22">
        <f t="shared" si="32"/>
        <v>0</v>
      </c>
      <c r="AI35" s="22">
        <f t="shared" si="32"/>
        <v>0</v>
      </c>
      <c r="AJ35" s="22">
        <f t="shared" si="32"/>
        <v>0</v>
      </c>
      <c r="AK35" s="22">
        <f t="shared" si="32"/>
        <v>0</v>
      </c>
      <c r="AL35" s="22">
        <f t="shared" si="32"/>
        <v>0</v>
      </c>
      <c r="AM35" s="22">
        <f t="shared" si="32"/>
        <v>0</v>
      </c>
      <c r="AN35" s="22">
        <f t="shared" ref="AN35:CY35" si="33">IF(OR(AN34&lt;$D24,AN34&gt;$D25),0,IF(AN34=$D24,$D26,0))</f>
        <v>0</v>
      </c>
      <c r="AO35" s="22">
        <f t="shared" si="33"/>
        <v>0</v>
      </c>
      <c r="AP35" s="22">
        <f t="shared" si="33"/>
        <v>0</v>
      </c>
      <c r="AQ35" s="22">
        <f t="shared" si="33"/>
        <v>0</v>
      </c>
      <c r="AR35" s="22">
        <f t="shared" si="33"/>
        <v>0</v>
      </c>
      <c r="AS35" s="22">
        <f t="shared" si="33"/>
        <v>0</v>
      </c>
      <c r="AT35" s="22">
        <f t="shared" si="33"/>
        <v>0</v>
      </c>
      <c r="AU35" s="22">
        <f t="shared" si="33"/>
        <v>0</v>
      </c>
      <c r="AV35" s="22">
        <f t="shared" si="33"/>
        <v>0</v>
      </c>
      <c r="AW35" s="22">
        <f t="shared" si="33"/>
        <v>0</v>
      </c>
      <c r="AX35" s="22">
        <f t="shared" si="33"/>
        <v>0</v>
      </c>
      <c r="AY35" s="22">
        <f t="shared" si="33"/>
        <v>0</v>
      </c>
      <c r="AZ35" s="22">
        <f t="shared" si="33"/>
        <v>0</v>
      </c>
      <c r="BA35" s="22">
        <f t="shared" si="33"/>
        <v>0</v>
      </c>
      <c r="BB35" s="22">
        <f t="shared" si="33"/>
        <v>0</v>
      </c>
      <c r="BC35" s="22">
        <f t="shared" si="33"/>
        <v>0</v>
      </c>
      <c r="BD35" s="22">
        <f t="shared" si="33"/>
        <v>0</v>
      </c>
      <c r="BE35" s="22">
        <f t="shared" si="33"/>
        <v>0</v>
      </c>
      <c r="BF35" s="22">
        <f t="shared" si="33"/>
        <v>0</v>
      </c>
      <c r="BG35" s="22">
        <f t="shared" si="33"/>
        <v>0</v>
      </c>
      <c r="BH35" s="22">
        <f t="shared" si="33"/>
        <v>0</v>
      </c>
      <c r="BI35" s="22">
        <f t="shared" si="33"/>
        <v>0</v>
      </c>
      <c r="BJ35" s="22">
        <f t="shared" si="33"/>
        <v>0</v>
      </c>
      <c r="BK35" s="22">
        <f t="shared" si="33"/>
        <v>0</v>
      </c>
      <c r="BL35" s="22">
        <f t="shared" si="33"/>
        <v>0</v>
      </c>
      <c r="BM35" s="22">
        <f t="shared" si="33"/>
        <v>0</v>
      </c>
      <c r="BN35" s="22">
        <f t="shared" si="33"/>
        <v>0</v>
      </c>
      <c r="BO35" s="22">
        <f t="shared" si="33"/>
        <v>0</v>
      </c>
      <c r="BP35" s="22">
        <f t="shared" si="33"/>
        <v>0</v>
      </c>
      <c r="BQ35" s="22">
        <f t="shared" si="33"/>
        <v>0</v>
      </c>
      <c r="BR35" s="22">
        <f t="shared" si="33"/>
        <v>0</v>
      </c>
      <c r="BS35" s="22">
        <f t="shared" si="33"/>
        <v>0</v>
      </c>
      <c r="BT35" s="22">
        <f t="shared" si="33"/>
        <v>0</v>
      </c>
      <c r="BU35" s="22">
        <f t="shared" si="33"/>
        <v>0</v>
      </c>
      <c r="BV35" s="22">
        <f t="shared" si="33"/>
        <v>0</v>
      </c>
      <c r="BW35" s="22">
        <f t="shared" si="33"/>
        <v>0</v>
      </c>
      <c r="BX35" s="22">
        <f t="shared" si="33"/>
        <v>0</v>
      </c>
      <c r="BY35" s="22">
        <f t="shared" si="33"/>
        <v>0</v>
      </c>
      <c r="BZ35" s="22">
        <f t="shared" si="33"/>
        <v>0</v>
      </c>
      <c r="CA35" s="22">
        <f t="shared" si="33"/>
        <v>0</v>
      </c>
      <c r="CB35" s="22">
        <f t="shared" si="33"/>
        <v>0</v>
      </c>
      <c r="CC35" s="22">
        <f t="shared" si="33"/>
        <v>0</v>
      </c>
      <c r="CD35" s="22">
        <f t="shared" si="33"/>
        <v>0</v>
      </c>
      <c r="CE35" s="22">
        <f t="shared" si="33"/>
        <v>0</v>
      </c>
      <c r="CF35" s="22">
        <f t="shared" si="33"/>
        <v>0</v>
      </c>
      <c r="CG35" s="22">
        <f t="shared" si="33"/>
        <v>0</v>
      </c>
      <c r="CH35" s="22">
        <f t="shared" si="33"/>
        <v>0</v>
      </c>
      <c r="CI35" s="22">
        <f t="shared" si="33"/>
        <v>0</v>
      </c>
      <c r="CJ35" s="22">
        <f t="shared" si="33"/>
        <v>0</v>
      </c>
      <c r="CK35" s="22">
        <f t="shared" si="33"/>
        <v>0</v>
      </c>
      <c r="CL35" s="22">
        <f t="shared" si="33"/>
        <v>0</v>
      </c>
      <c r="CM35" s="22">
        <f t="shared" si="33"/>
        <v>0</v>
      </c>
      <c r="CN35" s="22">
        <f t="shared" si="33"/>
        <v>0</v>
      </c>
      <c r="CO35" s="22">
        <f t="shared" si="33"/>
        <v>0</v>
      </c>
      <c r="CP35" s="22">
        <f t="shared" si="33"/>
        <v>0</v>
      </c>
      <c r="CQ35" s="22">
        <f t="shared" si="33"/>
        <v>0</v>
      </c>
      <c r="CR35" s="22">
        <f t="shared" si="33"/>
        <v>0</v>
      </c>
      <c r="CS35" s="22">
        <f t="shared" si="33"/>
        <v>0</v>
      </c>
      <c r="CT35" s="22">
        <f t="shared" si="33"/>
        <v>0</v>
      </c>
      <c r="CU35" s="22">
        <f t="shared" si="33"/>
        <v>0</v>
      </c>
      <c r="CV35" s="22">
        <f t="shared" si="33"/>
        <v>0</v>
      </c>
      <c r="CW35" s="22">
        <f t="shared" si="33"/>
        <v>0</v>
      </c>
      <c r="CX35" s="22">
        <f t="shared" si="33"/>
        <v>0</v>
      </c>
      <c r="CY35" s="22">
        <f t="shared" si="33"/>
        <v>0</v>
      </c>
      <c r="CZ35" s="22">
        <f t="shared" ref="CZ35:DZ35" si="34">IF(OR(CZ34&lt;$D24,CZ34&gt;$D25),0,IF(CZ34=$D24,$D26,0))</f>
        <v>0</v>
      </c>
      <c r="DA35" s="22">
        <f t="shared" si="34"/>
        <v>0</v>
      </c>
      <c r="DB35" s="22">
        <f t="shared" si="34"/>
        <v>0</v>
      </c>
      <c r="DC35" s="22">
        <f t="shared" si="34"/>
        <v>0</v>
      </c>
      <c r="DD35" s="22">
        <f t="shared" si="34"/>
        <v>0</v>
      </c>
      <c r="DE35" s="22">
        <f t="shared" si="34"/>
        <v>0</v>
      </c>
      <c r="DF35" s="22">
        <f t="shared" si="34"/>
        <v>0</v>
      </c>
      <c r="DG35" s="22">
        <f t="shared" si="34"/>
        <v>0</v>
      </c>
      <c r="DH35" s="22">
        <f t="shared" si="34"/>
        <v>0</v>
      </c>
      <c r="DI35" s="22">
        <f t="shared" si="34"/>
        <v>0</v>
      </c>
      <c r="DJ35" s="22">
        <f t="shared" si="34"/>
        <v>0</v>
      </c>
      <c r="DK35" s="22">
        <f t="shared" si="34"/>
        <v>0</v>
      </c>
      <c r="DL35" s="22">
        <f t="shared" si="34"/>
        <v>0</v>
      </c>
      <c r="DM35" s="22">
        <f t="shared" si="34"/>
        <v>0</v>
      </c>
      <c r="DN35" s="22">
        <f t="shared" si="34"/>
        <v>0</v>
      </c>
      <c r="DO35" s="22">
        <f t="shared" si="34"/>
        <v>0</v>
      </c>
      <c r="DP35" s="22">
        <f t="shared" si="34"/>
        <v>0</v>
      </c>
      <c r="DQ35" s="22">
        <f t="shared" si="34"/>
        <v>0</v>
      </c>
      <c r="DR35" s="22">
        <f t="shared" si="34"/>
        <v>0</v>
      </c>
      <c r="DS35" s="22">
        <f t="shared" si="34"/>
        <v>0</v>
      </c>
      <c r="DT35" s="22">
        <f t="shared" si="34"/>
        <v>0</v>
      </c>
      <c r="DU35" s="22">
        <f t="shared" si="34"/>
        <v>0</v>
      </c>
      <c r="DV35" s="22">
        <f t="shared" si="34"/>
        <v>0</v>
      </c>
      <c r="DW35" s="22">
        <f t="shared" si="34"/>
        <v>0</v>
      </c>
      <c r="DX35" s="22">
        <f t="shared" si="34"/>
        <v>0</v>
      </c>
      <c r="DY35" s="22">
        <f t="shared" si="34"/>
        <v>0</v>
      </c>
      <c r="DZ35" s="22">
        <f t="shared" si="34"/>
        <v>0</v>
      </c>
    </row>
    <row r="36" spans="1:16384">
      <c r="C36" s="100" t="s">
        <v>218</v>
      </c>
      <c r="F36" s="22">
        <f>IFERROR(VLOOKUP(F$12,$D30:$E32,2,FALSE),0)</f>
        <v>0</v>
      </c>
      <c r="G36" s="22">
        <f t="shared" ref="G36:AM36" si="35">IFERROR(VLOOKUP(G$12,$D30:$E32,2,FALSE),0)</f>
        <v>0</v>
      </c>
      <c r="H36" s="22">
        <f t="shared" si="35"/>
        <v>0</v>
      </c>
      <c r="I36" s="22">
        <f t="shared" si="35"/>
        <v>0</v>
      </c>
      <c r="J36" s="22">
        <f t="shared" si="35"/>
        <v>0</v>
      </c>
      <c r="K36" s="22">
        <f t="shared" si="35"/>
        <v>0</v>
      </c>
      <c r="L36" s="22">
        <f t="shared" si="35"/>
        <v>0</v>
      </c>
      <c r="M36" s="22">
        <f t="shared" si="35"/>
        <v>0</v>
      </c>
      <c r="N36" s="22">
        <f t="shared" si="35"/>
        <v>0</v>
      </c>
      <c r="O36" s="22">
        <f t="shared" si="35"/>
        <v>0</v>
      </c>
      <c r="P36" s="22">
        <f t="shared" si="35"/>
        <v>0</v>
      </c>
      <c r="Q36" s="22">
        <f t="shared" si="35"/>
        <v>0</v>
      </c>
      <c r="R36" s="22">
        <f t="shared" si="35"/>
        <v>50000</v>
      </c>
      <c r="S36" s="22">
        <f t="shared" si="35"/>
        <v>0</v>
      </c>
      <c r="T36" s="22">
        <f t="shared" si="35"/>
        <v>0</v>
      </c>
      <c r="U36" s="22">
        <f t="shared" si="35"/>
        <v>0</v>
      </c>
      <c r="V36" s="22">
        <f t="shared" si="35"/>
        <v>0</v>
      </c>
      <c r="W36" s="22">
        <f t="shared" si="35"/>
        <v>0</v>
      </c>
      <c r="X36" s="22">
        <f t="shared" si="35"/>
        <v>0</v>
      </c>
      <c r="Y36" s="22">
        <f t="shared" si="35"/>
        <v>0</v>
      </c>
      <c r="Z36" s="22">
        <f t="shared" si="35"/>
        <v>0</v>
      </c>
      <c r="AA36" s="22">
        <f t="shared" si="35"/>
        <v>600000</v>
      </c>
      <c r="AB36" s="22">
        <f t="shared" si="35"/>
        <v>0</v>
      </c>
      <c r="AC36" s="22">
        <f t="shared" si="35"/>
        <v>0</v>
      </c>
      <c r="AD36" s="22">
        <f t="shared" si="35"/>
        <v>0</v>
      </c>
      <c r="AE36" s="22">
        <f t="shared" si="35"/>
        <v>0</v>
      </c>
      <c r="AF36" s="22">
        <f t="shared" si="35"/>
        <v>0</v>
      </c>
      <c r="AG36" s="22">
        <f t="shared" si="35"/>
        <v>0</v>
      </c>
      <c r="AH36" s="22">
        <f t="shared" si="35"/>
        <v>0</v>
      </c>
      <c r="AI36" s="22">
        <f t="shared" si="35"/>
        <v>0</v>
      </c>
      <c r="AJ36" s="22">
        <f t="shared" si="35"/>
        <v>0</v>
      </c>
      <c r="AK36" s="22">
        <f t="shared" si="35"/>
        <v>0</v>
      </c>
      <c r="AL36" s="22">
        <f t="shared" si="35"/>
        <v>0</v>
      </c>
      <c r="AM36" s="22">
        <f t="shared" si="35"/>
        <v>60350000</v>
      </c>
      <c r="AN36" s="22">
        <f t="shared" ref="AN36:CY36" si="36">IFERROR(VLOOKUP(AN$12,$D30:$E32,2,FALSE),0)</f>
        <v>0</v>
      </c>
      <c r="AO36" s="22">
        <f t="shared" si="36"/>
        <v>0</v>
      </c>
      <c r="AP36" s="22">
        <f t="shared" si="36"/>
        <v>0</v>
      </c>
      <c r="AQ36" s="22">
        <f t="shared" si="36"/>
        <v>0</v>
      </c>
      <c r="AR36" s="22">
        <f t="shared" si="36"/>
        <v>0</v>
      </c>
      <c r="AS36" s="22">
        <f t="shared" si="36"/>
        <v>0</v>
      </c>
      <c r="AT36" s="22">
        <f t="shared" si="36"/>
        <v>0</v>
      </c>
      <c r="AU36" s="22">
        <f t="shared" si="36"/>
        <v>0</v>
      </c>
      <c r="AV36" s="22">
        <f t="shared" si="36"/>
        <v>0</v>
      </c>
      <c r="AW36" s="22">
        <f t="shared" si="36"/>
        <v>0</v>
      </c>
      <c r="AX36" s="22">
        <f t="shared" si="36"/>
        <v>0</v>
      </c>
      <c r="AY36" s="22">
        <f t="shared" si="36"/>
        <v>0</v>
      </c>
      <c r="AZ36" s="22">
        <f t="shared" si="36"/>
        <v>0</v>
      </c>
      <c r="BA36" s="22">
        <f t="shared" si="36"/>
        <v>0</v>
      </c>
      <c r="BB36" s="22">
        <f t="shared" si="36"/>
        <v>0</v>
      </c>
      <c r="BC36" s="22">
        <f t="shared" si="36"/>
        <v>0</v>
      </c>
      <c r="BD36" s="22">
        <f t="shared" si="36"/>
        <v>0</v>
      </c>
      <c r="BE36" s="22">
        <f t="shared" si="36"/>
        <v>0</v>
      </c>
      <c r="BF36" s="22">
        <f t="shared" si="36"/>
        <v>0</v>
      </c>
      <c r="BG36" s="22">
        <f t="shared" si="36"/>
        <v>0</v>
      </c>
      <c r="BH36" s="22">
        <f t="shared" si="36"/>
        <v>0</v>
      </c>
      <c r="BI36" s="22">
        <f t="shared" si="36"/>
        <v>0</v>
      </c>
      <c r="BJ36" s="22">
        <f t="shared" si="36"/>
        <v>0</v>
      </c>
      <c r="BK36" s="22">
        <f t="shared" si="36"/>
        <v>0</v>
      </c>
      <c r="BL36" s="22">
        <f t="shared" si="36"/>
        <v>0</v>
      </c>
      <c r="BM36" s="22">
        <f t="shared" si="36"/>
        <v>0</v>
      </c>
      <c r="BN36" s="22">
        <f t="shared" si="36"/>
        <v>0</v>
      </c>
      <c r="BO36" s="22">
        <f t="shared" si="36"/>
        <v>0</v>
      </c>
      <c r="BP36" s="22">
        <f t="shared" si="36"/>
        <v>0</v>
      </c>
      <c r="BQ36" s="22">
        <f t="shared" si="36"/>
        <v>0</v>
      </c>
      <c r="BR36" s="22">
        <f t="shared" si="36"/>
        <v>0</v>
      </c>
      <c r="BS36" s="22">
        <f t="shared" si="36"/>
        <v>0</v>
      </c>
      <c r="BT36" s="22">
        <f t="shared" si="36"/>
        <v>0</v>
      </c>
      <c r="BU36" s="22">
        <f t="shared" si="36"/>
        <v>0</v>
      </c>
      <c r="BV36" s="22">
        <f t="shared" si="36"/>
        <v>0</v>
      </c>
      <c r="BW36" s="22">
        <f t="shared" si="36"/>
        <v>0</v>
      </c>
      <c r="BX36" s="22">
        <f t="shared" si="36"/>
        <v>0</v>
      </c>
      <c r="BY36" s="22">
        <f t="shared" si="36"/>
        <v>0</v>
      </c>
      <c r="BZ36" s="22">
        <f t="shared" si="36"/>
        <v>0</v>
      </c>
      <c r="CA36" s="22">
        <f t="shared" si="36"/>
        <v>0</v>
      </c>
      <c r="CB36" s="22">
        <f t="shared" si="36"/>
        <v>0</v>
      </c>
      <c r="CC36" s="22">
        <f t="shared" si="36"/>
        <v>0</v>
      </c>
      <c r="CD36" s="22">
        <f t="shared" si="36"/>
        <v>0</v>
      </c>
      <c r="CE36" s="22">
        <f t="shared" si="36"/>
        <v>0</v>
      </c>
      <c r="CF36" s="22">
        <f t="shared" si="36"/>
        <v>0</v>
      </c>
      <c r="CG36" s="22">
        <f t="shared" si="36"/>
        <v>0</v>
      </c>
      <c r="CH36" s="22">
        <f t="shared" si="36"/>
        <v>0</v>
      </c>
      <c r="CI36" s="22">
        <f t="shared" si="36"/>
        <v>0</v>
      </c>
      <c r="CJ36" s="22">
        <f t="shared" si="36"/>
        <v>0</v>
      </c>
      <c r="CK36" s="22">
        <f t="shared" si="36"/>
        <v>0</v>
      </c>
      <c r="CL36" s="22">
        <f t="shared" si="36"/>
        <v>0</v>
      </c>
      <c r="CM36" s="22">
        <f t="shared" si="36"/>
        <v>0</v>
      </c>
      <c r="CN36" s="22">
        <f t="shared" si="36"/>
        <v>0</v>
      </c>
      <c r="CO36" s="22">
        <f t="shared" si="36"/>
        <v>0</v>
      </c>
      <c r="CP36" s="22">
        <f t="shared" si="36"/>
        <v>0</v>
      </c>
      <c r="CQ36" s="22">
        <f t="shared" si="36"/>
        <v>0</v>
      </c>
      <c r="CR36" s="22">
        <f t="shared" si="36"/>
        <v>0</v>
      </c>
      <c r="CS36" s="22">
        <f t="shared" si="36"/>
        <v>0</v>
      </c>
      <c r="CT36" s="22">
        <f t="shared" si="36"/>
        <v>0</v>
      </c>
      <c r="CU36" s="22">
        <f t="shared" si="36"/>
        <v>0</v>
      </c>
      <c r="CV36" s="22">
        <f t="shared" si="36"/>
        <v>0</v>
      </c>
      <c r="CW36" s="22">
        <f t="shared" si="36"/>
        <v>0</v>
      </c>
      <c r="CX36" s="22">
        <f t="shared" si="36"/>
        <v>0</v>
      </c>
      <c r="CY36" s="22">
        <f t="shared" si="36"/>
        <v>0</v>
      </c>
      <c r="CZ36" s="22">
        <f t="shared" ref="CZ36:DZ36" si="37">IFERROR(VLOOKUP(CZ$12,$D30:$E32,2,FALSE),0)</f>
        <v>0</v>
      </c>
      <c r="DA36" s="22">
        <f t="shared" si="37"/>
        <v>0</v>
      </c>
      <c r="DB36" s="22">
        <f t="shared" si="37"/>
        <v>0</v>
      </c>
      <c r="DC36" s="22">
        <f t="shared" si="37"/>
        <v>0</v>
      </c>
      <c r="DD36" s="22">
        <f t="shared" si="37"/>
        <v>0</v>
      </c>
      <c r="DE36" s="22">
        <f t="shared" si="37"/>
        <v>0</v>
      </c>
      <c r="DF36" s="22">
        <f t="shared" si="37"/>
        <v>0</v>
      </c>
      <c r="DG36" s="22">
        <f t="shared" si="37"/>
        <v>0</v>
      </c>
      <c r="DH36" s="22">
        <f t="shared" si="37"/>
        <v>0</v>
      </c>
      <c r="DI36" s="22">
        <f t="shared" si="37"/>
        <v>0</v>
      </c>
      <c r="DJ36" s="22">
        <f t="shared" si="37"/>
        <v>0</v>
      </c>
      <c r="DK36" s="22">
        <f t="shared" si="37"/>
        <v>0</v>
      </c>
      <c r="DL36" s="22">
        <f t="shared" si="37"/>
        <v>0</v>
      </c>
      <c r="DM36" s="22">
        <f t="shared" si="37"/>
        <v>0</v>
      </c>
      <c r="DN36" s="22">
        <f t="shared" si="37"/>
        <v>0</v>
      </c>
      <c r="DO36" s="22">
        <f t="shared" si="37"/>
        <v>0</v>
      </c>
      <c r="DP36" s="22">
        <f t="shared" si="37"/>
        <v>0</v>
      </c>
      <c r="DQ36" s="22">
        <f t="shared" si="37"/>
        <v>0</v>
      </c>
      <c r="DR36" s="22">
        <f t="shared" si="37"/>
        <v>0</v>
      </c>
      <c r="DS36" s="22">
        <f t="shared" si="37"/>
        <v>0</v>
      </c>
      <c r="DT36" s="22">
        <f t="shared" si="37"/>
        <v>0</v>
      </c>
      <c r="DU36" s="22">
        <f t="shared" si="37"/>
        <v>0</v>
      </c>
      <c r="DV36" s="22">
        <f t="shared" si="37"/>
        <v>0</v>
      </c>
      <c r="DW36" s="22">
        <f t="shared" si="37"/>
        <v>0</v>
      </c>
      <c r="DX36" s="22">
        <f t="shared" si="37"/>
        <v>0</v>
      </c>
      <c r="DY36" s="22">
        <f t="shared" si="37"/>
        <v>0</v>
      </c>
      <c r="DZ36" s="22">
        <f t="shared" si="37"/>
        <v>0</v>
      </c>
    </row>
    <row r="37" spans="1:16384" s="23" customFormat="1">
      <c r="C37" s="100" t="s">
        <v>355</v>
      </c>
      <c r="F37" s="15">
        <f>SUM($F$35:F35)-SUM($E$36:E36)</f>
        <v>61000000</v>
      </c>
      <c r="G37" s="15">
        <f>SUM($F$35:G35)-SUM($E$36:F36)</f>
        <v>61000000</v>
      </c>
      <c r="H37" s="15">
        <f>SUM($F$35:H35)-SUM($E$36:G36)</f>
        <v>61000000</v>
      </c>
      <c r="I37" s="15">
        <f>SUM($F$35:I35)-SUM($E$36:H36)</f>
        <v>61000000</v>
      </c>
      <c r="J37" s="15">
        <f>SUM($F$35:J35)-SUM($E$36:I36)</f>
        <v>61000000</v>
      </c>
      <c r="K37" s="15">
        <f>SUM($F$35:K35)-SUM($E$36:J36)</f>
        <v>61000000</v>
      </c>
      <c r="L37" s="15">
        <f>SUM($F$35:L35)-SUM($E$36:K36)</f>
        <v>61000000</v>
      </c>
      <c r="M37" s="15">
        <f>SUM($F$35:M35)-SUM($E$36:L36)</f>
        <v>61000000</v>
      </c>
      <c r="N37" s="15">
        <f>SUM($F$35:N35)-SUM($E$36:M36)</f>
        <v>61000000</v>
      </c>
      <c r="O37" s="15">
        <f>SUM($F$35:O35)-SUM($E$36:N36)</f>
        <v>61000000</v>
      </c>
      <c r="P37" s="15">
        <f>SUM($F$35:P35)-SUM($E$36:O36)</f>
        <v>61000000</v>
      </c>
      <c r="Q37" s="15">
        <f>SUM($F$35:Q35)-SUM($E$36:P36)</f>
        <v>61000000</v>
      </c>
      <c r="R37" s="15">
        <f>SUM($F$35:R35)-SUM($E$36:Q36)</f>
        <v>61000000</v>
      </c>
      <c r="S37" s="15">
        <f>SUM($F$35:S35)-SUM($E$36:R36)</f>
        <v>60950000</v>
      </c>
      <c r="T37" s="15">
        <f>SUM($F$35:T35)-SUM($E$36:S36)</f>
        <v>60950000</v>
      </c>
      <c r="U37" s="15">
        <f>SUM($F$35:U35)-SUM($E$36:T36)</f>
        <v>60950000</v>
      </c>
      <c r="V37" s="15">
        <f>SUM($F$35:V35)-SUM($E$36:U36)</f>
        <v>60950000</v>
      </c>
      <c r="W37" s="15">
        <f>SUM($F$35:W35)-SUM($E$36:V36)</f>
        <v>60950000</v>
      </c>
      <c r="X37" s="15">
        <f>SUM($F$35:X35)-SUM($E$36:W36)</f>
        <v>60950000</v>
      </c>
      <c r="Y37" s="15">
        <f>SUM($F$35:Y35)-SUM($E$36:X36)</f>
        <v>60950000</v>
      </c>
      <c r="Z37" s="15">
        <f>SUM($F$35:Z35)-SUM($E$36:Y36)</f>
        <v>60950000</v>
      </c>
      <c r="AA37" s="15">
        <f>SUM($F$35:AA35)-SUM($E$36:Z36)</f>
        <v>60950000</v>
      </c>
      <c r="AB37" s="15">
        <f>SUM($F$35:AB35)-SUM($E$36:AA36)</f>
        <v>60350000</v>
      </c>
      <c r="AC37" s="15">
        <f>SUM($F$35:AC35)-SUM($E$36:AB36)</f>
        <v>60350000</v>
      </c>
      <c r="AD37" s="15">
        <f>SUM($F$35:AD35)-SUM($E$36:AC36)</f>
        <v>60350000</v>
      </c>
      <c r="AE37" s="15">
        <f>SUM($F$35:AE35)-SUM($E$36:AD36)</f>
        <v>60350000</v>
      </c>
      <c r="AF37" s="15">
        <f>SUM($F$35:AF35)-SUM($E$36:AE36)</f>
        <v>60350000</v>
      </c>
      <c r="AG37" s="15">
        <f>SUM($F$35:AG35)-SUM($E$36:AF36)</f>
        <v>60350000</v>
      </c>
      <c r="AH37" s="15">
        <f>SUM($F$35:AH35)-SUM($E$36:AG36)</f>
        <v>60350000</v>
      </c>
      <c r="AI37" s="15">
        <f>SUM($F$35:AI35)-SUM($E$36:AH36)</f>
        <v>60350000</v>
      </c>
      <c r="AJ37" s="15">
        <f>SUM($F$35:AJ35)-SUM($E$36:AI36)</f>
        <v>60350000</v>
      </c>
      <c r="AK37" s="15">
        <f>SUM($F$35:AK35)-SUM($E$36:AJ36)</f>
        <v>60350000</v>
      </c>
      <c r="AL37" s="15">
        <f>SUM($F$35:AL35)-SUM($E$36:AK36)</f>
        <v>60350000</v>
      </c>
      <c r="AM37" s="15">
        <f>SUM($F$35:AM35)-SUM($E$36:AL36)</f>
        <v>60350000</v>
      </c>
      <c r="AN37" s="15">
        <f>SUM($F$35:AN35)-SUM($E$36:AM36)</f>
        <v>0</v>
      </c>
      <c r="AO37" s="15">
        <f>SUM($F$35:AO35)-SUM($E$36:AN36)</f>
        <v>0</v>
      </c>
      <c r="AP37" s="15">
        <f>SUM($F$35:AP35)-SUM($E$36:AO36)</f>
        <v>0</v>
      </c>
      <c r="AQ37" s="15">
        <f>SUM($F$35:AQ35)-SUM($E$36:AP36)</f>
        <v>0</v>
      </c>
      <c r="AR37" s="15">
        <f>SUM($F$35:AR35)-SUM($E$36:AQ36)</f>
        <v>0</v>
      </c>
      <c r="AS37" s="15">
        <f>SUM($F$35:AS35)-SUM($E$36:AR36)</f>
        <v>0</v>
      </c>
      <c r="AT37" s="15">
        <f>SUM($F$35:AT35)-SUM($E$36:AS36)</f>
        <v>0</v>
      </c>
      <c r="AU37" s="15">
        <f>SUM($F$35:AU35)-SUM($E$36:AT36)</f>
        <v>0</v>
      </c>
      <c r="AV37" s="15">
        <f>SUM($F$35:AV35)-SUM($E$36:AU36)</f>
        <v>0</v>
      </c>
      <c r="AW37" s="15">
        <f>SUM($F$35:AW35)-SUM($E$36:AV36)</f>
        <v>0</v>
      </c>
      <c r="AX37" s="15">
        <f>SUM($F$35:AX35)-SUM($E$36:AW36)</f>
        <v>0</v>
      </c>
      <c r="AY37" s="15">
        <f>SUM($F$35:AY35)-SUM($E$36:AX36)</f>
        <v>0</v>
      </c>
      <c r="AZ37" s="15">
        <f>SUM($F$35:AZ35)-SUM($E$36:AY36)</f>
        <v>0</v>
      </c>
      <c r="BA37" s="15">
        <f>SUM($F$35:BA35)-SUM($E$36:AZ36)</f>
        <v>0</v>
      </c>
      <c r="BB37" s="15">
        <f>SUM($F$35:BB35)-SUM($E$36:BA36)</f>
        <v>0</v>
      </c>
      <c r="BC37" s="15">
        <f>SUM($F$35:BC35)-SUM($E$36:BB36)</f>
        <v>0</v>
      </c>
      <c r="BD37" s="15">
        <f>SUM($F$35:BD35)-SUM($E$36:BC36)</f>
        <v>0</v>
      </c>
      <c r="BE37" s="15">
        <f>SUM($F$35:BE35)-SUM($E$36:BD36)</f>
        <v>0</v>
      </c>
      <c r="BF37" s="15">
        <f>SUM($F$35:BF35)-SUM($E$36:BE36)</f>
        <v>0</v>
      </c>
      <c r="BG37" s="15">
        <f>SUM($F$35:BG35)-SUM($E$36:BF36)</f>
        <v>0</v>
      </c>
      <c r="BH37" s="15">
        <f>SUM($F$35:BH35)-SUM($E$36:BG36)</f>
        <v>0</v>
      </c>
      <c r="BI37" s="15">
        <f>SUM($F$35:BI35)-SUM($E$36:BH36)</f>
        <v>0</v>
      </c>
      <c r="BJ37" s="15">
        <f>SUM($F$35:BJ35)-SUM($E$36:BI36)</f>
        <v>0</v>
      </c>
      <c r="BK37" s="15">
        <f>SUM($F$35:BK35)-SUM($E$36:BJ36)</f>
        <v>0</v>
      </c>
      <c r="BL37" s="15">
        <f>SUM($F$35:BL35)-SUM($E$36:BK36)</f>
        <v>0</v>
      </c>
      <c r="BM37" s="15">
        <f>SUM($F$35:BM35)-SUM($E$36:BL36)</f>
        <v>0</v>
      </c>
      <c r="BN37" s="15">
        <f>SUM($F$35:BN35)-SUM($E$36:BM36)</f>
        <v>0</v>
      </c>
      <c r="BO37" s="15">
        <f>SUM($F$35:BO35)-SUM($E$36:BN36)</f>
        <v>0</v>
      </c>
      <c r="BP37" s="15">
        <f>SUM($F$35:BP35)-SUM($E$36:BO36)</f>
        <v>0</v>
      </c>
      <c r="BQ37" s="15">
        <f>SUM($F$35:BQ35)-SUM($E$36:BP36)</f>
        <v>0</v>
      </c>
      <c r="BR37" s="15">
        <f>SUM($F$35:BR35)-SUM($E$36:BQ36)</f>
        <v>0</v>
      </c>
      <c r="BS37" s="15">
        <f>SUM($F$35:BS35)-SUM($E$36:BR36)</f>
        <v>0</v>
      </c>
      <c r="BT37" s="15">
        <f>SUM($F$35:BT35)-SUM($E$36:BS36)</f>
        <v>0</v>
      </c>
      <c r="BU37" s="15">
        <f>SUM($F$35:BU35)-SUM($E$36:BT36)</f>
        <v>0</v>
      </c>
      <c r="BV37" s="15">
        <f>SUM($F$35:BV35)-SUM($E$36:BU36)</f>
        <v>0</v>
      </c>
      <c r="BW37" s="15">
        <f>SUM($F$35:BW35)-SUM($E$36:BV36)</f>
        <v>0</v>
      </c>
      <c r="BX37" s="15">
        <f>SUM($F$35:BX35)-SUM($E$36:BW36)</f>
        <v>0</v>
      </c>
      <c r="BY37" s="15">
        <f>SUM($F$35:BY35)-SUM($E$36:BX36)</f>
        <v>0</v>
      </c>
      <c r="BZ37" s="15">
        <f>SUM($F$35:BZ35)-SUM($E$36:BY36)</f>
        <v>0</v>
      </c>
      <c r="CA37" s="15">
        <f>SUM($F$35:CA35)-SUM($E$36:BZ36)</f>
        <v>0</v>
      </c>
      <c r="CB37" s="15">
        <f>SUM($F$35:CB35)-SUM($E$36:CA36)</f>
        <v>0</v>
      </c>
      <c r="CC37" s="15">
        <f>SUM($F$35:CC35)-SUM($E$36:CB36)</f>
        <v>0</v>
      </c>
      <c r="CD37" s="15">
        <f>SUM($F$35:CD35)-SUM($E$36:CC36)</f>
        <v>0</v>
      </c>
      <c r="CE37" s="15">
        <f>SUM($F$35:CE35)-SUM($E$36:CD36)</f>
        <v>0</v>
      </c>
      <c r="CF37" s="15">
        <f>SUM($F$35:CF35)-SUM($E$36:CE36)</f>
        <v>0</v>
      </c>
      <c r="CG37" s="15">
        <f>SUM($F$35:CG35)-SUM($E$36:CF36)</f>
        <v>0</v>
      </c>
      <c r="CH37" s="15">
        <f>SUM($F$35:CH35)-SUM($E$36:CG36)</f>
        <v>0</v>
      </c>
      <c r="CI37" s="15">
        <f>SUM($F$35:CI35)-SUM($E$36:CH36)</f>
        <v>0</v>
      </c>
      <c r="CJ37" s="15">
        <f>SUM($F$35:CJ35)-SUM($E$36:CI36)</f>
        <v>0</v>
      </c>
      <c r="CK37" s="15">
        <f>SUM($F$35:CK35)-SUM($E$36:CJ36)</f>
        <v>0</v>
      </c>
      <c r="CL37" s="15">
        <f>SUM($F$35:CL35)-SUM($E$36:CK36)</f>
        <v>0</v>
      </c>
      <c r="CM37" s="15">
        <f>SUM($F$35:CM35)-SUM($E$36:CL36)</f>
        <v>0</v>
      </c>
      <c r="CN37" s="15">
        <f>SUM($F$35:CN35)-SUM($E$36:CM36)</f>
        <v>0</v>
      </c>
      <c r="CO37" s="15">
        <f>SUM($F$35:CO35)-SUM($E$36:CN36)</f>
        <v>0</v>
      </c>
      <c r="CP37" s="15">
        <f>SUM($F$35:CP35)-SUM($E$36:CO36)</f>
        <v>0</v>
      </c>
      <c r="CQ37" s="15">
        <f>SUM($F$35:CQ35)-SUM($E$36:CP36)</f>
        <v>0</v>
      </c>
      <c r="CR37" s="15">
        <f>SUM($F$35:CR35)-SUM($E$36:CQ36)</f>
        <v>0</v>
      </c>
      <c r="CS37" s="15">
        <f>SUM($F$35:CS35)-SUM($E$36:CR36)</f>
        <v>0</v>
      </c>
      <c r="CT37" s="15">
        <f>SUM($F$35:CT35)-SUM($E$36:CS36)</f>
        <v>0</v>
      </c>
      <c r="CU37" s="15">
        <f>SUM($F$35:CU35)-SUM($E$36:CT36)</f>
        <v>0</v>
      </c>
      <c r="CV37" s="15">
        <f>SUM($F$35:CV35)-SUM($E$36:CU36)</f>
        <v>0</v>
      </c>
      <c r="CW37" s="15">
        <f>SUM($F$35:CW35)-SUM($E$36:CV36)</f>
        <v>0</v>
      </c>
      <c r="CX37" s="15">
        <f>SUM($F$35:CX35)-SUM($E$36:CW36)</f>
        <v>0</v>
      </c>
      <c r="CY37" s="15">
        <f>SUM($F$35:CY35)-SUM($E$36:CX36)</f>
        <v>0</v>
      </c>
      <c r="CZ37" s="15">
        <f>SUM($F$35:CZ35)-SUM($E$36:CY36)</f>
        <v>0</v>
      </c>
      <c r="DA37" s="15">
        <f>SUM($F$35:DA35)-SUM($E$36:CZ36)</f>
        <v>0</v>
      </c>
      <c r="DB37" s="15">
        <f>SUM($F$35:DB35)-SUM($E$36:DA36)</f>
        <v>0</v>
      </c>
      <c r="DC37" s="15">
        <f>SUM($F$35:DC35)-SUM($E$36:DB36)</f>
        <v>0</v>
      </c>
      <c r="DD37" s="15">
        <f>SUM($F$35:DD35)-SUM($E$36:DC36)</f>
        <v>0</v>
      </c>
      <c r="DE37" s="15">
        <f>SUM($F$35:DE35)-SUM($E$36:DD36)</f>
        <v>0</v>
      </c>
      <c r="DF37" s="15">
        <f>SUM($F$35:DF35)-SUM($E$36:DE36)</f>
        <v>0</v>
      </c>
      <c r="DG37" s="15">
        <f>SUM($F$35:DG35)-SUM($E$36:DF36)</f>
        <v>0</v>
      </c>
      <c r="DH37" s="15">
        <f>SUM($F$35:DH35)-SUM($E$36:DG36)</f>
        <v>0</v>
      </c>
      <c r="DI37" s="15">
        <f>SUM($F$35:DI35)-SUM($E$36:DH36)</f>
        <v>0</v>
      </c>
      <c r="DJ37" s="15">
        <f>SUM($F$35:DJ35)-SUM($E$36:DI36)</f>
        <v>0</v>
      </c>
      <c r="DK37" s="15">
        <f>SUM($F$35:DK35)-SUM($E$36:DJ36)</f>
        <v>0</v>
      </c>
      <c r="DL37" s="15">
        <f>SUM($F$35:DL35)-SUM($E$36:DK36)</f>
        <v>0</v>
      </c>
      <c r="DM37" s="15">
        <f>SUM($F$35:DM35)-SUM($E$36:DL36)</f>
        <v>0</v>
      </c>
      <c r="DN37" s="15">
        <f>SUM($F$35:DN35)-SUM($E$36:DM36)</f>
        <v>0</v>
      </c>
      <c r="DO37" s="15">
        <f>SUM($F$35:DO35)-SUM($E$36:DN36)</f>
        <v>0</v>
      </c>
      <c r="DP37" s="15">
        <f>SUM($F$35:DP35)-SUM($E$36:DO36)</f>
        <v>0</v>
      </c>
      <c r="DQ37" s="15">
        <f>SUM($F$35:DQ35)-SUM($E$36:DP36)</f>
        <v>0</v>
      </c>
      <c r="DR37" s="15">
        <f>SUM($F$35:DR35)-SUM($E$36:DQ36)</f>
        <v>0</v>
      </c>
      <c r="DS37" s="15">
        <f>SUM($F$35:DS35)-SUM($E$36:DR36)</f>
        <v>0</v>
      </c>
      <c r="DT37" s="15">
        <f>SUM($F$35:DT35)-SUM($E$36:DS36)</f>
        <v>0</v>
      </c>
      <c r="DU37" s="15">
        <f>SUM($F$35:DU35)-SUM($E$36:DT36)</f>
        <v>0</v>
      </c>
      <c r="DV37" s="15">
        <f>SUM($F$35:DV35)-SUM($E$36:DU36)</f>
        <v>0</v>
      </c>
      <c r="DW37" s="15">
        <f>SUM($F$35:DW35)-SUM($E$36:DV36)</f>
        <v>0</v>
      </c>
      <c r="DX37" s="15">
        <f>SUM($F$35:DX35)-SUM($E$36:DW36)</f>
        <v>0</v>
      </c>
      <c r="DY37" s="15">
        <f>SUM($F$35:DY35)-SUM($E$36:DX36)</f>
        <v>0</v>
      </c>
      <c r="DZ37" s="15">
        <f>SUM($F$35:DZ35)-SUM($E$36:DY36)</f>
        <v>0</v>
      </c>
    </row>
    <row r="38" spans="1:16384" s="23" customFormat="1">
      <c r="C38" s="100" t="s">
        <v>356</v>
      </c>
      <c r="F38" s="15">
        <f>F37-F36</f>
        <v>61000000</v>
      </c>
      <c r="G38" s="15">
        <f t="shared" ref="G38:BR38" si="38">G37-G36</f>
        <v>61000000</v>
      </c>
      <c r="H38" s="15">
        <f t="shared" si="38"/>
        <v>61000000</v>
      </c>
      <c r="I38" s="15">
        <f t="shared" si="38"/>
        <v>61000000</v>
      </c>
      <c r="J38" s="15">
        <f t="shared" si="38"/>
        <v>61000000</v>
      </c>
      <c r="K38" s="15">
        <f t="shared" si="38"/>
        <v>61000000</v>
      </c>
      <c r="L38" s="15">
        <f t="shared" si="38"/>
        <v>61000000</v>
      </c>
      <c r="M38" s="15">
        <f t="shared" si="38"/>
        <v>61000000</v>
      </c>
      <c r="N38" s="15">
        <f t="shared" si="38"/>
        <v>61000000</v>
      </c>
      <c r="O38" s="15">
        <f t="shared" si="38"/>
        <v>61000000</v>
      </c>
      <c r="P38" s="15">
        <f t="shared" si="38"/>
        <v>61000000</v>
      </c>
      <c r="Q38" s="15">
        <f t="shared" si="38"/>
        <v>61000000</v>
      </c>
      <c r="R38" s="15">
        <f t="shared" si="38"/>
        <v>60950000</v>
      </c>
      <c r="S38" s="15">
        <f t="shared" si="38"/>
        <v>60950000</v>
      </c>
      <c r="T38" s="15">
        <f t="shared" si="38"/>
        <v>60950000</v>
      </c>
      <c r="U38" s="15">
        <f t="shared" si="38"/>
        <v>60950000</v>
      </c>
      <c r="V38" s="15">
        <f t="shared" si="38"/>
        <v>60950000</v>
      </c>
      <c r="W38" s="15">
        <f t="shared" si="38"/>
        <v>60950000</v>
      </c>
      <c r="X38" s="15">
        <f t="shared" si="38"/>
        <v>60950000</v>
      </c>
      <c r="Y38" s="15">
        <f t="shared" si="38"/>
        <v>60950000</v>
      </c>
      <c r="Z38" s="15">
        <f t="shared" si="38"/>
        <v>60950000</v>
      </c>
      <c r="AA38" s="15">
        <f t="shared" si="38"/>
        <v>60350000</v>
      </c>
      <c r="AB38" s="15">
        <f t="shared" si="38"/>
        <v>60350000</v>
      </c>
      <c r="AC38" s="15">
        <f t="shared" si="38"/>
        <v>60350000</v>
      </c>
      <c r="AD38" s="15">
        <f t="shared" si="38"/>
        <v>60350000</v>
      </c>
      <c r="AE38" s="15">
        <f t="shared" si="38"/>
        <v>60350000</v>
      </c>
      <c r="AF38" s="15">
        <f t="shared" si="38"/>
        <v>60350000</v>
      </c>
      <c r="AG38" s="15">
        <f t="shared" si="38"/>
        <v>60350000</v>
      </c>
      <c r="AH38" s="15">
        <f t="shared" si="38"/>
        <v>60350000</v>
      </c>
      <c r="AI38" s="15">
        <f t="shared" si="38"/>
        <v>60350000</v>
      </c>
      <c r="AJ38" s="15">
        <f t="shared" si="38"/>
        <v>60350000</v>
      </c>
      <c r="AK38" s="15">
        <f t="shared" si="38"/>
        <v>60350000</v>
      </c>
      <c r="AL38" s="15">
        <f t="shared" si="38"/>
        <v>60350000</v>
      </c>
      <c r="AM38" s="15">
        <f t="shared" si="38"/>
        <v>0</v>
      </c>
      <c r="AN38" s="15">
        <f t="shared" si="38"/>
        <v>0</v>
      </c>
      <c r="AO38" s="15">
        <f t="shared" si="38"/>
        <v>0</v>
      </c>
      <c r="AP38" s="15">
        <f t="shared" si="38"/>
        <v>0</v>
      </c>
      <c r="AQ38" s="15">
        <f t="shared" si="38"/>
        <v>0</v>
      </c>
      <c r="AR38" s="15">
        <f t="shared" si="38"/>
        <v>0</v>
      </c>
      <c r="AS38" s="15">
        <f t="shared" si="38"/>
        <v>0</v>
      </c>
      <c r="AT38" s="15">
        <f t="shared" si="38"/>
        <v>0</v>
      </c>
      <c r="AU38" s="15">
        <f t="shared" si="38"/>
        <v>0</v>
      </c>
      <c r="AV38" s="15">
        <f t="shared" si="38"/>
        <v>0</v>
      </c>
      <c r="AW38" s="15">
        <f t="shared" si="38"/>
        <v>0</v>
      </c>
      <c r="AX38" s="15">
        <f t="shared" si="38"/>
        <v>0</v>
      </c>
      <c r="AY38" s="15">
        <f t="shared" si="38"/>
        <v>0</v>
      </c>
      <c r="AZ38" s="15">
        <f t="shared" si="38"/>
        <v>0</v>
      </c>
      <c r="BA38" s="15">
        <f t="shared" si="38"/>
        <v>0</v>
      </c>
      <c r="BB38" s="15">
        <f t="shared" si="38"/>
        <v>0</v>
      </c>
      <c r="BC38" s="15">
        <f t="shared" si="38"/>
        <v>0</v>
      </c>
      <c r="BD38" s="15">
        <f t="shared" si="38"/>
        <v>0</v>
      </c>
      <c r="BE38" s="15">
        <f t="shared" si="38"/>
        <v>0</v>
      </c>
      <c r="BF38" s="15">
        <f t="shared" si="38"/>
        <v>0</v>
      </c>
      <c r="BG38" s="15">
        <f t="shared" si="38"/>
        <v>0</v>
      </c>
      <c r="BH38" s="15">
        <f t="shared" si="38"/>
        <v>0</v>
      </c>
      <c r="BI38" s="15">
        <f t="shared" si="38"/>
        <v>0</v>
      </c>
      <c r="BJ38" s="15">
        <f t="shared" si="38"/>
        <v>0</v>
      </c>
      <c r="BK38" s="15">
        <f t="shared" si="38"/>
        <v>0</v>
      </c>
      <c r="BL38" s="15">
        <f t="shared" si="38"/>
        <v>0</v>
      </c>
      <c r="BM38" s="15">
        <f t="shared" si="38"/>
        <v>0</v>
      </c>
      <c r="BN38" s="15">
        <f t="shared" si="38"/>
        <v>0</v>
      </c>
      <c r="BO38" s="15">
        <f t="shared" si="38"/>
        <v>0</v>
      </c>
      <c r="BP38" s="15">
        <f t="shared" si="38"/>
        <v>0</v>
      </c>
      <c r="BQ38" s="15">
        <f t="shared" si="38"/>
        <v>0</v>
      </c>
      <c r="BR38" s="15">
        <f t="shared" si="38"/>
        <v>0</v>
      </c>
      <c r="BS38" s="15">
        <f t="shared" ref="BS38:DZ38" si="39">BS37-BS36</f>
        <v>0</v>
      </c>
      <c r="BT38" s="15">
        <f t="shared" si="39"/>
        <v>0</v>
      </c>
      <c r="BU38" s="15">
        <f t="shared" si="39"/>
        <v>0</v>
      </c>
      <c r="BV38" s="15">
        <f t="shared" si="39"/>
        <v>0</v>
      </c>
      <c r="BW38" s="15">
        <f t="shared" si="39"/>
        <v>0</v>
      </c>
      <c r="BX38" s="15">
        <f t="shared" si="39"/>
        <v>0</v>
      </c>
      <c r="BY38" s="15">
        <f t="shared" si="39"/>
        <v>0</v>
      </c>
      <c r="BZ38" s="15">
        <f t="shared" si="39"/>
        <v>0</v>
      </c>
      <c r="CA38" s="15">
        <f t="shared" si="39"/>
        <v>0</v>
      </c>
      <c r="CB38" s="15">
        <f t="shared" si="39"/>
        <v>0</v>
      </c>
      <c r="CC38" s="15">
        <f t="shared" si="39"/>
        <v>0</v>
      </c>
      <c r="CD38" s="15">
        <f t="shared" si="39"/>
        <v>0</v>
      </c>
      <c r="CE38" s="15">
        <f t="shared" si="39"/>
        <v>0</v>
      </c>
      <c r="CF38" s="15">
        <f t="shared" si="39"/>
        <v>0</v>
      </c>
      <c r="CG38" s="15">
        <f t="shared" si="39"/>
        <v>0</v>
      </c>
      <c r="CH38" s="15">
        <f t="shared" si="39"/>
        <v>0</v>
      </c>
      <c r="CI38" s="15">
        <f t="shared" si="39"/>
        <v>0</v>
      </c>
      <c r="CJ38" s="15">
        <f t="shared" si="39"/>
        <v>0</v>
      </c>
      <c r="CK38" s="15">
        <f t="shared" si="39"/>
        <v>0</v>
      </c>
      <c r="CL38" s="15">
        <f t="shared" si="39"/>
        <v>0</v>
      </c>
      <c r="CM38" s="15">
        <f t="shared" si="39"/>
        <v>0</v>
      </c>
      <c r="CN38" s="15">
        <f t="shared" si="39"/>
        <v>0</v>
      </c>
      <c r="CO38" s="15">
        <f t="shared" si="39"/>
        <v>0</v>
      </c>
      <c r="CP38" s="15">
        <f t="shared" si="39"/>
        <v>0</v>
      </c>
      <c r="CQ38" s="15">
        <f t="shared" si="39"/>
        <v>0</v>
      </c>
      <c r="CR38" s="15">
        <f t="shared" si="39"/>
        <v>0</v>
      </c>
      <c r="CS38" s="15">
        <f t="shared" si="39"/>
        <v>0</v>
      </c>
      <c r="CT38" s="15">
        <f t="shared" si="39"/>
        <v>0</v>
      </c>
      <c r="CU38" s="15">
        <f t="shared" si="39"/>
        <v>0</v>
      </c>
      <c r="CV38" s="15">
        <f t="shared" si="39"/>
        <v>0</v>
      </c>
      <c r="CW38" s="15">
        <f t="shared" si="39"/>
        <v>0</v>
      </c>
      <c r="CX38" s="15">
        <f t="shared" si="39"/>
        <v>0</v>
      </c>
      <c r="CY38" s="15">
        <f t="shared" si="39"/>
        <v>0</v>
      </c>
      <c r="CZ38" s="15">
        <f t="shared" si="39"/>
        <v>0</v>
      </c>
      <c r="DA38" s="15">
        <f t="shared" si="39"/>
        <v>0</v>
      </c>
      <c r="DB38" s="15">
        <f t="shared" si="39"/>
        <v>0</v>
      </c>
      <c r="DC38" s="15">
        <f t="shared" si="39"/>
        <v>0</v>
      </c>
      <c r="DD38" s="15">
        <f t="shared" si="39"/>
        <v>0</v>
      </c>
      <c r="DE38" s="15">
        <f t="shared" si="39"/>
        <v>0</v>
      </c>
      <c r="DF38" s="15">
        <f t="shared" si="39"/>
        <v>0</v>
      </c>
      <c r="DG38" s="15">
        <f t="shared" si="39"/>
        <v>0</v>
      </c>
      <c r="DH38" s="15">
        <f t="shared" si="39"/>
        <v>0</v>
      </c>
      <c r="DI38" s="15">
        <f t="shared" si="39"/>
        <v>0</v>
      </c>
      <c r="DJ38" s="15">
        <f t="shared" si="39"/>
        <v>0</v>
      </c>
      <c r="DK38" s="15">
        <f t="shared" si="39"/>
        <v>0</v>
      </c>
      <c r="DL38" s="15">
        <f t="shared" si="39"/>
        <v>0</v>
      </c>
      <c r="DM38" s="15">
        <f t="shared" si="39"/>
        <v>0</v>
      </c>
      <c r="DN38" s="15">
        <f t="shared" si="39"/>
        <v>0</v>
      </c>
      <c r="DO38" s="15">
        <f t="shared" si="39"/>
        <v>0</v>
      </c>
      <c r="DP38" s="15">
        <f t="shared" si="39"/>
        <v>0</v>
      </c>
      <c r="DQ38" s="15">
        <f t="shared" si="39"/>
        <v>0</v>
      </c>
      <c r="DR38" s="15">
        <f t="shared" si="39"/>
        <v>0</v>
      </c>
      <c r="DS38" s="15">
        <f t="shared" si="39"/>
        <v>0</v>
      </c>
      <c r="DT38" s="15">
        <f t="shared" si="39"/>
        <v>0</v>
      </c>
      <c r="DU38" s="15">
        <f t="shared" si="39"/>
        <v>0</v>
      </c>
      <c r="DV38" s="15">
        <f t="shared" si="39"/>
        <v>0</v>
      </c>
      <c r="DW38" s="15">
        <f t="shared" si="39"/>
        <v>0</v>
      </c>
      <c r="DX38" s="15">
        <f t="shared" si="39"/>
        <v>0</v>
      </c>
      <c r="DY38" s="15">
        <f t="shared" si="39"/>
        <v>0</v>
      </c>
      <c r="DZ38" s="15">
        <f t="shared" si="39"/>
        <v>0</v>
      </c>
    </row>
    <row r="39" spans="1:16384" s="23" customFormat="1">
      <c r="C39" s="101" t="s">
        <v>223</v>
      </c>
      <c r="F39" s="23">
        <f>0</f>
        <v>0</v>
      </c>
      <c r="G39" s="23">
        <f>0</f>
        <v>0</v>
      </c>
      <c r="H39" s="23">
        <f>0</f>
        <v>0</v>
      </c>
      <c r="I39" s="23">
        <f>0</f>
        <v>0</v>
      </c>
      <c r="J39" s="23">
        <f>0</f>
        <v>0</v>
      </c>
      <c r="K39" s="23">
        <f>0</f>
        <v>0</v>
      </c>
      <c r="L39" s="23">
        <f>0</f>
        <v>0</v>
      </c>
      <c r="M39" s="23">
        <f>0</f>
        <v>0</v>
      </c>
      <c r="N39" s="23">
        <f>0</f>
        <v>0</v>
      </c>
      <c r="O39" s="23">
        <f>0</f>
        <v>0</v>
      </c>
      <c r="P39" s="23">
        <f>0</f>
        <v>0</v>
      </c>
      <c r="Q39" s="23">
        <f>0</f>
        <v>0</v>
      </c>
      <c r="R39" s="23">
        <f>0</f>
        <v>0</v>
      </c>
      <c r="S39" s="23">
        <f>0</f>
        <v>0</v>
      </c>
      <c r="T39" s="23">
        <f>0</f>
        <v>0</v>
      </c>
      <c r="U39" s="23">
        <f>0</f>
        <v>0</v>
      </c>
      <c r="V39" s="23">
        <f>0</f>
        <v>0</v>
      </c>
      <c r="W39" s="23">
        <f>0</f>
        <v>0</v>
      </c>
      <c r="X39" s="23">
        <f>0</f>
        <v>0</v>
      </c>
      <c r="Y39" s="23">
        <f>0</f>
        <v>0</v>
      </c>
      <c r="Z39" s="23">
        <f>0</f>
        <v>0</v>
      </c>
      <c r="AA39" s="23">
        <f>0</f>
        <v>0</v>
      </c>
      <c r="AB39" s="23">
        <f>0</f>
        <v>0</v>
      </c>
      <c r="AC39" s="23">
        <f>0</f>
        <v>0</v>
      </c>
      <c r="AD39" s="23">
        <f>0</f>
        <v>0</v>
      </c>
      <c r="AE39" s="23">
        <f>0</f>
        <v>0</v>
      </c>
      <c r="AF39" s="23">
        <f>0</f>
        <v>0</v>
      </c>
      <c r="AG39" s="23">
        <f>0</f>
        <v>0</v>
      </c>
      <c r="AH39" s="23">
        <f>0</f>
        <v>0</v>
      </c>
      <c r="AI39" s="23">
        <f>0</f>
        <v>0</v>
      </c>
      <c r="AJ39" s="23">
        <f>0</f>
        <v>0</v>
      </c>
      <c r="AK39" s="23">
        <f>0</f>
        <v>0</v>
      </c>
      <c r="AL39" s="23">
        <f>0</f>
        <v>0</v>
      </c>
      <c r="AM39" s="23">
        <f>0</f>
        <v>0</v>
      </c>
      <c r="AN39" s="23">
        <f>0</f>
        <v>0</v>
      </c>
      <c r="AO39" s="23">
        <f>0</f>
        <v>0</v>
      </c>
      <c r="AP39" s="23">
        <f>0</f>
        <v>0</v>
      </c>
      <c r="AQ39" s="23">
        <f>0</f>
        <v>0</v>
      </c>
      <c r="AR39" s="23">
        <f>0</f>
        <v>0</v>
      </c>
      <c r="AS39" s="23">
        <f>0</f>
        <v>0</v>
      </c>
      <c r="AT39" s="23">
        <f>0</f>
        <v>0</v>
      </c>
      <c r="AU39" s="23">
        <f>0</f>
        <v>0</v>
      </c>
      <c r="AV39" s="23">
        <f>0</f>
        <v>0</v>
      </c>
      <c r="AW39" s="23">
        <f>0</f>
        <v>0</v>
      </c>
      <c r="AX39" s="23">
        <f>0</f>
        <v>0</v>
      </c>
      <c r="AY39" s="23">
        <f>0</f>
        <v>0</v>
      </c>
      <c r="AZ39" s="23">
        <f>0</f>
        <v>0</v>
      </c>
      <c r="BA39" s="23">
        <f>0</f>
        <v>0</v>
      </c>
      <c r="BB39" s="23">
        <f>0</f>
        <v>0</v>
      </c>
      <c r="BC39" s="23">
        <f>0</f>
        <v>0</v>
      </c>
      <c r="BD39" s="23">
        <f>0</f>
        <v>0</v>
      </c>
      <c r="BE39" s="23">
        <f>0</f>
        <v>0</v>
      </c>
      <c r="BF39" s="23">
        <f>0</f>
        <v>0</v>
      </c>
      <c r="BG39" s="23">
        <f>0</f>
        <v>0</v>
      </c>
      <c r="BH39" s="23">
        <f>0</f>
        <v>0</v>
      </c>
      <c r="BI39" s="23">
        <f>0</f>
        <v>0</v>
      </c>
      <c r="BJ39" s="23">
        <f>0</f>
        <v>0</v>
      </c>
      <c r="BK39" s="23">
        <f>0</f>
        <v>0</v>
      </c>
      <c r="BL39" s="23">
        <f>0</f>
        <v>0</v>
      </c>
      <c r="BM39" s="23">
        <f>0</f>
        <v>0</v>
      </c>
      <c r="BN39" s="23">
        <f>0</f>
        <v>0</v>
      </c>
      <c r="BO39" s="23">
        <f>0</f>
        <v>0</v>
      </c>
      <c r="BP39" s="23">
        <f>0</f>
        <v>0</v>
      </c>
      <c r="BQ39" s="23">
        <f>0</f>
        <v>0</v>
      </c>
      <c r="BR39" s="23">
        <f>0</f>
        <v>0</v>
      </c>
      <c r="BS39" s="23">
        <f>0</f>
        <v>0</v>
      </c>
      <c r="BT39" s="23">
        <f>0</f>
        <v>0</v>
      </c>
      <c r="BU39" s="23">
        <f>0</f>
        <v>0</v>
      </c>
      <c r="BV39" s="23">
        <f>0</f>
        <v>0</v>
      </c>
      <c r="BW39" s="23">
        <f>0</f>
        <v>0</v>
      </c>
      <c r="BX39" s="23">
        <f>0</f>
        <v>0</v>
      </c>
      <c r="BY39" s="23">
        <f>0</f>
        <v>0</v>
      </c>
      <c r="BZ39" s="23">
        <f>0</f>
        <v>0</v>
      </c>
      <c r="CA39" s="23">
        <f>0</f>
        <v>0</v>
      </c>
      <c r="CB39" s="23">
        <f>0</f>
        <v>0</v>
      </c>
      <c r="CC39" s="23">
        <f>0</f>
        <v>0</v>
      </c>
      <c r="CD39" s="23">
        <f>0</f>
        <v>0</v>
      </c>
      <c r="CE39" s="23">
        <f>0</f>
        <v>0</v>
      </c>
      <c r="CF39" s="23">
        <f>0</f>
        <v>0</v>
      </c>
      <c r="CG39" s="23">
        <f>0</f>
        <v>0</v>
      </c>
      <c r="CH39" s="23">
        <f>0</f>
        <v>0</v>
      </c>
      <c r="CI39" s="23">
        <f>0</f>
        <v>0</v>
      </c>
      <c r="CJ39" s="23">
        <f>0</f>
        <v>0</v>
      </c>
      <c r="CK39" s="23">
        <f>0</f>
        <v>0</v>
      </c>
      <c r="CL39" s="23">
        <f>0</f>
        <v>0</v>
      </c>
      <c r="CM39" s="23">
        <f>0</f>
        <v>0</v>
      </c>
      <c r="CN39" s="23">
        <f>0</f>
        <v>0</v>
      </c>
      <c r="CO39" s="23">
        <f>0</f>
        <v>0</v>
      </c>
      <c r="CP39" s="23">
        <f>0</f>
        <v>0</v>
      </c>
      <c r="CQ39" s="23">
        <f>0</f>
        <v>0</v>
      </c>
      <c r="CR39" s="23">
        <f>0</f>
        <v>0</v>
      </c>
      <c r="CS39" s="23">
        <f>0</f>
        <v>0</v>
      </c>
      <c r="CT39" s="23">
        <f>0</f>
        <v>0</v>
      </c>
      <c r="CU39" s="23">
        <f>0</f>
        <v>0</v>
      </c>
      <c r="CV39" s="23">
        <f>0</f>
        <v>0</v>
      </c>
      <c r="CW39" s="23">
        <f>0</f>
        <v>0</v>
      </c>
      <c r="CX39" s="23">
        <f>0</f>
        <v>0</v>
      </c>
      <c r="CY39" s="23">
        <f>0</f>
        <v>0</v>
      </c>
      <c r="CZ39" s="23">
        <f>0</f>
        <v>0</v>
      </c>
      <c r="DA39" s="23">
        <f>0</f>
        <v>0</v>
      </c>
      <c r="DB39" s="23">
        <f>0</f>
        <v>0</v>
      </c>
      <c r="DC39" s="23">
        <f>0</f>
        <v>0</v>
      </c>
      <c r="DD39" s="23">
        <f>0</f>
        <v>0</v>
      </c>
      <c r="DE39" s="23">
        <f>0</f>
        <v>0</v>
      </c>
      <c r="DF39" s="23">
        <f>0</f>
        <v>0</v>
      </c>
      <c r="DG39" s="23">
        <f>0</f>
        <v>0</v>
      </c>
      <c r="DH39" s="23">
        <f>0</f>
        <v>0</v>
      </c>
      <c r="DI39" s="23">
        <f>0</f>
        <v>0</v>
      </c>
      <c r="DJ39" s="23">
        <f>0</f>
        <v>0</v>
      </c>
      <c r="DK39" s="23">
        <f>0</f>
        <v>0</v>
      </c>
      <c r="DL39" s="23">
        <f>0</f>
        <v>0</v>
      </c>
      <c r="DM39" s="23">
        <f>0</f>
        <v>0</v>
      </c>
      <c r="DN39" s="23">
        <f>0</f>
        <v>0</v>
      </c>
      <c r="DO39" s="23">
        <f>0</f>
        <v>0</v>
      </c>
      <c r="DP39" s="23">
        <f>0</f>
        <v>0</v>
      </c>
      <c r="DQ39" s="23">
        <f>0</f>
        <v>0</v>
      </c>
      <c r="DR39" s="23">
        <f>0</f>
        <v>0</v>
      </c>
      <c r="DS39" s="23">
        <f>0</f>
        <v>0</v>
      </c>
      <c r="DT39" s="23">
        <f>0</f>
        <v>0</v>
      </c>
      <c r="DU39" s="23">
        <f>0</f>
        <v>0</v>
      </c>
      <c r="DV39" s="23">
        <f>0</f>
        <v>0</v>
      </c>
      <c r="DW39" s="23">
        <f>0</f>
        <v>0</v>
      </c>
      <c r="DX39" s="23">
        <f>0</f>
        <v>0</v>
      </c>
      <c r="DY39" s="23">
        <f>0</f>
        <v>0</v>
      </c>
      <c r="DZ39" s="23">
        <f>0</f>
        <v>0</v>
      </c>
    </row>
    <row r="40" spans="1:16384" s="23" customFormat="1">
      <c r="C40" s="101" t="s">
        <v>222</v>
      </c>
      <c r="F40" s="22">
        <f t="shared" ref="F40:BQ40" si="40">F37*$D27/12</f>
        <v>254166.66666666666</v>
      </c>
      <c r="G40" s="22">
        <f t="shared" si="40"/>
        <v>254166.66666666666</v>
      </c>
      <c r="H40" s="22">
        <f t="shared" si="40"/>
        <v>254166.66666666666</v>
      </c>
      <c r="I40" s="22">
        <f t="shared" si="40"/>
        <v>254166.66666666666</v>
      </c>
      <c r="J40" s="22">
        <f t="shared" si="40"/>
        <v>254166.66666666666</v>
      </c>
      <c r="K40" s="22">
        <f t="shared" si="40"/>
        <v>254166.66666666666</v>
      </c>
      <c r="L40" s="22">
        <f t="shared" si="40"/>
        <v>254166.66666666666</v>
      </c>
      <c r="M40" s="22">
        <f t="shared" si="40"/>
        <v>254166.66666666666</v>
      </c>
      <c r="N40" s="22">
        <f t="shared" si="40"/>
        <v>254166.66666666666</v>
      </c>
      <c r="O40" s="22">
        <f t="shared" si="40"/>
        <v>254166.66666666666</v>
      </c>
      <c r="P40" s="22">
        <f t="shared" si="40"/>
        <v>254166.66666666666</v>
      </c>
      <c r="Q40" s="22">
        <f t="shared" si="40"/>
        <v>254166.66666666666</v>
      </c>
      <c r="R40" s="22">
        <f t="shared" si="40"/>
        <v>254166.66666666666</v>
      </c>
      <c r="S40" s="22">
        <f t="shared" si="40"/>
        <v>253958.33333333334</v>
      </c>
      <c r="T40" s="22">
        <f t="shared" si="40"/>
        <v>253958.33333333334</v>
      </c>
      <c r="U40" s="22">
        <f t="shared" si="40"/>
        <v>253958.33333333334</v>
      </c>
      <c r="V40" s="22">
        <f t="shared" si="40"/>
        <v>253958.33333333334</v>
      </c>
      <c r="W40" s="22">
        <f t="shared" si="40"/>
        <v>253958.33333333334</v>
      </c>
      <c r="X40" s="22">
        <f t="shared" si="40"/>
        <v>253958.33333333334</v>
      </c>
      <c r="Y40" s="22">
        <f t="shared" si="40"/>
        <v>253958.33333333334</v>
      </c>
      <c r="Z40" s="22">
        <f t="shared" si="40"/>
        <v>253958.33333333334</v>
      </c>
      <c r="AA40" s="22">
        <f t="shared" si="40"/>
        <v>253958.33333333334</v>
      </c>
      <c r="AB40" s="22">
        <f t="shared" si="40"/>
        <v>251458.33333333334</v>
      </c>
      <c r="AC40" s="22">
        <f t="shared" si="40"/>
        <v>251458.33333333334</v>
      </c>
      <c r="AD40" s="22">
        <f t="shared" si="40"/>
        <v>251458.33333333334</v>
      </c>
      <c r="AE40" s="22">
        <f t="shared" si="40"/>
        <v>251458.33333333334</v>
      </c>
      <c r="AF40" s="22">
        <f t="shared" si="40"/>
        <v>251458.33333333334</v>
      </c>
      <c r="AG40" s="22">
        <f t="shared" si="40"/>
        <v>251458.33333333334</v>
      </c>
      <c r="AH40" s="22">
        <f t="shared" si="40"/>
        <v>251458.33333333334</v>
      </c>
      <c r="AI40" s="22">
        <f t="shared" si="40"/>
        <v>251458.33333333334</v>
      </c>
      <c r="AJ40" s="22">
        <f t="shared" si="40"/>
        <v>251458.33333333334</v>
      </c>
      <c r="AK40" s="22">
        <f t="shared" si="40"/>
        <v>251458.33333333334</v>
      </c>
      <c r="AL40" s="22">
        <f t="shared" si="40"/>
        <v>251458.33333333334</v>
      </c>
      <c r="AM40" s="22">
        <f>AM37*$D27/12</f>
        <v>251458.33333333334</v>
      </c>
      <c r="AN40" s="22">
        <f t="shared" si="40"/>
        <v>0</v>
      </c>
      <c r="AO40" s="22">
        <f t="shared" si="40"/>
        <v>0</v>
      </c>
      <c r="AP40" s="22">
        <f t="shared" si="40"/>
        <v>0</v>
      </c>
      <c r="AQ40" s="22">
        <f t="shared" si="40"/>
        <v>0</v>
      </c>
      <c r="AR40" s="22">
        <f t="shared" si="40"/>
        <v>0</v>
      </c>
      <c r="AS40" s="22">
        <f t="shared" si="40"/>
        <v>0</v>
      </c>
      <c r="AT40" s="22">
        <f t="shared" si="40"/>
        <v>0</v>
      </c>
      <c r="AU40" s="22">
        <f t="shared" si="40"/>
        <v>0</v>
      </c>
      <c r="AV40" s="22">
        <f t="shared" si="40"/>
        <v>0</v>
      </c>
      <c r="AW40" s="22">
        <f t="shared" si="40"/>
        <v>0</v>
      </c>
      <c r="AX40" s="22">
        <f t="shared" si="40"/>
        <v>0</v>
      </c>
      <c r="AY40" s="22">
        <f t="shared" si="40"/>
        <v>0</v>
      </c>
      <c r="AZ40" s="22">
        <f t="shared" si="40"/>
        <v>0</v>
      </c>
      <c r="BA40" s="22">
        <f t="shared" si="40"/>
        <v>0</v>
      </c>
      <c r="BB40" s="22">
        <f t="shared" si="40"/>
        <v>0</v>
      </c>
      <c r="BC40" s="22">
        <f t="shared" si="40"/>
        <v>0</v>
      </c>
      <c r="BD40" s="22">
        <f t="shared" si="40"/>
        <v>0</v>
      </c>
      <c r="BE40" s="22">
        <f t="shared" si="40"/>
        <v>0</v>
      </c>
      <c r="BF40" s="22">
        <f t="shared" si="40"/>
        <v>0</v>
      </c>
      <c r="BG40" s="22">
        <f t="shared" si="40"/>
        <v>0</v>
      </c>
      <c r="BH40" s="22">
        <f t="shared" si="40"/>
        <v>0</v>
      </c>
      <c r="BI40" s="22">
        <f t="shared" si="40"/>
        <v>0</v>
      </c>
      <c r="BJ40" s="22">
        <f t="shared" si="40"/>
        <v>0</v>
      </c>
      <c r="BK40" s="22">
        <f t="shared" si="40"/>
        <v>0</v>
      </c>
      <c r="BL40" s="22">
        <f t="shared" si="40"/>
        <v>0</v>
      </c>
      <c r="BM40" s="22">
        <f t="shared" si="40"/>
        <v>0</v>
      </c>
      <c r="BN40" s="22">
        <f t="shared" si="40"/>
        <v>0</v>
      </c>
      <c r="BO40" s="22">
        <f t="shared" si="40"/>
        <v>0</v>
      </c>
      <c r="BP40" s="22">
        <f t="shared" si="40"/>
        <v>0</v>
      </c>
      <c r="BQ40" s="22">
        <f t="shared" si="40"/>
        <v>0</v>
      </c>
      <c r="BR40" s="22">
        <f t="shared" ref="BR40:DZ40" si="41">BR37*$D27/12</f>
        <v>0</v>
      </c>
      <c r="BS40" s="22">
        <f t="shared" si="41"/>
        <v>0</v>
      </c>
      <c r="BT40" s="22">
        <f t="shared" si="41"/>
        <v>0</v>
      </c>
      <c r="BU40" s="22">
        <f t="shared" si="41"/>
        <v>0</v>
      </c>
      <c r="BV40" s="22">
        <f t="shared" si="41"/>
        <v>0</v>
      </c>
      <c r="BW40" s="22">
        <f t="shared" si="41"/>
        <v>0</v>
      </c>
      <c r="BX40" s="22">
        <f t="shared" si="41"/>
        <v>0</v>
      </c>
      <c r="BY40" s="22">
        <f t="shared" si="41"/>
        <v>0</v>
      </c>
      <c r="BZ40" s="22">
        <f t="shared" si="41"/>
        <v>0</v>
      </c>
      <c r="CA40" s="22">
        <f t="shared" si="41"/>
        <v>0</v>
      </c>
      <c r="CB40" s="22">
        <f t="shared" si="41"/>
        <v>0</v>
      </c>
      <c r="CC40" s="22">
        <f t="shared" si="41"/>
        <v>0</v>
      </c>
      <c r="CD40" s="22">
        <f t="shared" si="41"/>
        <v>0</v>
      </c>
      <c r="CE40" s="22">
        <f t="shared" si="41"/>
        <v>0</v>
      </c>
      <c r="CF40" s="22">
        <f t="shared" si="41"/>
        <v>0</v>
      </c>
      <c r="CG40" s="22">
        <f t="shared" si="41"/>
        <v>0</v>
      </c>
      <c r="CH40" s="22">
        <f t="shared" si="41"/>
        <v>0</v>
      </c>
      <c r="CI40" s="22">
        <f t="shared" si="41"/>
        <v>0</v>
      </c>
      <c r="CJ40" s="22">
        <f t="shared" si="41"/>
        <v>0</v>
      </c>
      <c r="CK40" s="22">
        <f t="shared" si="41"/>
        <v>0</v>
      </c>
      <c r="CL40" s="22">
        <f t="shared" si="41"/>
        <v>0</v>
      </c>
      <c r="CM40" s="22">
        <f t="shared" si="41"/>
        <v>0</v>
      </c>
      <c r="CN40" s="22">
        <f t="shared" si="41"/>
        <v>0</v>
      </c>
      <c r="CO40" s="22">
        <f t="shared" si="41"/>
        <v>0</v>
      </c>
      <c r="CP40" s="22">
        <f t="shared" si="41"/>
        <v>0</v>
      </c>
      <c r="CQ40" s="22">
        <f t="shared" si="41"/>
        <v>0</v>
      </c>
      <c r="CR40" s="22">
        <f t="shared" si="41"/>
        <v>0</v>
      </c>
      <c r="CS40" s="22">
        <f t="shared" si="41"/>
        <v>0</v>
      </c>
      <c r="CT40" s="22">
        <f t="shared" si="41"/>
        <v>0</v>
      </c>
      <c r="CU40" s="22">
        <f t="shared" si="41"/>
        <v>0</v>
      </c>
      <c r="CV40" s="22">
        <f t="shared" si="41"/>
        <v>0</v>
      </c>
      <c r="CW40" s="22">
        <f t="shared" si="41"/>
        <v>0</v>
      </c>
      <c r="CX40" s="22">
        <f t="shared" si="41"/>
        <v>0</v>
      </c>
      <c r="CY40" s="22">
        <f t="shared" si="41"/>
        <v>0</v>
      </c>
      <c r="CZ40" s="22">
        <f t="shared" si="41"/>
        <v>0</v>
      </c>
      <c r="DA40" s="22">
        <f t="shared" si="41"/>
        <v>0</v>
      </c>
      <c r="DB40" s="22">
        <f t="shared" si="41"/>
        <v>0</v>
      </c>
      <c r="DC40" s="22">
        <f t="shared" si="41"/>
        <v>0</v>
      </c>
      <c r="DD40" s="22">
        <f t="shared" si="41"/>
        <v>0</v>
      </c>
      <c r="DE40" s="22">
        <f t="shared" si="41"/>
        <v>0</v>
      </c>
      <c r="DF40" s="22">
        <f t="shared" si="41"/>
        <v>0</v>
      </c>
      <c r="DG40" s="22">
        <f t="shared" si="41"/>
        <v>0</v>
      </c>
      <c r="DH40" s="22">
        <f t="shared" si="41"/>
        <v>0</v>
      </c>
      <c r="DI40" s="22">
        <f t="shared" si="41"/>
        <v>0</v>
      </c>
      <c r="DJ40" s="22">
        <f t="shared" si="41"/>
        <v>0</v>
      </c>
      <c r="DK40" s="22">
        <f t="shared" si="41"/>
        <v>0</v>
      </c>
      <c r="DL40" s="22">
        <f t="shared" si="41"/>
        <v>0</v>
      </c>
      <c r="DM40" s="22">
        <f t="shared" si="41"/>
        <v>0</v>
      </c>
      <c r="DN40" s="22">
        <f t="shared" si="41"/>
        <v>0</v>
      </c>
      <c r="DO40" s="22">
        <f t="shared" si="41"/>
        <v>0</v>
      </c>
      <c r="DP40" s="22">
        <f t="shared" si="41"/>
        <v>0</v>
      </c>
      <c r="DQ40" s="22">
        <f t="shared" si="41"/>
        <v>0</v>
      </c>
      <c r="DR40" s="22">
        <f t="shared" si="41"/>
        <v>0</v>
      </c>
      <c r="DS40" s="22">
        <f t="shared" si="41"/>
        <v>0</v>
      </c>
      <c r="DT40" s="22">
        <f t="shared" si="41"/>
        <v>0</v>
      </c>
      <c r="DU40" s="22">
        <f t="shared" si="41"/>
        <v>0</v>
      </c>
      <c r="DV40" s="22">
        <f t="shared" si="41"/>
        <v>0</v>
      </c>
      <c r="DW40" s="22">
        <f t="shared" si="41"/>
        <v>0</v>
      </c>
      <c r="DX40" s="22">
        <f t="shared" si="41"/>
        <v>0</v>
      </c>
      <c r="DY40" s="22">
        <f t="shared" si="41"/>
        <v>0</v>
      </c>
      <c r="DZ40" s="22">
        <f t="shared" si="41"/>
        <v>0</v>
      </c>
    </row>
    <row r="42" spans="1:16384" s="23" customFormat="1">
      <c r="B42" s="102" t="s">
        <v>91</v>
      </c>
      <c r="C42" s="101" t="s">
        <v>358</v>
      </c>
      <c r="F42" s="16">
        <f t="shared" ref="F42:AK42" si="42">F35-F36</f>
        <v>61000000</v>
      </c>
      <c r="G42" s="16">
        <f t="shared" si="42"/>
        <v>0</v>
      </c>
      <c r="H42" s="16">
        <f t="shared" si="42"/>
        <v>0</v>
      </c>
      <c r="I42" s="16">
        <f t="shared" si="42"/>
        <v>0</v>
      </c>
      <c r="J42" s="16">
        <f t="shared" si="42"/>
        <v>0</v>
      </c>
      <c r="K42" s="16">
        <f t="shared" si="42"/>
        <v>0</v>
      </c>
      <c r="L42" s="16">
        <f t="shared" si="42"/>
        <v>0</v>
      </c>
      <c r="M42" s="16">
        <f t="shared" si="42"/>
        <v>0</v>
      </c>
      <c r="N42" s="16">
        <f t="shared" si="42"/>
        <v>0</v>
      </c>
      <c r="O42" s="16">
        <f t="shared" si="42"/>
        <v>0</v>
      </c>
      <c r="P42" s="16">
        <f t="shared" si="42"/>
        <v>0</v>
      </c>
      <c r="Q42" s="16">
        <f t="shared" si="42"/>
        <v>0</v>
      </c>
      <c r="R42" s="16">
        <f t="shared" si="42"/>
        <v>-50000</v>
      </c>
      <c r="S42" s="16">
        <f t="shared" si="42"/>
        <v>0</v>
      </c>
      <c r="T42" s="16">
        <f t="shared" si="42"/>
        <v>0</v>
      </c>
      <c r="U42" s="16">
        <f t="shared" si="42"/>
        <v>0</v>
      </c>
      <c r="V42" s="16">
        <f t="shared" si="42"/>
        <v>0</v>
      </c>
      <c r="W42" s="16">
        <f t="shared" si="42"/>
        <v>0</v>
      </c>
      <c r="X42" s="16">
        <f t="shared" si="42"/>
        <v>0</v>
      </c>
      <c r="Y42" s="16">
        <f t="shared" si="42"/>
        <v>0</v>
      </c>
      <c r="Z42" s="16">
        <f t="shared" si="42"/>
        <v>0</v>
      </c>
      <c r="AA42" s="16">
        <f t="shared" si="42"/>
        <v>-600000</v>
      </c>
      <c r="AB42" s="16">
        <f t="shared" si="42"/>
        <v>0</v>
      </c>
      <c r="AC42" s="16">
        <f t="shared" si="42"/>
        <v>0</v>
      </c>
      <c r="AD42" s="16">
        <f t="shared" si="42"/>
        <v>0</v>
      </c>
      <c r="AE42" s="16">
        <f t="shared" si="42"/>
        <v>0</v>
      </c>
      <c r="AF42" s="16">
        <f t="shared" si="42"/>
        <v>0</v>
      </c>
      <c r="AG42" s="16">
        <f t="shared" si="42"/>
        <v>0</v>
      </c>
      <c r="AH42" s="16">
        <f t="shared" si="42"/>
        <v>0</v>
      </c>
      <c r="AI42" s="16">
        <f t="shared" si="42"/>
        <v>0</v>
      </c>
      <c r="AJ42" s="16">
        <f t="shared" si="42"/>
        <v>0</v>
      </c>
      <c r="AK42" s="16">
        <f t="shared" si="42"/>
        <v>0</v>
      </c>
      <c r="AL42" s="16">
        <f t="shared" ref="AL42:BQ42" si="43">AL35-AL36</f>
        <v>0</v>
      </c>
      <c r="AM42" s="16">
        <f t="shared" si="43"/>
        <v>-60350000</v>
      </c>
      <c r="AN42" s="16">
        <f t="shared" si="43"/>
        <v>0</v>
      </c>
      <c r="AO42" s="16">
        <f t="shared" si="43"/>
        <v>0</v>
      </c>
      <c r="AP42" s="16">
        <f t="shared" si="43"/>
        <v>0</v>
      </c>
      <c r="AQ42" s="16">
        <f t="shared" si="43"/>
        <v>0</v>
      </c>
      <c r="AR42" s="16">
        <f t="shared" si="43"/>
        <v>0</v>
      </c>
      <c r="AS42" s="16">
        <f t="shared" si="43"/>
        <v>0</v>
      </c>
      <c r="AT42" s="16">
        <f t="shared" si="43"/>
        <v>0</v>
      </c>
      <c r="AU42" s="16">
        <f t="shared" si="43"/>
        <v>0</v>
      </c>
      <c r="AV42" s="16">
        <f t="shared" si="43"/>
        <v>0</v>
      </c>
      <c r="AW42" s="16">
        <f t="shared" si="43"/>
        <v>0</v>
      </c>
      <c r="AX42" s="16">
        <f t="shared" si="43"/>
        <v>0</v>
      </c>
      <c r="AY42" s="16">
        <f t="shared" si="43"/>
        <v>0</v>
      </c>
      <c r="AZ42" s="16">
        <f t="shared" si="43"/>
        <v>0</v>
      </c>
      <c r="BA42" s="16">
        <f t="shared" si="43"/>
        <v>0</v>
      </c>
      <c r="BB42" s="16">
        <f t="shared" si="43"/>
        <v>0</v>
      </c>
      <c r="BC42" s="16">
        <f t="shared" si="43"/>
        <v>0</v>
      </c>
      <c r="BD42" s="16">
        <f t="shared" si="43"/>
        <v>0</v>
      </c>
      <c r="BE42" s="16">
        <f t="shared" si="43"/>
        <v>0</v>
      </c>
      <c r="BF42" s="16">
        <f t="shared" si="43"/>
        <v>0</v>
      </c>
      <c r="BG42" s="16">
        <f t="shared" si="43"/>
        <v>0</v>
      </c>
      <c r="BH42" s="16">
        <f t="shared" si="43"/>
        <v>0</v>
      </c>
      <c r="BI42" s="16">
        <f t="shared" si="43"/>
        <v>0</v>
      </c>
      <c r="BJ42" s="16">
        <f t="shared" si="43"/>
        <v>0</v>
      </c>
      <c r="BK42" s="16">
        <f t="shared" si="43"/>
        <v>0</v>
      </c>
      <c r="BL42" s="16">
        <f t="shared" si="43"/>
        <v>0</v>
      </c>
      <c r="BM42" s="16">
        <f t="shared" si="43"/>
        <v>0</v>
      </c>
      <c r="BN42" s="16">
        <f t="shared" si="43"/>
        <v>0</v>
      </c>
      <c r="BO42" s="16">
        <f t="shared" si="43"/>
        <v>0</v>
      </c>
      <c r="BP42" s="16">
        <f t="shared" si="43"/>
        <v>0</v>
      </c>
      <c r="BQ42" s="16">
        <f t="shared" si="43"/>
        <v>0</v>
      </c>
      <c r="BR42" s="16">
        <f t="shared" ref="BR42:CW42" si="44">BR35-BR36</f>
        <v>0</v>
      </c>
      <c r="BS42" s="16">
        <f t="shared" si="44"/>
        <v>0</v>
      </c>
      <c r="BT42" s="16">
        <f t="shared" si="44"/>
        <v>0</v>
      </c>
      <c r="BU42" s="16">
        <f t="shared" si="44"/>
        <v>0</v>
      </c>
      <c r="BV42" s="16">
        <f t="shared" si="44"/>
        <v>0</v>
      </c>
      <c r="BW42" s="16">
        <f t="shared" si="44"/>
        <v>0</v>
      </c>
      <c r="BX42" s="16">
        <f t="shared" si="44"/>
        <v>0</v>
      </c>
      <c r="BY42" s="16">
        <f t="shared" si="44"/>
        <v>0</v>
      </c>
      <c r="BZ42" s="16">
        <f t="shared" si="44"/>
        <v>0</v>
      </c>
      <c r="CA42" s="16">
        <f t="shared" si="44"/>
        <v>0</v>
      </c>
      <c r="CB42" s="16">
        <f t="shared" si="44"/>
        <v>0</v>
      </c>
      <c r="CC42" s="16">
        <f t="shared" si="44"/>
        <v>0</v>
      </c>
      <c r="CD42" s="16">
        <f t="shared" si="44"/>
        <v>0</v>
      </c>
      <c r="CE42" s="16">
        <f t="shared" si="44"/>
        <v>0</v>
      </c>
      <c r="CF42" s="16">
        <f t="shared" si="44"/>
        <v>0</v>
      </c>
      <c r="CG42" s="16">
        <f t="shared" si="44"/>
        <v>0</v>
      </c>
      <c r="CH42" s="16">
        <f t="shared" si="44"/>
        <v>0</v>
      </c>
      <c r="CI42" s="16">
        <f t="shared" si="44"/>
        <v>0</v>
      </c>
      <c r="CJ42" s="16">
        <f t="shared" si="44"/>
        <v>0</v>
      </c>
      <c r="CK42" s="16">
        <f t="shared" si="44"/>
        <v>0</v>
      </c>
      <c r="CL42" s="16">
        <f t="shared" si="44"/>
        <v>0</v>
      </c>
      <c r="CM42" s="16">
        <f t="shared" si="44"/>
        <v>0</v>
      </c>
      <c r="CN42" s="16">
        <f t="shared" si="44"/>
        <v>0</v>
      </c>
      <c r="CO42" s="16">
        <f t="shared" si="44"/>
        <v>0</v>
      </c>
      <c r="CP42" s="16">
        <f t="shared" si="44"/>
        <v>0</v>
      </c>
      <c r="CQ42" s="16">
        <f t="shared" si="44"/>
        <v>0</v>
      </c>
      <c r="CR42" s="16">
        <f t="shared" si="44"/>
        <v>0</v>
      </c>
      <c r="CS42" s="16">
        <f t="shared" si="44"/>
        <v>0</v>
      </c>
      <c r="CT42" s="16">
        <f t="shared" si="44"/>
        <v>0</v>
      </c>
      <c r="CU42" s="16">
        <f t="shared" si="44"/>
        <v>0</v>
      </c>
      <c r="CV42" s="16">
        <f t="shared" si="44"/>
        <v>0</v>
      </c>
      <c r="CW42" s="16">
        <f t="shared" si="44"/>
        <v>0</v>
      </c>
      <c r="CX42" s="16">
        <f t="shared" ref="CX42:DZ42" si="45">CX35-CX36</f>
        <v>0</v>
      </c>
      <c r="CY42" s="16">
        <f t="shared" si="45"/>
        <v>0</v>
      </c>
      <c r="CZ42" s="16">
        <f t="shared" si="45"/>
        <v>0</v>
      </c>
      <c r="DA42" s="16">
        <f t="shared" si="45"/>
        <v>0</v>
      </c>
      <c r="DB42" s="16">
        <f t="shared" si="45"/>
        <v>0</v>
      </c>
      <c r="DC42" s="16">
        <f t="shared" si="45"/>
        <v>0</v>
      </c>
      <c r="DD42" s="16">
        <f t="shared" si="45"/>
        <v>0</v>
      </c>
      <c r="DE42" s="16">
        <f t="shared" si="45"/>
        <v>0</v>
      </c>
      <c r="DF42" s="16">
        <f t="shared" si="45"/>
        <v>0</v>
      </c>
      <c r="DG42" s="16">
        <f t="shared" si="45"/>
        <v>0</v>
      </c>
      <c r="DH42" s="16">
        <f t="shared" si="45"/>
        <v>0</v>
      </c>
      <c r="DI42" s="16">
        <f t="shared" si="45"/>
        <v>0</v>
      </c>
      <c r="DJ42" s="16">
        <f t="shared" si="45"/>
        <v>0</v>
      </c>
      <c r="DK42" s="16">
        <f t="shared" si="45"/>
        <v>0</v>
      </c>
      <c r="DL42" s="16">
        <f t="shared" si="45"/>
        <v>0</v>
      </c>
      <c r="DM42" s="16">
        <f t="shared" si="45"/>
        <v>0</v>
      </c>
      <c r="DN42" s="16">
        <f t="shared" si="45"/>
        <v>0</v>
      </c>
      <c r="DO42" s="16">
        <f t="shared" si="45"/>
        <v>0</v>
      </c>
      <c r="DP42" s="16">
        <f t="shared" si="45"/>
        <v>0</v>
      </c>
      <c r="DQ42" s="16">
        <f t="shared" si="45"/>
        <v>0</v>
      </c>
      <c r="DR42" s="16">
        <f t="shared" si="45"/>
        <v>0</v>
      </c>
      <c r="DS42" s="16">
        <f t="shared" si="45"/>
        <v>0</v>
      </c>
      <c r="DT42" s="16">
        <f t="shared" si="45"/>
        <v>0</v>
      </c>
      <c r="DU42" s="16">
        <f t="shared" si="45"/>
        <v>0</v>
      </c>
      <c r="DV42" s="16">
        <f t="shared" si="45"/>
        <v>0</v>
      </c>
      <c r="DW42" s="16">
        <f t="shared" si="45"/>
        <v>0</v>
      </c>
      <c r="DX42" s="16">
        <f t="shared" si="45"/>
        <v>0</v>
      </c>
      <c r="DY42" s="16">
        <f t="shared" si="45"/>
        <v>0</v>
      </c>
      <c r="DZ42" s="16">
        <f t="shared" si="45"/>
        <v>0</v>
      </c>
    </row>
    <row r="43" spans="1:16384" s="23" customFormat="1">
      <c r="C43" s="101" t="s">
        <v>66</v>
      </c>
      <c r="F43" s="16">
        <f>F40</f>
        <v>254166.66666666666</v>
      </c>
      <c r="G43" s="16">
        <f t="shared" ref="G43:BR43" si="46">G40</f>
        <v>254166.66666666666</v>
      </c>
      <c r="H43" s="16">
        <f t="shared" si="46"/>
        <v>254166.66666666666</v>
      </c>
      <c r="I43" s="16">
        <f t="shared" si="46"/>
        <v>254166.66666666666</v>
      </c>
      <c r="J43" s="16">
        <f t="shared" si="46"/>
        <v>254166.66666666666</v>
      </c>
      <c r="K43" s="16">
        <f t="shared" si="46"/>
        <v>254166.66666666666</v>
      </c>
      <c r="L43" s="16">
        <f t="shared" si="46"/>
        <v>254166.66666666666</v>
      </c>
      <c r="M43" s="16">
        <f t="shared" si="46"/>
        <v>254166.66666666666</v>
      </c>
      <c r="N43" s="16">
        <f t="shared" si="46"/>
        <v>254166.66666666666</v>
      </c>
      <c r="O43" s="16">
        <f t="shared" si="46"/>
        <v>254166.66666666666</v>
      </c>
      <c r="P43" s="16">
        <f t="shared" si="46"/>
        <v>254166.66666666666</v>
      </c>
      <c r="Q43" s="16">
        <f t="shared" si="46"/>
        <v>254166.66666666666</v>
      </c>
      <c r="R43" s="16">
        <f t="shared" si="46"/>
        <v>254166.66666666666</v>
      </c>
      <c r="S43" s="16">
        <f t="shared" si="46"/>
        <v>253958.33333333334</v>
      </c>
      <c r="T43" s="16">
        <f t="shared" si="46"/>
        <v>253958.33333333334</v>
      </c>
      <c r="U43" s="16">
        <f t="shared" si="46"/>
        <v>253958.33333333334</v>
      </c>
      <c r="V43" s="16">
        <f t="shared" si="46"/>
        <v>253958.33333333334</v>
      </c>
      <c r="W43" s="16">
        <f t="shared" si="46"/>
        <v>253958.33333333334</v>
      </c>
      <c r="X43" s="16">
        <f t="shared" si="46"/>
        <v>253958.33333333334</v>
      </c>
      <c r="Y43" s="16">
        <f t="shared" si="46"/>
        <v>253958.33333333334</v>
      </c>
      <c r="Z43" s="16">
        <f t="shared" si="46"/>
        <v>253958.33333333334</v>
      </c>
      <c r="AA43" s="16">
        <f t="shared" si="46"/>
        <v>253958.33333333334</v>
      </c>
      <c r="AB43" s="16">
        <f t="shared" si="46"/>
        <v>251458.33333333334</v>
      </c>
      <c r="AC43" s="16">
        <f t="shared" si="46"/>
        <v>251458.33333333334</v>
      </c>
      <c r="AD43" s="16">
        <f t="shared" si="46"/>
        <v>251458.33333333334</v>
      </c>
      <c r="AE43" s="16">
        <f t="shared" si="46"/>
        <v>251458.33333333334</v>
      </c>
      <c r="AF43" s="16">
        <f t="shared" si="46"/>
        <v>251458.33333333334</v>
      </c>
      <c r="AG43" s="16">
        <f t="shared" si="46"/>
        <v>251458.33333333334</v>
      </c>
      <c r="AH43" s="16">
        <f t="shared" si="46"/>
        <v>251458.33333333334</v>
      </c>
      <c r="AI43" s="16">
        <f t="shared" si="46"/>
        <v>251458.33333333334</v>
      </c>
      <c r="AJ43" s="16">
        <f t="shared" si="46"/>
        <v>251458.33333333334</v>
      </c>
      <c r="AK43" s="16">
        <f t="shared" si="46"/>
        <v>251458.33333333334</v>
      </c>
      <c r="AL43" s="16">
        <f t="shared" si="46"/>
        <v>251458.33333333334</v>
      </c>
      <c r="AM43" s="16">
        <f t="shared" si="46"/>
        <v>251458.33333333334</v>
      </c>
      <c r="AN43" s="16">
        <f t="shared" si="46"/>
        <v>0</v>
      </c>
      <c r="AO43" s="16">
        <f t="shared" si="46"/>
        <v>0</v>
      </c>
      <c r="AP43" s="16">
        <f t="shared" si="46"/>
        <v>0</v>
      </c>
      <c r="AQ43" s="16">
        <f t="shared" si="46"/>
        <v>0</v>
      </c>
      <c r="AR43" s="16">
        <f t="shared" si="46"/>
        <v>0</v>
      </c>
      <c r="AS43" s="16">
        <f t="shared" si="46"/>
        <v>0</v>
      </c>
      <c r="AT43" s="16">
        <f t="shared" si="46"/>
        <v>0</v>
      </c>
      <c r="AU43" s="16">
        <f t="shared" si="46"/>
        <v>0</v>
      </c>
      <c r="AV43" s="16">
        <f t="shared" si="46"/>
        <v>0</v>
      </c>
      <c r="AW43" s="16">
        <f t="shared" si="46"/>
        <v>0</v>
      </c>
      <c r="AX43" s="16">
        <f t="shared" si="46"/>
        <v>0</v>
      </c>
      <c r="AY43" s="16">
        <f t="shared" si="46"/>
        <v>0</v>
      </c>
      <c r="AZ43" s="16">
        <f t="shared" si="46"/>
        <v>0</v>
      </c>
      <c r="BA43" s="16">
        <f t="shared" si="46"/>
        <v>0</v>
      </c>
      <c r="BB43" s="16">
        <f t="shared" si="46"/>
        <v>0</v>
      </c>
      <c r="BC43" s="16">
        <f t="shared" si="46"/>
        <v>0</v>
      </c>
      <c r="BD43" s="16">
        <f t="shared" si="46"/>
        <v>0</v>
      </c>
      <c r="BE43" s="16">
        <f t="shared" si="46"/>
        <v>0</v>
      </c>
      <c r="BF43" s="16">
        <f t="shared" si="46"/>
        <v>0</v>
      </c>
      <c r="BG43" s="16">
        <f t="shared" si="46"/>
        <v>0</v>
      </c>
      <c r="BH43" s="16">
        <f t="shared" si="46"/>
        <v>0</v>
      </c>
      <c r="BI43" s="16">
        <f t="shared" si="46"/>
        <v>0</v>
      </c>
      <c r="BJ43" s="16">
        <f t="shared" si="46"/>
        <v>0</v>
      </c>
      <c r="BK43" s="16">
        <f t="shared" si="46"/>
        <v>0</v>
      </c>
      <c r="BL43" s="16">
        <f t="shared" si="46"/>
        <v>0</v>
      </c>
      <c r="BM43" s="16">
        <f t="shared" si="46"/>
        <v>0</v>
      </c>
      <c r="BN43" s="16">
        <f t="shared" si="46"/>
        <v>0</v>
      </c>
      <c r="BO43" s="16">
        <f t="shared" si="46"/>
        <v>0</v>
      </c>
      <c r="BP43" s="16">
        <f t="shared" si="46"/>
        <v>0</v>
      </c>
      <c r="BQ43" s="16">
        <f t="shared" si="46"/>
        <v>0</v>
      </c>
      <c r="BR43" s="16">
        <f t="shared" si="46"/>
        <v>0</v>
      </c>
      <c r="BS43" s="16">
        <f t="shared" ref="BS43:DZ43" si="47">BS40</f>
        <v>0</v>
      </c>
      <c r="BT43" s="16">
        <f t="shared" si="47"/>
        <v>0</v>
      </c>
      <c r="BU43" s="16">
        <f t="shared" si="47"/>
        <v>0</v>
      </c>
      <c r="BV43" s="16">
        <f t="shared" si="47"/>
        <v>0</v>
      </c>
      <c r="BW43" s="16">
        <f t="shared" si="47"/>
        <v>0</v>
      </c>
      <c r="BX43" s="16">
        <f t="shared" si="47"/>
        <v>0</v>
      </c>
      <c r="BY43" s="16">
        <f t="shared" si="47"/>
        <v>0</v>
      </c>
      <c r="BZ43" s="16">
        <f t="shared" si="47"/>
        <v>0</v>
      </c>
      <c r="CA43" s="16">
        <f t="shared" si="47"/>
        <v>0</v>
      </c>
      <c r="CB43" s="16">
        <f t="shared" si="47"/>
        <v>0</v>
      </c>
      <c r="CC43" s="16">
        <f t="shared" si="47"/>
        <v>0</v>
      </c>
      <c r="CD43" s="16">
        <f t="shared" si="47"/>
        <v>0</v>
      </c>
      <c r="CE43" s="16">
        <f t="shared" si="47"/>
        <v>0</v>
      </c>
      <c r="CF43" s="16">
        <f t="shared" si="47"/>
        <v>0</v>
      </c>
      <c r="CG43" s="16">
        <f t="shared" si="47"/>
        <v>0</v>
      </c>
      <c r="CH43" s="16">
        <f t="shared" si="47"/>
        <v>0</v>
      </c>
      <c r="CI43" s="16">
        <f t="shared" si="47"/>
        <v>0</v>
      </c>
      <c r="CJ43" s="16">
        <f t="shared" si="47"/>
        <v>0</v>
      </c>
      <c r="CK43" s="16">
        <f t="shared" si="47"/>
        <v>0</v>
      </c>
      <c r="CL43" s="16">
        <f t="shared" si="47"/>
        <v>0</v>
      </c>
      <c r="CM43" s="16">
        <f t="shared" si="47"/>
        <v>0</v>
      </c>
      <c r="CN43" s="16">
        <f t="shared" si="47"/>
        <v>0</v>
      </c>
      <c r="CO43" s="16">
        <f t="shared" si="47"/>
        <v>0</v>
      </c>
      <c r="CP43" s="16">
        <f t="shared" si="47"/>
        <v>0</v>
      </c>
      <c r="CQ43" s="16">
        <f t="shared" si="47"/>
        <v>0</v>
      </c>
      <c r="CR43" s="16">
        <f t="shared" si="47"/>
        <v>0</v>
      </c>
      <c r="CS43" s="16">
        <f t="shared" si="47"/>
        <v>0</v>
      </c>
      <c r="CT43" s="16">
        <f t="shared" si="47"/>
        <v>0</v>
      </c>
      <c r="CU43" s="16">
        <f t="shared" si="47"/>
        <v>0</v>
      </c>
      <c r="CV43" s="16">
        <f t="shared" si="47"/>
        <v>0</v>
      </c>
      <c r="CW43" s="16">
        <f t="shared" si="47"/>
        <v>0</v>
      </c>
      <c r="CX43" s="16">
        <f t="shared" si="47"/>
        <v>0</v>
      </c>
      <c r="CY43" s="16">
        <f t="shared" si="47"/>
        <v>0</v>
      </c>
      <c r="CZ43" s="16">
        <f t="shared" si="47"/>
        <v>0</v>
      </c>
      <c r="DA43" s="16">
        <f t="shared" si="47"/>
        <v>0</v>
      </c>
      <c r="DB43" s="16">
        <f t="shared" si="47"/>
        <v>0</v>
      </c>
      <c r="DC43" s="16">
        <f t="shared" si="47"/>
        <v>0</v>
      </c>
      <c r="DD43" s="16">
        <f t="shared" si="47"/>
        <v>0</v>
      </c>
      <c r="DE43" s="16">
        <f t="shared" si="47"/>
        <v>0</v>
      </c>
      <c r="DF43" s="16">
        <f t="shared" si="47"/>
        <v>0</v>
      </c>
      <c r="DG43" s="16">
        <f t="shared" si="47"/>
        <v>0</v>
      </c>
      <c r="DH43" s="16">
        <f t="shared" si="47"/>
        <v>0</v>
      </c>
      <c r="DI43" s="16">
        <f t="shared" si="47"/>
        <v>0</v>
      </c>
      <c r="DJ43" s="16">
        <f t="shared" si="47"/>
        <v>0</v>
      </c>
      <c r="DK43" s="16">
        <f t="shared" si="47"/>
        <v>0</v>
      </c>
      <c r="DL43" s="16">
        <f t="shared" si="47"/>
        <v>0</v>
      </c>
      <c r="DM43" s="16">
        <f t="shared" si="47"/>
        <v>0</v>
      </c>
      <c r="DN43" s="16">
        <f t="shared" si="47"/>
        <v>0</v>
      </c>
      <c r="DO43" s="16">
        <f t="shared" si="47"/>
        <v>0</v>
      </c>
      <c r="DP43" s="16">
        <f t="shared" si="47"/>
        <v>0</v>
      </c>
      <c r="DQ43" s="16">
        <f t="shared" si="47"/>
        <v>0</v>
      </c>
      <c r="DR43" s="16">
        <f t="shared" si="47"/>
        <v>0</v>
      </c>
      <c r="DS43" s="16">
        <f t="shared" si="47"/>
        <v>0</v>
      </c>
      <c r="DT43" s="16">
        <f t="shared" si="47"/>
        <v>0</v>
      </c>
      <c r="DU43" s="16">
        <f t="shared" si="47"/>
        <v>0</v>
      </c>
      <c r="DV43" s="16">
        <f t="shared" si="47"/>
        <v>0</v>
      </c>
      <c r="DW43" s="16">
        <f t="shared" si="47"/>
        <v>0</v>
      </c>
      <c r="DX43" s="16">
        <f t="shared" si="47"/>
        <v>0</v>
      </c>
      <c r="DY43" s="16">
        <f t="shared" si="47"/>
        <v>0</v>
      </c>
      <c r="DZ43" s="16">
        <f t="shared" si="47"/>
        <v>0</v>
      </c>
    </row>
    <row r="44" spans="1:16384" s="23" customFormat="1">
      <c r="C44" s="101" t="s">
        <v>359</v>
      </c>
      <c r="F44" s="16">
        <f t="shared" ref="F44:AK44" si="48">F42-F43</f>
        <v>60745833.333333336</v>
      </c>
      <c r="G44" s="16">
        <f t="shared" si="48"/>
        <v>-254166.66666666666</v>
      </c>
      <c r="H44" s="16">
        <f t="shared" si="48"/>
        <v>-254166.66666666666</v>
      </c>
      <c r="I44" s="16">
        <f t="shared" si="48"/>
        <v>-254166.66666666666</v>
      </c>
      <c r="J44" s="16">
        <f t="shared" si="48"/>
        <v>-254166.66666666666</v>
      </c>
      <c r="K44" s="16">
        <f t="shared" si="48"/>
        <v>-254166.66666666666</v>
      </c>
      <c r="L44" s="16">
        <f t="shared" si="48"/>
        <v>-254166.66666666666</v>
      </c>
      <c r="M44" s="16">
        <f t="shared" si="48"/>
        <v>-254166.66666666666</v>
      </c>
      <c r="N44" s="16">
        <f t="shared" si="48"/>
        <v>-254166.66666666666</v>
      </c>
      <c r="O44" s="16">
        <f t="shared" si="48"/>
        <v>-254166.66666666666</v>
      </c>
      <c r="P44" s="16">
        <f t="shared" si="48"/>
        <v>-254166.66666666666</v>
      </c>
      <c r="Q44" s="16">
        <f t="shared" si="48"/>
        <v>-254166.66666666666</v>
      </c>
      <c r="R44" s="16">
        <f t="shared" si="48"/>
        <v>-304166.66666666663</v>
      </c>
      <c r="S44" s="16">
        <f t="shared" si="48"/>
        <v>-253958.33333333334</v>
      </c>
      <c r="T44" s="16">
        <f t="shared" si="48"/>
        <v>-253958.33333333334</v>
      </c>
      <c r="U44" s="16">
        <f t="shared" si="48"/>
        <v>-253958.33333333334</v>
      </c>
      <c r="V44" s="16">
        <f t="shared" si="48"/>
        <v>-253958.33333333334</v>
      </c>
      <c r="W44" s="16">
        <f t="shared" si="48"/>
        <v>-253958.33333333334</v>
      </c>
      <c r="X44" s="16">
        <f t="shared" si="48"/>
        <v>-253958.33333333334</v>
      </c>
      <c r="Y44" s="16">
        <f t="shared" si="48"/>
        <v>-253958.33333333334</v>
      </c>
      <c r="Z44" s="16">
        <f t="shared" si="48"/>
        <v>-253958.33333333334</v>
      </c>
      <c r="AA44" s="16">
        <f t="shared" si="48"/>
        <v>-853958.33333333337</v>
      </c>
      <c r="AB44" s="16">
        <f t="shared" si="48"/>
        <v>-251458.33333333334</v>
      </c>
      <c r="AC44" s="16">
        <f t="shared" si="48"/>
        <v>-251458.33333333334</v>
      </c>
      <c r="AD44" s="16">
        <f t="shared" si="48"/>
        <v>-251458.33333333334</v>
      </c>
      <c r="AE44" s="16">
        <f t="shared" si="48"/>
        <v>-251458.33333333334</v>
      </c>
      <c r="AF44" s="16">
        <f t="shared" si="48"/>
        <v>-251458.33333333334</v>
      </c>
      <c r="AG44" s="16">
        <f t="shared" si="48"/>
        <v>-251458.33333333334</v>
      </c>
      <c r="AH44" s="16">
        <f t="shared" si="48"/>
        <v>-251458.33333333334</v>
      </c>
      <c r="AI44" s="16">
        <f t="shared" si="48"/>
        <v>-251458.33333333334</v>
      </c>
      <c r="AJ44" s="16">
        <f t="shared" si="48"/>
        <v>-251458.33333333334</v>
      </c>
      <c r="AK44" s="16">
        <f t="shared" si="48"/>
        <v>-251458.33333333334</v>
      </c>
      <c r="AL44" s="16">
        <f t="shared" ref="AL44:BQ44" si="49">AL42-AL43</f>
        <v>-251458.33333333334</v>
      </c>
      <c r="AM44" s="16">
        <f t="shared" si="49"/>
        <v>-60601458.333333336</v>
      </c>
      <c r="AN44" s="16">
        <f t="shared" si="49"/>
        <v>0</v>
      </c>
      <c r="AO44" s="16">
        <f t="shared" si="49"/>
        <v>0</v>
      </c>
      <c r="AP44" s="16">
        <f t="shared" si="49"/>
        <v>0</v>
      </c>
      <c r="AQ44" s="16">
        <f t="shared" si="49"/>
        <v>0</v>
      </c>
      <c r="AR44" s="16">
        <f t="shared" si="49"/>
        <v>0</v>
      </c>
      <c r="AS44" s="16">
        <f t="shared" si="49"/>
        <v>0</v>
      </c>
      <c r="AT44" s="16">
        <f t="shared" si="49"/>
        <v>0</v>
      </c>
      <c r="AU44" s="16">
        <f t="shared" si="49"/>
        <v>0</v>
      </c>
      <c r="AV44" s="16">
        <f t="shared" si="49"/>
        <v>0</v>
      </c>
      <c r="AW44" s="16">
        <f t="shared" si="49"/>
        <v>0</v>
      </c>
      <c r="AX44" s="16">
        <f t="shared" si="49"/>
        <v>0</v>
      </c>
      <c r="AY44" s="16">
        <f t="shared" si="49"/>
        <v>0</v>
      </c>
      <c r="AZ44" s="16">
        <f t="shared" si="49"/>
        <v>0</v>
      </c>
      <c r="BA44" s="16">
        <f t="shared" si="49"/>
        <v>0</v>
      </c>
      <c r="BB44" s="16">
        <f t="shared" si="49"/>
        <v>0</v>
      </c>
      <c r="BC44" s="16">
        <f t="shared" si="49"/>
        <v>0</v>
      </c>
      <c r="BD44" s="16">
        <f t="shared" si="49"/>
        <v>0</v>
      </c>
      <c r="BE44" s="16">
        <f t="shared" si="49"/>
        <v>0</v>
      </c>
      <c r="BF44" s="16">
        <f t="shared" si="49"/>
        <v>0</v>
      </c>
      <c r="BG44" s="16">
        <f t="shared" si="49"/>
        <v>0</v>
      </c>
      <c r="BH44" s="16">
        <f t="shared" si="49"/>
        <v>0</v>
      </c>
      <c r="BI44" s="16">
        <f t="shared" si="49"/>
        <v>0</v>
      </c>
      <c r="BJ44" s="16">
        <f t="shared" si="49"/>
        <v>0</v>
      </c>
      <c r="BK44" s="16">
        <f t="shared" si="49"/>
        <v>0</v>
      </c>
      <c r="BL44" s="16">
        <f t="shared" si="49"/>
        <v>0</v>
      </c>
      <c r="BM44" s="16">
        <f t="shared" si="49"/>
        <v>0</v>
      </c>
      <c r="BN44" s="16">
        <f t="shared" si="49"/>
        <v>0</v>
      </c>
      <c r="BO44" s="16">
        <f t="shared" si="49"/>
        <v>0</v>
      </c>
      <c r="BP44" s="16">
        <f t="shared" si="49"/>
        <v>0</v>
      </c>
      <c r="BQ44" s="16">
        <f t="shared" si="49"/>
        <v>0</v>
      </c>
      <c r="BR44" s="16">
        <f t="shared" ref="BR44:CW44" si="50">BR42-BR43</f>
        <v>0</v>
      </c>
      <c r="BS44" s="16">
        <f t="shared" si="50"/>
        <v>0</v>
      </c>
      <c r="BT44" s="16">
        <f t="shared" si="50"/>
        <v>0</v>
      </c>
      <c r="BU44" s="16">
        <f t="shared" si="50"/>
        <v>0</v>
      </c>
      <c r="BV44" s="16">
        <f t="shared" si="50"/>
        <v>0</v>
      </c>
      <c r="BW44" s="16">
        <f t="shared" si="50"/>
        <v>0</v>
      </c>
      <c r="BX44" s="16">
        <f t="shared" si="50"/>
        <v>0</v>
      </c>
      <c r="BY44" s="16">
        <f t="shared" si="50"/>
        <v>0</v>
      </c>
      <c r="BZ44" s="16">
        <f t="shared" si="50"/>
        <v>0</v>
      </c>
      <c r="CA44" s="16">
        <f t="shared" si="50"/>
        <v>0</v>
      </c>
      <c r="CB44" s="16">
        <f t="shared" si="50"/>
        <v>0</v>
      </c>
      <c r="CC44" s="16">
        <f t="shared" si="50"/>
        <v>0</v>
      </c>
      <c r="CD44" s="16">
        <f t="shared" si="50"/>
        <v>0</v>
      </c>
      <c r="CE44" s="16">
        <f t="shared" si="50"/>
        <v>0</v>
      </c>
      <c r="CF44" s="16">
        <f t="shared" si="50"/>
        <v>0</v>
      </c>
      <c r="CG44" s="16">
        <f t="shared" si="50"/>
        <v>0</v>
      </c>
      <c r="CH44" s="16">
        <f t="shared" si="50"/>
        <v>0</v>
      </c>
      <c r="CI44" s="16">
        <f t="shared" si="50"/>
        <v>0</v>
      </c>
      <c r="CJ44" s="16">
        <f t="shared" si="50"/>
        <v>0</v>
      </c>
      <c r="CK44" s="16">
        <f t="shared" si="50"/>
        <v>0</v>
      </c>
      <c r="CL44" s="16">
        <f t="shared" si="50"/>
        <v>0</v>
      </c>
      <c r="CM44" s="16">
        <f t="shared" si="50"/>
        <v>0</v>
      </c>
      <c r="CN44" s="16">
        <f t="shared" si="50"/>
        <v>0</v>
      </c>
      <c r="CO44" s="16">
        <f t="shared" si="50"/>
        <v>0</v>
      </c>
      <c r="CP44" s="16">
        <f t="shared" si="50"/>
        <v>0</v>
      </c>
      <c r="CQ44" s="16">
        <f t="shared" si="50"/>
        <v>0</v>
      </c>
      <c r="CR44" s="16">
        <f t="shared" si="50"/>
        <v>0</v>
      </c>
      <c r="CS44" s="16">
        <f t="shared" si="50"/>
        <v>0</v>
      </c>
      <c r="CT44" s="16">
        <f t="shared" si="50"/>
        <v>0</v>
      </c>
      <c r="CU44" s="16">
        <f t="shared" si="50"/>
        <v>0</v>
      </c>
      <c r="CV44" s="16">
        <f t="shared" si="50"/>
        <v>0</v>
      </c>
      <c r="CW44" s="16">
        <f t="shared" si="50"/>
        <v>0</v>
      </c>
      <c r="CX44" s="16">
        <f t="shared" ref="CX44:DZ44" si="51">CX42-CX43</f>
        <v>0</v>
      </c>
      <c r="CY44" s="16">
        <f t="shared" si="51"/>
        <v>0</v>
      </c>
      <c r="CZ44" s="16">
        <f t="shared" si="51"/>
        <v>0</v>
      </c>
      <c r="DA44" s="16">
        <f t="shared" si="51"/>
        <v>0</v>
      </c>
      <c r="DB44" s="16">
        <f t="shared" si="51"/>
        <v>0</v>
      </c>
      <c r="DC44" s="16">
        <f t="shared" si="51"/>
        <v>0</v>
      </c>
      <c r="DD44" s="16">
        <f t="shared" si="51"/>
        <v>0</v>
      </c>
      <c r="DE44" s="16">
        <f t="shared" si="51"/>
        <v>0</v>
      </c>
      <c r="DF44" s="16">
        <f t="shared" si="51"/>
        <v>0</v>
      </c>
      <c r="DG44" s="16">
        <f t="shared" si="51"/>
        <v>0</v>
      </c>
      <c r="DH44" s="16">
        <f t="shared" si="51"/>
        <v>0</v>
      </c>
      <c r="DI44" s="16">
        <f t="shared" si="51"/>
        <v>0</v>
      </c>
      <c r="DJ44" s="16">
        <f t="shared" si="51"/>
        <v>0</v>
      </c>
      <c r="DK44" s="16">
        <f t="shared" si="51"/>
        <v>0</v>
      </c>
      <c r="DL44" s="16">
        <f t="shared" si="51"/>
        <v>0</v>
      </c>
      <c r="DM44" s="16">
        <f t="shared" si="51"/>
        <v>0</v>
      </c>
      <c r="DN44" s="16">
        <f t="shared" si="51"/>
        <v>0</v>
      </c>
      <c r="DO44" s="16">
        <f t="shared" si="51"/>
        <v>0</v>
      </c>
      <c r="DP44" s="16">
        <f t="shared" si="51"/>
        <v>0</v>
      </c>
      <c r="DQ44" s="16">
        <f t="shared" si="51"/>
        <v>0</v>
      </c>
      <c r="DR44" s="16">
        <f t="shared" si="51"/>
        <v>0</v>
      </c>
      <c r="DS44" s="16">
        <f t="shared" si="51"/>
        <v>0</v>
      </c>
      <c r="DT44" s="16">
        <f t="shared" si="51"/>
        <v>0</v>
      </c>
      <c r="DU44" s="16">
        <f t="shared" si="51"/>
        <v>0</v>
      </c>
      <c r="DV44" s="16">
        <f t="shared" si="51"/>
        <v>0</v>
      </c>
      <c r="DW44" s="16">
        <f t="shared" si="51"/>
        <v>0</v>
      </c>
      <c r="DX44" s="16">
        <f t="shared" si="51"/>
        <v>0</v>
      </c>
      <c r="DY44" s="16">
        <f t="shared" si="51"/>
        <v>0</v>
      </c>
      <c r="DZ44" s="16">
        <f t="shared" si="51"/>
        <v>0</v>
      </c>
    </row>
    <row r="46" spans="1:16384" s="106" customFormat="1">
      <c r="A46" s="106" t="s">
        <v>226</v>
      </c>
      <c r="C46" s="107"/>
    </row>
    <row r="47" spans="1:16384" s="14" customFormat="1">
      <c r="A47" s="14" t="s">
        <v>319</v>
      </c>
      <c r="B47" s="14" t="s">
        <v>92</v>
      </c>
      <c r="C47" s="14" t="s">
        <v>211</v>
      </c>
      <c r="D47" s="92">
        <v>44075</v>
      </c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C47" s="13"/>
      <c r="DD47" s="13"/>
      <c r="DE47" s="13"/>
      <c r="DF47" s="13"/>
      <c r="DG47" s="13"/>
      <c r="DH47" s="13"/>
      <c r="DI47" s="13"/>
      <c r="DJ47" s="13"/>
      <c r="DK47" s="13"/>
      <c r="DL47" s="13"/>
      <c r="DM47" s="13"/>
      <c r="DN47" s="13"/>
      <c r="DO47" s="13"/>
      <c r="DP47" s="13"/>
      <c r="DQ47" s="13"/>
      <c r="DR47" s="13"/>
      <c r="DS47" s="13"/>
      <c r="DT47" s="13"/>
      <c r="DU47" s="13"/>
      <c r="DV47" s="13"/>
      <c r="DW47" s="13"/>
      <c r="DX47" s="13"/>
      <c r="DY47" s="13"/>
      <c r="DZ47" s="13"/>
    </row>
    <row r="48" spans="1:16384" s="14" customFormat="1">
      <c r="C48" s="14" t="s">
        <v>212</v>
      </c>
      <c r="D48" s="92">
        <v>44440</v>
      </c>
      <c r="F48" s="13"/>
      <c r="G48" s="32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/>
      <c r="DI48" s="13"/>
      <c r="DJ48" s="13"/>
      <c r="DK48" s="13"/>
      <c r="DL48" s="13"/>
      <c r="DM48" s="13"/>
      <c r="DN48" s="13"/>
      <c r="DO48" s="13"/>
      <c r="DP48" s="13"/>
      <c r="DQ48" s="13"/>
      <c r="DR48" s="13"/>
      <c r="DS48" s="13"/>
      <c r="DT48" s="13"/>
      <c r="DU48" s="13"/>
      <c r="DV48" s="13"/>
      <c r="DW48" s="13"/>
      <c r="DX48" s="13"/>
      <c r="DY48" s="13"/>
      <c r="DZ48" s="13"/>
    </row>
    <row r="49" spans="1:207" s="14" customFormat="1">
      <c r="D49" s="104">
        <f>DATEDIF(D47,D48,"m")+1</f>
        <v>13</v>
      </c>
      <c r="F49" s="13"/>
      <c r="G49" s="32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C49" s="13"/>
      <c r="DD49" s="13"/>
      <c r="DE49" s="13"/>
      <c r="DF49" s="13"/>
      <c r="DG49" s="13"/>
      <c r="DH49" s="13"/>
      <c r="DI49" s="13"/>
      <c r="DJ49" s="13"/>
      <c r="DK49" s="13"/>
      <c r="DL49" s="13"/>
      <c r="DM49" s="13"/>
      <c r="DN49" s="13"/>
      <c r="DO49" s="13"/>
      <c r="DP49" s="13"/>
      <c r="DQ49" s="13"/>
      <c r="DR49" s="13"/>
      <c r="DS49" s="13"/>
      <c r="DT49" s="13"/>
      <c r="DU49" s="13"/>
      <c r="DV49" s="13"/>
      <c r="DW49" s="13"/>
      <c r="DX49" s="13"/>
      <c r="DY49" s="13"/>
      <c r="DZ49" s="13"/>
    </row>
    <row r="50" spans="1:207" s="14" customFormat="1">
      <c r="C50" s="14" t="s">
        <v>207</v>
      </c>
      <c r="D50" s="135">
        <v>542481280</v>
      </c>
      <c r="F50" s="13"/>
      <c r="G50" s="32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H50" s="13"/>
      <c r="DI50" s="13"/>
      <c r="DJ50" s="13"/>
      <c r="DK50" s="13"/>
      <c r="DL50" s="13"/>
      <c r="DM50" s="13"/>
      <c r="DN50" s="13"/>
      <c r="DO50" s="13"/>
      <c r="DP50" s="13"/>
      <c r="DQ50" s="13"/>
      <c r="DR50" s="13"/>
      <c r="DS50" s="13"/>
      <c r="DT50" s="13"/>
      <c r="DU50" s="13"/>
      <c r="DV50" s="13"/>
      <c r="DW50" s="13"/>
      <c r="DX50" s="13"/>
      <c r="DY50" s="13"/>
      <c r="DZ50" s="13"/>
    </row>
    <row r="51" spans="1:207" s="14" customFormat="1">
      <c r="C51" s="14" t="s">
        <v>213</v>
      </c>
      <c r="D51" s="135">
        <v>131240640</v>
      </c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22"/>
      <c r="AP51" s="22"/>
      <c r="AQ51" s="22"/>
      <c r="AR51" s="22"/>
      <c r="AS51" s="22"/>
      <c r="AT51" s="22"/>
      <c r="AU51" s="22"/>
      <c r="AV51" s="22"/>
      <c r="AW51" s="22"/>
      <c r="AX51" s="22"/>
      <c r="AY51" s="22"/>
      <c r="AZ51" s="22"/>
      <c r="BA51" s="22"/>
      <c r="BB51" s="22"/>
      <c r="BC51" s="22"/>
      <c r="BD51" s="22"/>
      <c r="BE51" s="22"/>
      <c r="BF51" s="22"/>
      <c r="BG51" s="22"/>
      <c r="BH51" s="22"/>
      <c r="BI51" s="22"/>
      <c r="BJ51" s="22"/>
      <c r="BK51" s="22"/>
      <c r="BL51" s="22"/>
      <c r="BM51" s="22"/>
      <c r="BN51" s="22"/>
      <c r="BO51" s="22"/>
      <c r="BP51" s="22"/>
      <c r="BQ51" s="22"/>
      <c r="BR51" s="22"/>
      <c r="BS51" s="22"/>
      <c r="BT51" s="22"/>
      <c r="BU51" s="22"/>
      <c r="BV51" s="22"/>
      <c r="BW51" s="22"/>
      <c r="BX51" s="22"/>
      <c r="BY51" s="22"/>
      <c r="BZ51" s="22"/>
      <c r="CA51" s="22"/>
      <c r="CB51" s="22"/>
      <c r="CC51" s="22"/>
      <c r="CD51" s="22"/>
      <c r="CE51" s="22"/>
      <c r="CF51" s="22"/>
      <c r="CG51" s="22"/>
      <c r="CH51" s="22"/>
      <c r="CI51" s="22"/>
      <c r="CJ51" s="22"/>
      <c r="CK51" s="22"/>
      <c r="CL51" s="22"/>
      <c r="CM51" s="22"/>
      <c r="CN51" s="22"/>
      <c r="CO51" s="22"/>
      <c r="CP51" s="22"/>
      <c r="CQ51" s="22"/>
      <c r="CR51" s="22"/>
      <c r="CS51" s="22"/>
      <c r="CT51" s="22"/>
      <c r="CU51" s="22"/>
      <c r="CV51" s="22"/>
      <c r="CW51" s="22"/>
      <c r="CX51" s="22"/>
      <c r="CY51" s="22"/>
      <c r="CZ51" s="22"/>
      <c r="DA51" s="22"/>
      <c r="DB51" s="22"/>
      <c r="DC51" s="22"/>
      <c r="DD51" s="22"/>
      <c r="DE51" s="22"/>
      <c r="DF51" s="22"/>
      <c r="DG51" s="22"/>
      <c r="DH51" s="22"/>
      <c r="DI51" s="22"/>
      <c r="DJ51" s="22"/>
      <c r="DK51" s="22"/>
      <c r="DL51" s="22"/>
      <c r="DM51" s="22"/>
      <c r="DN51" s="22"/>
      <c r="DO51" s="22"/>
      <c r="DP51" s="22"/>
      <c r="DQ51" s="22"/>
      <c r="DR51" s="22"/>
      <c r="DS51" s="22"/>
      <c r="DT51" s="22"/>
      <c r="DU51" s="22"/>
      <c r="DV51" s="22"/>
      <c r="DW51" s="22"/>
      <c r="DX51" s="22"/>
      <c r="DY51" s="22"/>
      <c r="DZ51" s="22"/>
    </row>
    <row r="52" spans="1:207" s="14" customFormat="1">
      <c r="C52" s="1" t="s">
        <v>41</v>
      </c>
      <c r="D52" s="95" t="s">
        <v>42</v>
      </c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2"/>
      <c r="AX52" s="22"/>
      <c r="AY52" s="22"/>
      <c r="AZ52" s="22"/>
      <c r="BA52" s="22"/>
      <c r="BB52" s="22"/>
      <c r="BC52" s="22"/>
      <c r="BD52" s="22"/>
      <c r="BE52" s="22"/>
      <c r="BF52" s="22"/>
      <c r="BG52" s="22"/>
      <c r="BH52" s="22"/>
      <c r="BI52" s="22"/>
      <c r="BJ52" s="22"/>
      <c r="BK52" s="22"/>
      <c r="BL52" s="22"/>
      <c r="BM52" s="22"/>
      <c r="BN52" s="22"/>
      <c r="BO52" s="22"/>
      <c r="BP52" s="22"/>
      <c r="BQ52" s="22"/>
      <c r="BR52" s="22"/>
      <c r="BS52" s="22"/>
      <c r="BT52" s="22"/>
      <c r="BU52" s="22"/>
      <c r="BV52" s="22"/>
      <c r="BW52" s="22"/>
      <c r="BX52" s="22"/>
      <c r="BY52" s="22"/>
      <c r="BZ52" s="22"/>
      <c r="CA52" s="22"/>
      <c r="CB52" s="22"/>
      <c r="CC52" s="22"/>
      <c r="CD52" s="22"/>
      <c r="CE52" s="22"/>
      <c r="CF52" s="22"/>
      <c r="CG52" s="22"/>
      <c r="CH52" s="22"/>
      <c r="CI52" s="22"/>
      <c r="CJ52" s="22"/>
      <c r="CK52" s="22"/>
      <c r="CL52" s="22"/>
      <c r="CM52" s="22"/>
      <c r="CN52" s="22"/>
      <c r="CO52" s="22"/>
      <c r="CP52" s="22"/>
      <c r="CQ52" s="22"/>
      <c r="CR52" s="22"/>
      <c r="CS52" s="22"/>
      <c r="CT52" s="22"/>
      <c r="CU52" s="22"/>
      <c r="CV52" s="22"/>
      <c r="CW52" s="22"/>
      <c r="CX52" s="22"/>
      <c r="CY52" s="22"/>
      <c r="CZ52" s="22"/>
      <c r="DA52" s="22"/>
      <c r="DB52" s="22"/>
      <c r="DC52" s="22"/>
      <c r="DD52" s="22"/>
      <c r="DE52" s="22"/>
      <c r="DF52" s="22"/>
      <c r="DG52" s="22"/>
      <c r="DH52" s="22"/>
      <c r="DI52" s="22"/>
      <c r="DJ52" s="22"/>
      <c r="DK52" s="22"/>
      <c r="DL52" s="22"/>
      <c r="DM52" s="22"/>
      <c r="DN52" s="22"/>
      <c r="DO52" s="22"/>
      <c r="DP52" s="22"/>
      <c r="DQ52" s="22"/>
      <c r="DR52" s="22"/>
      <c r="DS52" s="22"/>
      <c r="DT52" s="22"/>
      <c r="DU52" s="22"/>
      <c r="DV52" s="22"/>
      <c r="DW52" s="22"/>
      <c r="DX52" s="22"/>
      <c r="DY52" s="22"/>
      <c r="DZ52" s="22"/>
    </row>
    <row r="53" spans="1:207" s="14" customFormat="1">
      <c r="C53" s="19"/>
      <c r="D53" s="98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22"/>
      <c r="AK53" s="22"/>
      <c r="AL53" s="22"/>
      <c r="AM53" s="22"/>
      <c r="AN53" s="22"/>
      <c r="AO53" s="22"/>
      <c r="AP53" s="22"/>
      <c r="AQ53" s="22"/>
      <c r="AR53" s="22"/>
      <c r="AS53" s="22"/>
      <c r="AT53" s="22"/>
      <c r="AU53" s="22"/>
      <c r="AV53" s="22"/>
      <c r="AW53" s="22"/>
      <c r="AX53" s="22"/>
      <c r="AY53" s="22"/>
      <c r="AZ53" s="22"/>
      <c r="BA53" s="22"/>
      <c r="BB53" s="22"/>
      <c r="BC53" s="22"/>
      <c r="BD53" s="22"/>
      <c r="BE53" s="22"/>
      <c r="BF53" s="22"/>
      <c r="BG53" s="22"/>
      <c r="BH53" s="22"/>
      <c r="BI53" s="22"/>
      <c r="BJ53" s="22"/>
      <c r="BK53" s="22"/>
      <c r="BL53" s="22"/>
      <c r="BM53" s="22"/>
      <c r="BN53" s="22"/>
      <c r="BO53" s="22"/>
      <c r="BP53" s="22"/>
      <c r="BQ53" s="22"/>
      <c r="BR53" s="22"/>
      <c r="BS53" s="22"/>
      <c r="BT53" s="22"/>
      <c r="BU53" s="22"/>
      <c r="BV53" s="22"/>
      <c r="BW53" s="22"/>
      <c r="BX53" s="22"/>
      <c r="BY53" s="22"/>
      <c r="BZ53" s="22"/>
      <c r="CA53" s="22"/>
      <c r="CB53" s="22"/>
      <c r="CC53" s="22"/>
      <c r="CD53" s="22"/>
      <c r="CE53" s="22"/>
      <c r="CF53" s="22"/>
      <c r="CG53" s="22"/>
      <c r="CH53" s="22"/>
      <c r="CI53" s="22"/>
      <c r="CJ53" s="22"/>
      <c r="CK53" s="22"/>
      <c r="CL53" s="22"/>
      <c r="CM53" s="22"/>
      <c r="CN53" s="22"/>
      <c r="CO53" s="22"/>
      <c r="CP53" s="22"/>
      <c r="CQ53" s="22"/>
      <c r="CR53" s="22"/>
      <c r="CS53" s="22"/>
      <c r="CT53" s="22"/>
      <c r="CU53" s="22"/>
      <c r="CV53" s="22"/>
      <c r="CW53" s="22"/>
      <c r="CX53" s="22"/>
      <c r="CY53" s="22"/>
      <c r="CZ53" s="22"/>
      <c r="DA53" s="22"/>
      <c r="DB53" s="22"/>
      <c r="DC53" s="22"/>
      <c r="DD53" s="22"/>
      <c r="DE53" s="22"/>
      <c r="DF53" s="22"/>
      <c r="DG53" s="22"/>
      <c r="DH53" s="22"/>
      <c r="DI53" s="22"/>
      <c r="DJ53" s="22"/>
      <c r="DK53" s="22"/>
      <c r="DL53" s="22"/>
      <c r="DM53" s="22"/>
      <c r="DN53" s="22"/>
      <c r="DO53" s="22"/>
      <c r="DP53" s="22"/>
      <c r="DQ53" s="22"/>
      <c r="DR53" s="22"/>
      <c r="DS53" s="22"/>
      <c r="DT53" s="22"/>
      <c r="DU53" s="22"/>
      <c r="DV53" s="22"/>
      <c r="DW53" s="22"/>
      <c r="DX53" s="22"/>
      <c r="DY53" s="22"/>
      <c r="DZ53" s="22"/>
    </row>
    <row r="54" spans="1:207" s="14" customFormat="1">
      <c r="B54" s="14" t="s">
        <v>91</v>
      </c>
      <c r="C54" s="14" t="s">
        <v>214</v>
      </c>
      <c r="F54" s="94">
        <f>D47</f>
        <v>44075</v>
      </c>
      <c r="G54" s="94">
        <f>EDATE(F54,1)</f>
        <v>44105</v>
      </c>
      <c r="H54" s="94">
        <f t="shared" ref="H54:BS54" si="52">EDATE(G54,1)</f>
        <v>44136</v>
      </c>
      <c r="I54" s="94">
        <f t="shared" si="52"/>
        <v>44166</v>
      </c>
      <c r="J54" s="94">
        <f t="shared" si="52"/>
        <v>44197</v>
      </c>
      <c r="K54" s="94">
        <f t="shared" si="52"/>
        <v>44228</v>
      </c>
      <c r="L54" s="94">
        <f t="shared" si="52"/>
        <v>44256</v>
      </c>
      <c r="M54" s="94">
        <f t="shared" si="52"/>
        <v>44287</v>
      </c>
      <c r="N54" s="94">
        <f t="shared" si="52"/>
        <v>44317</v>
      </c>
      <c r="O54" s="94">
        <f t="shared" si="52"/>
        <v>44348</v>
      </c>
      <c r="P54" s="94">
        <f t="shared" si="52"/>
        <v>44378</v>
      </c>
      <c r="Q54" s="94">
        <f t="shared" si="52"/>
        <v>44409</v>
      </c>
      <c r="R54" s="94">
        <f t="shared" si="52"/>
        <v>44440</v>
      </c>
      <c r="S54" s="94">
        <f t="shared" si="52"/>
        <v>44470</v>
      </c>
      <c r="T54" s="94">
        <f t="shared" si="52"/>
        <v>44501</v>
      </c>
      <c r="U54" s="94">
        <f t="shared" si="52"/>
        <v>44531</v>
      </c>
      <c r="V54" s="94">
        <f t="shared" si="52"/>
        <v>44562</v>
      </c>
      <c r="W54" s="94">
        <f t="shared" si="52"/>
        <v>44593</v>
      </c>
      <c r="X54" s="94">
        <f t="shared" si="52"/>
        <v>44621</v>
      </c>
      <c r="Y54" s="94">
        <f t="shared" si="52"/>
        <v>44652</v>
      </c>
      <c r="Z54" s="94">
        <f t="shared" si="52"/>
        <v>44682</v>
      </c>
      <c r="AA54" s="94">
        <f t="shared" si="52"/>
        <v>44713</v>
      </c>
      <c r="AB54" s="94">
        <f t="shared" si="52"/>
        <v>44743</v>
      </c>
      <c r="AC54" s="94">
        <f t="shared" si="52"/>
        <v>44774</v>
      </c>
      <c r="AD54" s="94">
        <f t="shared" si="52"/>
        <v>44805</v>
      </c>
      <c r="AE54" s="94">
        <f t="shared" si="52"/>
        <v>44835</v>
      </c>
      <c r="AF54" s="94">
        <f t="shared" si="52"/>
        <v>44866</v>
      </c>
      <c r="AG54" s="94">
        <f t="shared" si="52"/>
        <v>44896</v>
      </c>
      <c r="AH54" s="94">
        <f t="shared" si="52"/>
        <v>44927</v>
      </c>
      <c r="AI54" s="94">
        <f t="shared" si="52"/>
        <v>44958</v>
      </c>
      <c r="AJ54" s="94">
        <f t="shared" si="52"/>
        <v>44986</v>
      </c>
      <c r="AK54" s="94">
        <f t="shared" si="52"/>
        <v>45017</v>
      </c>
      <c r="AL54" s="94">
        <f t="shared" si="52"/>
        <v>45047</v>
      </c>
      <c r="AM54" s="94">
        <f t="shared" si="52"/>
        <v>45078</v>
      </c>
      <c r="AN54" s="94">
        <f t="shared" si="52"/>
        <v>45108</v>
      </c>
      <c r="AO54" s="94">
        <f t="shared" si="52"/>
        <v>45139</v>
      </c>
      <c r="AP54" s="94">
        <f t="shared" si="52"/>
        <v>45170</v>
      </c>
      <c r="AQ54" s="94">
        <f t="shared" si="52"/>
        <v>45200</v>
      </c>
      <c r="AR54" s="94">
        <f t="shared" si="52"/>
        <v>45231</v>
      </c>
      <c r="AS54" s="94">
        <f t="shared" si="52"/>
        <v>45261</v>
      </c>
      <c r="AT54" s="94">
        <f t="shared" si="52"/>
        <v>45292</v>
      </c>
      <c r="AU54" s="94">
        <f t="shared" si="52"/>
        <v>45323</v>
      </c>
      <c r="AV54" s="94">
        <f t="shared" si="52"/>
        <v>45352</v>
      </c>
      <c r="AW54" s="94">
        <f t="shared" si="52"/>
        <v>45383</v>
      </c>
      <c r="AX54" s="94">
        <f t="shared" si="52"/>
        <v>45413</v>
      </c>
      <c r="AY54" s="94">
        <f t="shared" si="52"/>
        <v>45444</v>
      </c>
      <c r="AZ54" s="94">
        <f t="shared" si="52"/>
        <v>45474</v>
      </c>
      <c r="BA54" s="94">
        <f t="shared" si="52"/>
        <v>45505</v>
      </c>
      <c r="BB54" s="94">
        <f t="shared" si="52"/>
        <v>45536</v>
      </c>
      <c r="BC54" s="94">
        <f t="shared" si="52"/>
        <v>45566</v>
      </c>
      <c r="BD54" s="94">
        <f t="shared" si="52"/>
        <v>45597</v>
      </c>
      <c r="BE54" s="94">
        <f t="shared" si="52"/>
        <v>45627</v>
      </c>
      <c r="BF54" s="94">
        <f t="shared" si="52"/>
        <v>45658</v>
      </c>
      <c r="BG54" s="94">
        <f t="shared" si="52"/>
        <v>45689</v>
      </c>
      <c r="BH54" s="94">
        <f t="shared" si="52"/>
        <v>45717</v>
      </c>
      <c r="BI54" s="94">
        <f t="shared" si="52"/>
        <v>45748</v>
      </c>
      <c r="BJ54" s="94">
        <f t="shared" si="52"/>
        <v>45778</v>
      </c>
      <c r="BK54" s="94">
        <f t="shared" si="52"/>
        <v>45809</v>
      </c>
      <c r="BL54" s="94">
        <f t="shared" si="52"/>
        <v>45839</v>
      </c>
      <c r="BM54" s="94">
        <f t="shared" si="52"/>
        <v>45870</v>
      </c>
      <c r="BN54" s="94">
        <f t="shared" si="52"/>
        <v>45901</v>
      </c>
      <c r="BO54" s="94">
        <f t="shared" si="52"/>
        <v>45931</v>
      </c>
      <c r="BP54" s="94">
        <f t="shared" si="52"/>
        <v>45962</v>
      </c>
      <c r="BQ54" s="94">
        <f t="shared" si="52"/>
        <v>45992</v>
      </c>
      <c r="BR54" s="94">
        <f t="shared" si="52"/>
        <v>46023</v>
      </c>
      <c r="BS54" s="94">
        <f t="shared" si="52"/>
        <v>46054</v>
      </c>
      <c r="BT54" s="94">
        <f t="shared" ref="BT54:DZ54" si="53">EDATE(BS54,1)</f>
        <v>46082</v>
      </c>
      <c r="BU54" s="94">
        <f t="shared" si="53"/>
        <v>46113</v>
      </c>
      <c r="BV54" s="94">
        <f t="shared" si="53"/>
        <v>46143</v>
      </c>
      <c r="BW54" s="94">
        <f t="shared" si="53"/>
        <v>46174</v>
      </c>
      <c r="BX54" s="94">
        <f t="shared" si="53"/>
        <v>46204</v>
      </c>
      <c r="BY54" s="94">
        <f t="shared" si="53"/>
        <v>46235</v>
      </c>
      <c r="BZ54" s="94">
        <f t="shared" si="53"/>
        <v>46266</v>
      </c>
      <c r="CA54" s="94">
        <f t="shared" si="53"/>
        <v>46296</v>
      </c>
      <c r="CB54" s="94">
        <f t="shared" si="53"/>
        <v>46327</v>
      </c>
      <c r="CC54" s="94">
        <f t="shared" si="53"/>
        <v>46357</v>
      </c>
      <c r="CD54" s="94">
        <f t="shared" si="53"/>
        <v>46388</v>
      </c>
      <c r="CE54" s="94">
        <f t="shared" si="53"/>
        <v>46419</v>
      </c>
      <c r="CF54" s="94">
        <f t="shared" si="53"/>
        <v>46447</v>
      </c>
      <c r="CG54" s="94">
        <f t="shared" si="53"/>
        <v>46478</v>
      </c>
      <c r="CH54" s="94">
        <f t="shared" si="53"/>
        <v>46508</v>
      </c>
      <c r="CI54" s="94">
        <f t="shared" si="53"/>
        <v>46539</v>
      </c>
      <c r="CJ54" s="94">
        <f t="shared" si="53"/>
        <v>46569</v>
      </c>
      <c r="CK54" s="94">
        <f t="shared" si="53"/>
        <v>46600</v>
      </c>
      <c r="CL54" s="94">
        <f t="shared" si="53"/>
        <v>46631</v>
      </c>
      <c r="CM54" s="94">
        <f t="shared" si="53"/>
        <v>46661</v>
      </c>
      <c r="CN54" s="94">
        <f t="shared" si="53"/>
        <v>46692</v>
      </c>
      <c r="CO54" s="94">
        <f t="shared" si="53"/>
        <v>46722</v>
      </c>
      <c r="CP54" s="94">
        <f t="shared" si="53"/>
        <v>46753</v>
      </c>
      <c r="CQ54" s="94">
        <f t="shared" si="53"/>
        <v>46784</v>
      </c>
      <c r="CR54" s="94">
        <f t="shared" si="53"/>
        <v>46813</v>
      </c>
      <c r="CS54" s="94">
        <f t="shared" si="53"/>
        <v>46844</v>
      </c>
      <c r="CT54" s="94">
        <f t="shared" si="53"/>
        <v>46874</v>
      </c>
      <c r="CU54" s="94">
        <f t="shared" si="53"/>
        <v>46905</v>
      </c>
      <c r="CV54" s="94">
        <f t="shared" si="53"/>
        <v>46935</v>
      </c>
      <c r="CW54" s="94">
        <f t="shared" si="53"/>
        <v>46966</v>
      </c>
      <c r="CX54" s="94">
        <f t="shared" si="53"/>
        <v>46997</v>
      </c>
      <c r="CY54" s="94">
        <f t="shared" si="53"/>
        <v>47027</v>
      </c>
      <c r="CZ54" s="94">
        <f t="shared" si="53"/>
        <v>47058</v>
      </c>
      <c r="DA54" s="94">
        <f t="shared" si="53"/>
        <v>47088</v>
      </c>
      <c r="DB54" s="94">
        <f t="shared" si="53"/>
        <v>47119</v>
      </c>
      <c r="DC54" s="94">
        <f t="shared" si="53"/>
        <v>47150</v>
      </c>
      <c r="DD54" s="94">
        <f t="shared" si="53"/>
        <v>47178</v>
      </c>
      <c r="DE54" s="94">
        <f t="shared" si="53"/>
        <v>47209</v>
      </c>
      <c r="DF54" s="94">
        <f t="shared" si="53"/>
        <v>47239</v>
      </c>
      <c r="DG54" s="94">
        <f t="shared" si="53"/>
        <v>47270</v>
      </c>
      <c r="DH54" s="94">
        <f t="shared" si="53"/>
        <v>47300</v>
      </c>
      <c r="DI54" s="94">
        <f t="shared" si="53"/>
        <v>47331</v>
      </c>
      <c r="DJ54" s="94">
        <f t="shared" si="53"/>
        <v>47362</v>
      </c>
      <c r="DK54" s="94">
        <f t="shared" si="53"/>
        <v>47392</v>
      </c>
      <c r="DL54" s="94">
        <f t="shared" si="53"/>
        <v>47423</v>
      </c>
      <c r="DM54" s="94">
        <f t="shared" si="53"/>
        <v>47453</v>
      </c>
      <c r="DN54" s="94">
        <f t="shared" si="53"/>
        <v>47484</v>
      </c>
      <c r="DO54" s="94">
        <f t="shared" si="53"/>
        <v>47515</v>
      </c>
      <c r="DP54" s="94">
        <f t="shared" si="53"/>
        <v>47543</v>
      </c>
      <c r="DQ54" s="94">
        <f t="shared" si="53"/>
        <v>47574</v>
      </c>
      <c r="DR54" s="94">
        <f t="shared" si="53"/>
        <v>47604</v>
      </c>
      <c r="DS54" s="94">
        <f t="shared" si="53"/>
        <v>47635</v>
      </c>
      <c r="DT54" s="94">
        <f t="shared" si="53"/>
        <v>47665</v>
      </c>
      <c r="DU54" s="94">
        <f t="shared" si="53"/>
        <v>47696</v>
      </c>
      <c r="DV54" s="94">
        <f t="shared" si="53"/>
        <v>47727</v>
      </c>
      <c r="DW54" s="94">
        <f t="shared" si="53"/>
        <v>47757</v>
      </c>
      <c r="DX54" s="94">
        <f t="shared" si="53"/>
        <v>47788</v>
      </c>
      <c r="DY54" s="94">
        <f t="shared" si="53"/>
        <v>47818</v>
      </c>
      <c r="DZ54" s="94">
        <f t="shared" si="53"/>
        <v>47849</v>
      </c>
    </row>
    <row r="55" spans="1:207" s="14" customFormat="1">
      <c r="C55" s="14" t="s">
        <v>361</v>
      </c>
      <c r="F55" s="23">
        <f>IF(F54&lt;$D47,0,MIN($D50/$D49,E57))</f>
        <v>41729329.230769232</v>
      </c>
      <c r="G55" s="23">
        <f t="shared" ref="G55:O55" si="54">IF(G54&lt;$D47,0,MIN($D50/$D49,F57))</f>
        <v>41729329.230769232</v>
      </c>
      <c r="H55" s="23">
        <f t="shared" si="54"/>
        <v>41729329.230769232</v>
      </c>
      <c r="I55" s="23">
        <f t="shared" si="54"/>
        <v>41729329.230769232</v>
      </c>
      <c r="J55" s="23">
        <f t="shared" si="54"/>
        <v>41729329.230769232</v>
      </c>
      <c r="K55" s="23">
        <f t="shared" si="54"/>
        <v>41729329.230769232</v>
      </c>
      <c r="L55" s="23">
        <f t="shared" si="54"/>
        <v>41729329.230769232</v>
      </c>
      <c r="M55" s="23">
        <f t="shared" si="54"/>
        <v>41729329.230769232</v>
      </c>
      <c r="N55" s="23">
        <f t="shared" si="54"/>
        <v>41729329.230769232</v>
      </c>
      <c r="O55" s="23">
        <f t="shared" si="54"/>
        <v>35676676.923076987</v>
      </c>
      <c r="P55" s="23">
        <f t="shared" ref="P55:AU55" si="55">IF(P54&lt;$D47,0,MIN($D50/$D49,O57))</f>
        <v>0</v>
      </c>
      <c r="Q55" s="23">
        <f t="shared" si="55"/>
        <v>0</v>
      </c>
      <c r="R55" s="23">
        <f t="shared" si="55"/>
        <v>0</v>
      </c>
      <c r="S55" s="23">
        <f t="shared" si="55"/>
        <v>0</v>
      </c>
      <c r="T55" s="23">
        <f t="shared" si="55"/>
        <v>0</v>
      </c>
      <c r="U55" s="23">
        <f t="shared" si="55"/>
        <v>0</v>
      </c>
      <c r="V55" s="23">
        <f t="shared" si="55"/>
        <v>0</v>
      </c>
      <c r="W55" s="23">
        <f t="shared" si="55"/>
        <v>0</v>
      </c>
      <c r="X55" s="23">
        <f t="shared" si="55"/>
        <v>0</v>
      </c>
      <c r="Y55" s="23">
        <f t="shared" si="55"/>
        <v>0</v>
      </c>
      <c r="Z55" s="23">
        <f t="shared" si="55"/>
        <v>0</v>
      </c>
      <c r="AA55" s="23">
        <f t="shared" si="55"/>
        <v>0</v>
      </c>
      <c r="AB55" s="23">
        <f t="shared" si="55"/>
        <v>0</v>
      </c>
      <c r="AC55" s="23">
        <f t="shared" si="55"/>
        <v>0</v>
      </c>
      <c r="AD55" s="23">
        <f t="shared" si="55"/>
        <v>0</v>
      </c>
      <c r="AE55" s="23">
        <f t="shared" si="55"/>
        <v>0</v>
      </c>
      <c r="AF55" s="23">
        <f t="shared" si="55"/>
        <v>0</v>
      </c>
      <c r="AG55" s="23">
        <f t="shared" si="55"/>
        <v>0</v>
      </c>
      <c r="AH55" s="23">
        <f t="shared" si="55"/>
        <v>0</v>
      </c>
      <c r="AI55" s="23">
        <f t="shared" si="55"/>
        <v>0</v>
      </c>
      <c r="AJ55" s="23">
        <f t="shared" si="55"/>
        <v>0</v>
      </c>
      <c r="AK55" s="23">
        <f t="shared" si="55"/>
        <v>0</v>
      </c>
      <c r="AL55" s="23">
        <f t="shared" si="55"/>
        <v>0</v>
      </c>
      <c r="AM55" s="23">
        <f t="shared" si="55"/>
        <v>0</v>
      </c>
      <c r="AN55" s="23">
        <f t="shared" si="55"/>
        <v>0</v>
      </c>
      <c r="AO55" s="23">
        <f t="shared" si="55"/>
        <v>0</v>
      </c>
      <c r="AP55" s="23">
        <f t="shared" si="55"/>
        <v>0</v>
      </c>
      <c r="AQ55" s="23">
        <f t="shared" si="55"/>
        <v>0</v>
      </c>
      <c r="AR55" s="23">
        <f t="shared" si="55"/>
        <v>0</v>
      </c>
      <c r="AS55" s="23">
        <f t="shared" si="55"/>
        <v>0</v>
      </c>
      <c r="AT55" s="23">
        <f t="shared" si="55"/>
        <v>0</v>
      </c>
      <c r="AU55" s="23">
        <f t="shared" si="55"/>
        <v>0</v>
      </c>
      <c r="AV55" s="23">
        <f t="shared" ref="AV55:CA55" si="56">IF(AV54&lt;$D47,0,MIN($D50/$D49,AU57))</f>
        <v>0</v>
      </c>
      <c r="AW55" s="23">
        <f t="shared" si="56"/>
        <v>0</v>
      </c>
      <c r="AX55" s="23">
        <f t="shared" si="56"/>
        <v>0</v>
      </c>
      <c r="AY55" s="23">
        <f t="shared" si="56"/>
        <v>0</v>
      </c>
      <c r="AZ55" s="23">
        <f t="shared" si="56"/>
        <v>0</v>
      </c>
      <c r="BA55" s="23">
        <f t="shared" si="56"/>
        <v>0</v>
      </c>
      <c r="BB55" s="23">
        <f t="shared" si="56"/>
        <v>0</v>
      </c>
      <c r="BC55" s="23">
        <f t="shared" si="56"/>
        <v>0</v>
      </c>
      <c r="BD55" s="23">
        <f t="shared" si="56"/>
        <v>0</v>
      </c>
      <c r="BE55" s="23">
        <f t="shared" si="56"/>
        <v>0</v>
      </c>
      <c r="BF55" s="23">
        <f t="shared" si="56"/>
        <v>0</v>
      </c>
      <c r="BG55" s="23">
        <f t="shared" si="56"/>
        <v>0</v>
      </c>
      <c r="BH55" s="23">
        <f t="shared" si="56"/>
        <v>0</v>
      </c>
      <c r="BI55" s="23">
        <f t="shared" si="56"/>
        <v>0</v>
      </c>
      <c r="BJ55" s="23">
        <f t="shared" si="56"/>
        <v>0</v>
      </c>
      <c r="BK55" s="23">
        <f t="shared" si="56"/>
        <v>0</v>
      </c>
      <c r="BL55" s="23">
        <f t="shared" si="56"/>
        <v>0</v>
      </c>
      <c r="BM55" s="23">
        <f t="shared" si="56"/>
        <v>0</v>
      </c>
      <c r="BN55" s="23">
        <f t="shared" si="56"/>
        <v>0</v>
      </c>
      <c r="BO55" s="23">
        <f t="shared" si="56"/>
        <v>0</v>
      </c>
      <c r="BP55" s="23">
        <f t="shared" si="56"/>
        <v>0</v>
      </c>
      <c r="BQ55" s="23">
        <f t="shared" si="56"/>
        <v>0</v>
      </c>
      <c r="BR55" s="23">
        <f t="shared" si="56"/>
        <v>0</v>
      </c>
      <c r="BS55" s="23">
        <f t="shared" si="56"/>
        <v>0</v>
      </c>
      <c r="BT55" s="23">
        <f t="shared" si="56"/>
        <v>0</v>
      </c>
      <c r="BU55" s="23">
        <f t="shared" si="56"/>
        <v>0</v>
      </c>
      <c r="BV55" s="23">
        <f t="shared" si="56"/>
        <v>0</v>
      </c>
      <c r="BW55" s="23">
        <f t="shared" si="56"/>
        <v>0</v>
      </c>
      <c r="BX55" s="23">
        <f t="shared" si="56"/>
        <v>0</v>
      </c>
      <c r="BY55" s="23">
        <f t="shared" si="56"/>
        <v>0</v>
      </c>
      <c r="BZ55" s="23">
        <f t="shared" si="56"/>
        <v>0</v>
      </c>
      <c r="CA55" s="23">
        <f t="shared" si="56"/>
        <v>0</v>
      </c>
      <c r="CB55" s="23">
        <f t="shared" ref="CB55:DG55" si="57">IF(CB54&lt;$D47,0,MIN($D50/$D49,CA57))</f>
        <v>0</v>
      </c>
      <c r="CC55" s="23">
        <f t="shared" si="57"/>
        <v>0</v>
      </c>
      <c r="CD55" s="23">
        <f t="shared" si="57"/>
        <v>0</v>
      </c>
      <c r="CE55" s="23">
        <f t="shared" si="57"/>
        <v>0</v>
      </c>
      <c r="CF55" s="23">
        <f t="shared" si="57"/>
        <v>0</v>
      </c>
      <c r="CG55" s="23">
        <f t="shared" si="57"/>
        <v>0</v>
      </c>
      <c r="CH55" s="23">
        <f t="shared" si="57"/>
        <v>0</v>
      </c>
      <c r="CI55" s="23">
        <f t="shared" si="57"/>
        <v>0</v>
      </c>
      <c r="CJ55" s="23">
        <f t="shared" si="57"/>
        <v>0</v>
      </c>
      <c r="CK55" s="23">
        <f t="shared" si="57"/>
        <v>0</v>
      </c>
      <c r="CL55" s="23">
        <f t="shared" si="57"/>
        <v>0</v>
      </c>
      <c r="CM55" s="23">
        <f t="shared" si="57"/>
        <v>0</v>
      </c>
      <c r="CN55" s="23">
        <f t="shared" si="57"/>
        <v>0</v>
      </c>
      <c r="CO55" s="23">
        <f t="shared" si="57"/>
        <v>0</v>
      </c>
      <c r="CP55" s="23">
        <f t="shared" si="57"/>
        <v>0</v>
      </c>
      <c r="CQ55" s="23">
        <f t="shared" si="57"/>
        <v>0</v>
      </c>
      <c r="CR55" s="23">
        <f t="shared" si="57"/>
        <v>0</v>
      </c>
      <c r="CS55" s="23">
        <f t="shared" si="57"/>
        <v>0</v>
      </c>
      <c r="CT55" s="23">
        <f t="shared" si="57"/>
        <v>0</v>
      </c>
      <c r="CU55" s="23">
        <f t="shared" si="57"/>
        <v>0</v>
      </c>
      <c r="CV55" s="23">
        <f t="shared" si="57"/>
        <v>0</v>
      </c>
      <c r="CW55" s="23">
        <f t="shared" si="57"/>
        <v>0</v>
      </c>
      <c r="CX55" s="23">
        <f t="shared" si="57"/>
        <v>0</v>
      </c>
      <c r="CY55" s="23">
        <f t="shared" si="57"/>
        <v>0</v>
      </c>
      <c r="CZ55" s="23">
        <f t="shared" si="57"/>
        <v>0</v>
      </c>
      <c r="DA55" s="23">
        <f t="shared" si="57"/>
        <v>0</v>
      </c>
      <c r="DB55" s="23">
        <f t="shared" si="57"/>
        <v>0</v>
      </c>
      <c r="DC55" s="23">
        <f t="shared" si="57"/>
        <v>0</v>
      </c>
      <c r="DD55" s="23">
        <f t="shared" si="57"/>
        <v>0</v>
      </c>
      <c r="DE55" s="23">
        <f t="shared" si="57"/>
        <v>0</v>
      </c>
      <c r="DF55" s="23">
        <f t="shared" si="57"/>
        <v>0</v>
      </c>
      <c r="DG55" s="23">
        <f t="shared" si="57"/>
        <v>0</v>
      </c>
      <c r="DH55" s="23">
        <f t="shared" ref="DH55:DZ55" si="58">IF(DH54&lt;$D47,0,MIN($D50/$D49,DG57))</f>
        <v>0</v>
      </c>
      <c r="DI55" s="23">
        <f t="shared" si="58"/>
        <v>0</v>
      </c>
      <c r="DJ55" s="23">
        <f t="shared" si="58"/>
        <v>0</v>
      </c>
      <c r="DK55" s="23">
        <f t="shared" si="58"/>
        <v>0</v>
      </c>
      <c r="DL55" s="23">
        <f t="shared" si="58"/>
        <v>0</v>
      </c>
      <c r="DM55" s="23">
        <f t="shared" si="58"/>
        <v>0</v>
      </c>
      <c r="DN55" s="23">
        <f t="shared" si="58"/>
        <v>0</v>
      </c>
      <c r="DO55" s="23">
        <f t="shared" si="58"/>
        <v>0</v>
      </c>
      <c r="DP55" s="23">
        <f t="shared" si="58"/>
        <v>0</v>
      </c>
      <c r="DQ55" s="23">
        <f t="shared" si="58"/>
        <v>0</v>
      </c>
      <c r="DR55" s="23">
        <f t="shared" si="58"/>
        <v>0</v>
      </c>
      <c r="DS55" s="23">
        <f t="shared" si="58"/>
        <v>0</v>
      </c>
      <c r="DT55" s="23">
        <f t="shared" si="58"/>
        <v>0</v>
      </c>
      <c r="DU55" s="23">
        <f t="shared" si="58"/>
        <v>0</v>
      </c>
      <c r="DV55" s="23">
        <f t="shared" si="58"/>
        <v>0</v>
      </c>
      <c r="DW55" s="23">
        <f t="shared" si="58"/>
        <v>0</v>
      </c>
      <c r="DX55" s="23">
        <f t="shared" si="58"/>
        <v>0</v>
      </c>
      <c r="DY55" s="23">
        <f t="shared" si="58"/>
        <v>0</v>
      </c>
      <c r="DZ55" s="23">
        <f t="shared" si="58"/>
        <v>0</v>
      </c>
      <c r="EA55" s="23"/>
      <c r="EB55" s="23"/>
      <c r="EC55" s="23"/>
      <c r="ED55" s="23"/>
      <c r="EE55" s="23"/>
      <c r="EF55" s="23"/>
      <c r="EG55" s="23"/>
      <c r="EH55" s="23"/>
      <c r="EI55" s="23"/>
      <c r="EJ55" s="23"/>
      <c r="EK55" s="23"/>
      <c r="EL55" s="23"/>
      <c r="EM55" s="23"/>
      <c r="EN55" s="23"/>
      <c r="EO55" s="23"/>
      <c r="EP55" s="23"/>
      <c r="EQ55" s="23"/>
      <c r="ER55" s="23"/>
      <c r="ES55" s="23"/>
      <c r="ET55" s="23"/>
      <c r="EU55" s="23"/>
      <c r="EV55" s="23"/>
      <c r="EW55" s="23"/>
      <c r="EX55" s="23"/>
      <c r="EY55" s="23"/>
      <c r="EZ55" s="23"/>
      <c r="FA55" s="23"/>
      <c r="FB55" s="23"/>
      <c r="FC55" s="23"/>
      <c r="FD55" s="23"/>
      <c r="FE55" s="23"/>
      <c r="FF55" s="23"/>
      <c r="FG55" s="23"/>
      <c r="FH55" s="23"/>
      <c r="FI55" s="23"/>
      <c r="FJ55" s="23"/>
      <c r="FK55" s="23"/>
      <c r="FL55" s="23"/>
      <c r="FM55" s="23"/>
      <c r="FN55" s="23"/>
      <c r="FO55" s="23"/>
      <c r="FP55" s="23"/>
      <c r="FQ55" s="23"/>
      <c r="FR55" s="23"/>
      <c r="FS55" s="23"/>
      <c r="FT55" s="23"/>
      <c r="FU55" s="23"/>
      <c r="FV55" s="23"/>
      <c r="FW55" s="23"/>
      <c r="FX55" s="23"/>
      <c r="FY55" s="23"/>
      <c r="FZ55" s="23"/>
      <c r="GA55" s="23"/>
      <c r="GB55" s="23"/>
      <c r="GC55" s="23"/>
      <c r="GD55" s="23"/>
      <c r="GE55" s="23"/>
      <c r="GF55" s="23"/>
      <c r="GG55" s="23"/>
      <c r="GH55" s="23"/>
      <c r="GI55" s="23"/>
      <c r="GJ55" s="23"/>
      <c r="GK55" s="23"/>
      <c r="GL55" s="23"/>
      <c r="GM55" s="23"/>
      <c r="GN55" s="23"/>
      <c r="GO55" s="23"/>
      <c r="GP55" s="23"/>
      <c r="GQ55" s="23"/>
      <c r="GR55" s="23"/>
      <c r="GS55" s="23"/>
      <c r="GT55" s="23"/>
      <c r="GU55" s="23"/>
      <c r="GV55" s="23"/>
      <c r="GW55" s="23"/>
      <c r="GX55" s="23"/>
      <c r="GY55" s="23"/>
    </row>
    <row r="56" spans="1:207" s="14" customFormat="1">
      <c r="C56" s="14" t="s">
        <v>362</v>
      </c>
      <c r="F56" s="23">
        <f t="shared" ref="F56:K56" si="59">IF(OR(F54&lt;$D47,F54&gt;$D48),0,MIN(MAX($D50,$D51)/$D49-F55,E58))</f>
        <v>0</v>
      </c>
      <c r="G56" s="23">
        <f t="shared" si="59"/>
        <v>0</v>
      </c>
      <c r="H56" s="23">
        <f t="shared" si="59"/>
        <v>0</v>
      </c>
      <c r="I56" s="23">
        <f t="shared" si="59"/>
        <v>0</v>
      </c>
      <c r="J56" s="23">
        <f t="shared" si="59"/>
        <v>0</v>
      </c>
      <c r="K56" s="23">
        <f t="shared" si="59"/>
        <v>0</v>
      </c>
      <c r="L56" s="23">
        <f t="shared" ref="L56:AK56" si="60">IF(OR(L54&lt;$D47,L54&gt;$D48),0,MIN(MAX($D50,$D51)/$D49-L55,K58))</f>
        <v>0</v>
      </c>
      <c r="M56" s="23">
        <f t="shared" si="60"/>
        <v>0</v>
      </c>
      <c r="N56" s="23">
        <f t="shared" si="60"/>
        <v>0</v>
      </c>
      <c r="O56" s="23">
        <f t="shared" si="60"/>
        <v>6052652.3076922446</v>
      </c>
      <c r="P56" s="23">
        <f t="shared" si="60"/>
        <v>41729329.230769232</v>
      </c>
      <c r="Q56" s="23">
        <f t="shared" si="60"/>
        <v>41729329.230769232</v>
      </c>
      <c r="R56" s="23">
        <f t="shared" si="60"/>
        <v>41729329.230769232</v>
      </c>
      <c r="S56" s="23">
        <f t="shared" si="60"/>
        <v>0</v>
      </c>
      <c r="T56" s="23">
        <f t="shared" si="60"/>
        <v>0</v>
      </c>
      <c r="U56" s="23">
        <f t="shared" si="60"/>
        <v>0</v>
      </c>
      <c r="V56" s="23">
        <f t="shared" si="60"/>
        <v>0</v>
      </c>
      <c r="W56" s="23">
        <f t="shared" si="60"/>
        <v>0</v>
      </c>
      <c r="X56" s="23">
        <f t="shared" si="60"/>
        <v>0</v>
      </c>
      <c r="Y56" s="23">
        <f t="shared" si="60"/>
        <v>0</v>
      </c>
      <c r="Z56" s="23">
        <f t="shared" si="60"/>
        <v>0</v>
      </c>
      <c r="AA56" s="23">
        <f t="shared" si="60"/>
        <v>0</v>
      </c>
      <c r="AB56" s="23">
        <f t="shared" si="60"/>
        <v>0</v>
      </c>
      <c r="AC56" s="23">
        <f t="shared" si="60"/>
        <v>0</v>
      </c>
      <c r="AD56" s="23">
        <f t="shared" si="60"/>
        <v>0</v>
      </c>
      <c r="AE56" s="23">
        <f t="shared" si="60"/>
        <v>0</v>
      </c>
      <c r="AF56" s="23">
        <f t="shared" si="60"/>
        <v>0</v>
      </c>
      <c r="AG56" s="23">
        <f t="shared" si="60"/>
        <v>0</v>
      </c>
      <c r="AH56" s="23">
        <f t="shared" si="60"/>
        <v>0</v>
      </c>
      <c r="AI56" s="23">
        <f t="shared" si="60"/>
        <v>0</v>
      </c>
      <c r="AJ56" s="23">
        <f t="shared" si="60"/>
        <v>0</v>
      </c>
      <c r="AK56" s="23">
        <f t="shared" si="60"/>
        <v>0</v>
      </c>
      <c r="AL56" s="23">
        <f t="shared" ref="AL56:BQ56" si="61">IF(OR(AL54&lt;$D47,AL54&gt;$D48),0,MIN(MAX($D50,$D51)/$D49-AL55,AK58))</f>
        <v>0</v>
      </c>
      <c r="AM56" s="23">
        <f t="shared" si="61"/>
        <v>0</v>
      </c>
      <c r="AN56" s="23">
        <f t="shared" si="61"/>
        <v>0</v>
      </c>
      <c r="AO56" s="23">
        <f t="shared" si="61"/>
        <v>0</v>
      </c>
      <c r="AP56" s="23">
        <f t="shared" si="61"/>
        <v>0</v>
      </c>
      <c r="AQ56" s="23">
        <f t="shared" si="61"/>
        <v>0</v>
      </c>
      <c r="AR56" s="23">
        <f t="shared" si="61"/>
        <v>0</v>
      </c>
      <c r="AS56" s="23">
        <f t="shared" si="61"/>
        <v>0</v>
      </c>
      <c r="AT56" s="23">
        <f t="shared" si="61"/>
        <v>0</v>
      </c>
      <c r="AU56" s="23">
        <f t="shared" si="61"/>
        <v>0</v>
      </c>
      <c r="AV56" s="23">
        <f t="shared" si="61"/>
        <v>0</v>
      </c>
      <c r="AW56" s="23">
        <f t="shared" si="61"/>
        <v>0</v>
      </c>
      <c r="AX56" s="23">
        <f t="shared" si="61"/>
        <v>0</v>
      </c>
      <c r="AY56" s="23">
        <f t="shared" si="61"/>
        <v>0</v>
      </c>
      <c r="AZ56" s="23">
        <f t="shared" si="61"/>
        <v>0</v>
      </c>
      <c r="BA56" s="23">
        <f t="shared" si="61"/>
        <v>0</v>
      </c>
      <c r="BB56" s="23">
        <f t="shared" si="61"/>
        <v>0</v>
      </c>
      <c r="BC56" s="23">
        <f t="shared" si="61"/>
        <v>0</v>
      </c>
      <c r="BD56" s="23">
        <f t="shared" si="61"/>
        <v>0</v>
      </c>
      <c r="BE56" s="23">
        <f t="shared" si="61"/>
        <v>0</v>
      </c>
      <c r="BF56" s="23">
        <f t="shared" si="61"/>
        <v>0</v>
      </c>
      <c r="BG56" s="23">
        <f t="shared" si="61"/>
        <v>0</v>
      </c>
      <c r="BH56" s="23">
        <f t="shared" si="61"/>
        <v>0</v>
      </c>
      <c r="BI56" s="23">
        <f t="shared" si="61"/>
        <v>0</v>
      </c>
      <c r="BJ56" s="23">
        <f t="shared" si="61"/>
        <v>0</v>
      </c>
      <c r="BK56" s="23">
        <f t="shared" si="61"/>
        <v>0</v>
      </c>
      <c r="BL56" s="23">
        <f t="shared" si="61"/>
        <v>0</v>
      </c>
      <c r="BM56" s="23">
        <f t="shared" si="61"/>
        <v>0</v>
      </c>
      <c r="BN56" s="23">
        <f t="shared" si="61"/>
        <v>0</v>
      </c>
      <c r="BO56" s="23">
        <f t="shared" si="61"/>
        <v>0</v>
      </c>
      <c r="BP56" s="23">
        <f t="shared" si="61"/>
        <v>0</v>
      </c>
      <c r="BQ56" s="23">
        <f t="shared" si="61"/>
        <v>0</v>
      </c>
      <c r="BR56" s="23">
        <f t="shared" ref="BR56:CW56" si="62">IF(OR(BR54&lt;$D47,BR54&gt;$D48),0,MIN(MAX($D50,$D51)/$D49-BR55,BQ58))</f>
        <v>0</v>
      </c>
      <c r="BS56" s="23">
        <f t="shared" si="62"/>
        <v>0</v>
      </c>
      <c r="BT56" s="23">
        <f t="shared" si="62"/>
        <v>0</v>
      </c>
      <c r="BU56" s="23">
        <f t="shared" si="62"/>
        <v>0</v>
      </c>
      <c r="BV56" s="23">
        <f t="shared" si="62"/>
        <v>0</v>
      </c>
      <c r="BW56" s="23">
        <f t="shared" si="62"/>
        <v>0</v>
      </c>
      <c r="BX56" s="23">
        <f t="shared" si="62"/>
        <v>0</v>
      </c>
      <c r="BY56" s="23">
        <f t="shared" si="62"/>
        <v>0</v>
      </c>
      <c r="BZ56" s="23">
        <f t="shared" si="62"/>
        <v>0</v>
      </c>
      <c r="CA56" s="23">
        <f t="shared" si="62"/>
        <v>0</v>
      </c>
      <c r="CB56" s="23">
        <f t="shared" si="62"/>
        <v>0</v>
      </c>
      <c r="CC56" s="23">
        <f t="shared" si="62"/>
        <v>0</v>
      </c>
      <c r="CD56" s="23">
        <f t="shared" si="62"/>
        <v>0</v>
      </c>
      <c r="CE56" s="23">
        <f t="shared" si="62"/>
        <v>0</v>
      </c>
      <c r="CF56" s="23">
        <f t="shared" si="62"/>
        <v>0</v>
      </c>
      <c r="CG56" s="23">
        <f t="shared" si="62"/>
        <v>0</v>
      </c>
      <c r="CH56" s="23">
        <f t="shared" si="62"/>
        <v>0</v>
      </c>
      <c r="CI56" s="23">
        <f t="shared" si="62"/>
        <v>0</v>
      </c>
      <c r="CJ56" s="23">
        <f t="shared" si="62"/>
        <v>0</v>
      </c>
      <c r="CK56" s="23">
        <f t="shared" si="62"/>
        <v>0</v>
      </c>
      <c r="CL56" s="23">
        <f t="shared" si="62"/>
        <v>0</v>
      </c>
      <c r="CM56" s="23">
        <f t="shared" si="62"/>
        <v>0</v>
      </c>
      <c r="CN56" s="23">
        <f t="shared" si="62"/>
        <v>0</v>
      </c>
      <c r="CO56" s="23">
        <f t="shared" si="62"/>
        <v>0</v>
      </c>
      <c r="CP56" s="23">
        <f t="shared" si="62"/>
        <v>0</v>
      </c>
      <c r="CQ56" s="23">
        <f t="shared" si="62"/>
        <v>0</v>
      </c>
      <c r="CR56" s="23">
        <f t="shared" si="62"/>
        <v>0</v>
      </c>
      <c r="CS56" s="23">
        <f t="shared" si="62"/>
        <v>0</v>
      </c>
      <c r="CT56" s="23">
        <f t="shared" si="62"/>
        <v>0</v>
      </c>
      <c r="CU56" s="23">
        <f t="shared" si="62"/>
        <v>0</v>
      </c>
      <c r="CV56" s="23">
        <f t="shared" si="62"/>
        <v>0</v>
      </c>
      <c r="CW56" s="23">
        <f t="shared" si="62"/>
        <v>0</v>
      </c>
      <c r="CX56" s="23">
        <f t="shared" ref="CX56:DZ56" si="63">IF(OR(CX54&lt;$D47,CX54&gt;$D48),0,MIN(MAX($D50,$D51)/$D49-CX55,CW58))</f>
        <v>0</v>
      </c>
      <c r="CY56" s="23">
        <f t="shared" si="63"/>
        <v>0</v>
      </c>
      <c r="CZ56" s="23">
        <f t="shared" si="63"/>
        <v>0</v>
      </c>
      <c r="DA56" s="23">
        <f t="shared" si="63"/>
        <v>0</v>
      </c>
      <c r="DB56" s="23">
        <f t="shared" si="63"/>
        <v>0</v>
      </c>
      <c r="DC56" s="23">
        <f t="shared" si="63"/>
        <v>0</v>
      </c>
      <c r="DD56" s="23">
        <f t="shared" si="63"/>
        <v>0</v>
      </c>
      <c r="DE56" s="23">
        <f t="shared" si="63"/>
        <v>0</v>
      </c>
      <c r="DF56" s="23">
        <f t="shared" si="63"/>
        <v>0</v>
      </c>
      <c r="DG56" s="23">
        <f t="shared" si="63"/>
        <v>0</v>
      </c>
      <c r="DH56" s="23">
        <f t="shared" si="63"/>
        <v>0</v>
      </c>
      <c r="DI56" s="23">
        <f t="shared" si="63"/>
        <v>0</v>
      </c>
      <c r="DJ56" s="23">
        <f t="shared" si="63"/>
        <v>0</v>
      </c>
      <c r="DK56" s="23">
        <f t="shared" si="63"/>
        <v>0</v>
      </c>
      <c r="DL56" s="23">
        <f t="shared" si="63"/>
        <v>0</v>
      </c>
      <c r="DM56" s="23">
        <f t="shared" si="63"/>
        <v>0</v>
      </c>
      <c r="DN56" s="23">
        <f t="shared" si="63"/>
        <v>0</v>
      </c>
      <c r="DO56" s="23">
        <f t="shared" si="63"/>
        <v>0</v>
      </c>
      <c r="DP56" s="23">
        <f t="shared" si="63"/>
        <v>0</v>
      </c>
      <c r="DQ56" s="23">
        <f t="shared" si="63"/>
        <v>0</v>
      </c>
      <c r="DR56" s="23">
        <f t="shared" si="63"/>
        <v>0</v>
      </c>
      <c r="DS56" s="23">
        <f t="shared" si="63"/>
        <v>0</v>
      </c>
      <c r="DT56" s="23">
        <f t="shared" si="63"/>
        <v>0</v>
      </c>
      <c r="DU56" s="23">
        <f t="shared" si="63"/>
        <v>0</v>
      </c>
      <c r="DV56" s="23">
        <f t="shared" si="63"/>
        <v>0</v>
      </c>
      <c r="DW56" s="23">
        <f t="shared" si="63"/>
        <v>0</v>
      </c>
      <c r="DX56" s="23">
        <f t="shared" si="63"/>
        <v>0</v>
      </c>
      <c r="DY56" s="23">
        <f t="shared" si="63"/>
        <v>0</v>
      </c>
      <c r="DZ56" s="23">
        <f t="shared" si="63"/>
        <v>0</v>
      </c>
      <c r="EA56" s="23"/>
      <c r="EB56" s="23"/>
      <c r="EC56" s="23"/>
      <c r="ED56" s="23"/>
      <c r="EE56" s="23"/>
      <c r="EF56" s="23"/>
      <c r="EG56" s="23"/>
      <c r="EH56" s="23"/>
      <c r="EI56" s="23"/>
      <c r="EJ56" s="23"/>
      <c r="EK56" s="23"/>
      <c r="EL56" s="23"/>
      <c r="EM56" s="23"/>
      <c r="EN56" s="23"/>
      <c r="EO56" s="23"/>
      <c r="EP56" s="23"/>
      <c r="EQ56" s="23"/>
      <c r="ER56" s="23"/>
      <c r="ES56" s="23"/>
      <c r="ET56" s="23"/>
      <c r="EU56" s="23"/>
      <c r="EV56" s="23"/>
      <c r="EW56" s="23"/>
      <c r="EX56" s="23"/>
      <c r="EY56" s="23"/>
      <c r="EZ56" s="23"/>
      <c r="FA56" s="23"/>
      <c r="FB56" s="23"/>
      <c r="FC56" s="23"/>
      <c r="FD56" s="23"/>
      <c r="FE56" s="23"/>
      <c r="FF56" s="23"/>
      <c r="FG56" s="23"/>
      <c r="FH56" s="23"/>
      <c r="FI56" s="23"/>
      <c r="FJ56" s="23"/>
      <c r="FK56" s="23"/>
      <c r="FL56" s="23"/>
      <c r="FM56" s="23"/>
      <c r="FN56" s="23"/>
      <c r="FO56" s="23"/>
      <c r="FP56" s="23"/>
      <c r="FQ56" s="23"/>
      <c r="FR56" s="23"/>
      <c r="FS56" s="23"/>
      <c r="FT56" s="23"/>
      <c r="FU56" s="23"/>
      <c r="FV56" s="23"/>
      <c r="FW56" s="23"/>
      <c r="FX56" s="23"/>
      <c r="FY56" s="23"/>
      <c r="FZ56" s="23"/>
      <c r="GA56" s="23"/>
      <c r="GB56" s="23"/>
      <c r="GC56" s="23"/>
      <c r="GD56" s="23"/>
      <c r="GE56" s="23"/>
      <c r="GF56" s="23"/>
      <c r="GG56" s="23"/>
      <c r="GH56" s="23"/>
      <c r="GI56" s="23"/>
      <c r="GJ56" s="23"/>
      <c r="GK56" s="23"/>
      <c r="GL56" s="23"/>
      <c r="GM56" s="23"/>
      <c r="GN56" s="23"/>
      <c r="GO56" s="23"/>
      <c r="GP56" s="23"/>
      <c r="GQ56" s="23"/>
      <c r="GR56" s="23"/>
      <c r="GS56" s="23"/>
      <c r="GT56" s="23"/>
      <c r="GU56" s="23"/>
      <c r="GV56" s="23"/>
      <c r="GW56" s="23"/>
      <c r="GX56" s="23"/>
      <c r="GY56" s="23"/>
    </row>
    <row r="57" spans="1:207" s="14" customFormat="1">
      <c r="C57" s="14" t="s">
        <v>51</v>
      </c>
      <c r="E57" s="23"/>
      <c r="F57" s="23">
        <f>MAX($D50-$D51-SUM($F$55:F55),0)</f>
        <v>369511310.76923078</v>
      </c>
      <c r="G57" s="23">
        <f>MAX($D50-$D51-SUM($F$55:G55),0)</f>
        <v>327781981.53846157</v>
      </c>
      <c r="H57" s="23">
        <f>MAX($D50-$D51-SUM($F$55:H55),0)</f>
        <v>286052652.30769229</v>
      </c>
      <c r="I57" s="23">
        <f>MAX($D50-$D51-SUM($F$55:I55),0)</f>
        <v>244323323.07692307</v>
      </c>
      <c r="J57" s="23">
        <f>MAX($D50-$D51-SUM($F$55:J55),0)</f>
        <v>202593993.84615386</v>
      </c>
      <c r="K57" s="23">
        <f>MAX($D50-$D51-SUM($F$55:K55),0)</f>
        <v>160864664.61538464</v>
      </c>
      <c r="L57" s="23">
        <f>MAX($D50-$D51-SUM($F$55:L55),0)</f>
        <v>119135335.38461542</v>
      </c>
      <c r="M57" s="23">
        <f>MAX($D50-$D51-SUM($F$55:M55),0)</f>
        <v>77406006.153846204</v>
      </c>
      <c r="N57" s="23">
        <f>MAX($D50-$D51-SUM($F$55:N55),0)</f>
        <v>35676676.923076987</v>
      </c>
      <c r="O57" s="23">
        <f>MAX($D50-$D51-SUM($F$55:O55),0)</f>
        <v>0</v>
      </c>
      <c r="P57" s="23">
        <f>MAX($D50-$D51-SUM($F$55:P55),0)</f>
        <v>0</v>
      </c>
      <c r="Q57" s="23">
        <f>MAX($D50-$D51-SUM($F$55:Q55),0)</f>
        <v>0</v>
      </c>
      <c r="R57" s="23">
        <f>MAX($D50-$D51-SUM($F$55:R55),0)</f>
        <v>0</v>
      </c>
      <c r="S57" s="23">
        <f>MAX($D50-$D51-SUM($F$55:S55),0)</f>
        <v>0</v>
      </c>
      <c r="T57" s="23">
        <f>MAX($D50-$D51-SUM($F$55:T55),0)</f>
        <v>0</v>
      </c>
      <c r="U57" s="23">
        <f>MAX($D50-$D51-SUM($F$55:U55),0)</f>
        <v>0</v>
      </c>
      <c r="V57" s="23">
        <f>MAX($D50-$D51-SUM($F$55:V55),0)</f>
        <v>0</v>
      </c>
      <c r="W57" s="23">
        <f>MAX($D50-$D51-SUM($F$55:W55),0)</f>
        <v>0</v>
      </c>
      <c r="X57" s="23">
        <f>MAX($D50-$D51-SUM($F$55:X55),0)</f>
        <v>0</v>
      </c>
      <c r="Y57" s="23">
        <f>MAX($D50-$D51-SUM($F$55:Y55),0)</f>
        <v>0</v>
      </c>
      <c r="Z57" s="23">
        <f>MAX($D50-$D51-SUM($F$55:Z55),0)</f>
        <v>0</v>
      </c>
      <c r="AA57" s="23">
        <f>MAX($D50-$D51-SUM($F$55:AA55),0)</f>
        <v>0</v>
      </c>
      <c r="AB57" s="23">
        <f>MAX($D50-$D51-SUM($F$55:AB55),0)</f>
        <v>0</v>
      </c>
      <c r="AC57" s="23">
        <f>MAX($D50-$D51-SUM($F$55:AC55),0)</f>
        <v>0</v>
      </c>
      <c r="AD57" s="23">
        <f>MAX($D50-$D51-SUM($F$55:AD55),0)</f>
        <v>0</v>
      </c>
      <c r="AE57" s="23">
        <f>MAX($D50-$D51-SUM($F$55:AE55),0)</f>
        <v>0</v>
      </c>
      <c r="AF57" s="23">
        <f>MAX($D50-$D51-SUM($F$55:AF55),0)</f>
        <v>0</v>
      </c>
      <c r="AG57" s="23">
        <f>MAX($D50-$D51-SUM($F$55:AG55),0)</f>
        <v>0</v>
      </c>
      <c r="AH57" s="23">
        <f>MAX($D50-$D51-SUM($F$55:AH55),0)</f>
        <v>0</v>
      </c>
      <c r="AI57" s="23">
        <f>MAX($D50-$D51-SUM($F$55:AI55),0)</f>
        <v>0</v>
      </c>
      <c r="AJ57" s="23">
        <f>MAX($D50-$D51-SUM($F$55:AJ55),0)</f>
        <v>0</v>
      </c>
      <c r="AK57" s="23">
        <f>MAX($D50-$D51-SUM($F$55:AK55),0)</f>
        <v>0</v>
      </c>
      <c r="AL57" s="23">
        <f>MAX($D50-$D51-SUM($F$55:AL55),0)</f>
        <v>0</v>
      </c>
      <c r="AM57" s="23">
        <f>MAX($D50-$D51-SUM($F$55:AM55),0)</f>
        <v>0</v>
      </c>
      <c r="AN57" s="23">
        <f>MAX($D50-$D51-SUM($F$55:AN55),0)</f>
        <v>0</v>
      </c>
      <c r="AO57" s="23">
        <f>MAX($D50-$D51-SUM($F$55:AO55),0)</f>
        <v>0</v>
      </c>
      <c r="AP57" s="23">
        <f>MAX($D50-$D51-SUM($F$55:AP55),0)</f>
        <v>0</v>
      </c>
      <c r="AQ57" s="23">
        <f>MAX($D50-$D51-SUM($F$55:AQ55),0)</f>
        <v>0</v>
      </c>
      <c r="AR57" s="23">
        <f>MAX($D50-$D51-SUM($F$55:AR55),0)</f>
        <v>0</v>
      </c>
      <c r="AS57" s="23">
        <f>MAX($D50-$D51-SUM($F$55:AS55),0)</f>
        <v>0</v>
      </c>
      <c r="AT57" s="23">
        <f>MAX($D50-$D51-SUM($F$55:AT55),0)</f>
        <v>0</v>
      </c>
      <c r="AU57" s="23">
        <f>MAX($D50-$D51-SUM($F$55:AU55),0)</f>
        <v>0</v>
      </c>
      <c r="AV57" s="23">
        <f>MAX($D50-$D51-SUM($F$55:AV55),0)</f>
        <v>0</v>
      </c>
      <c r="AW57" s="23">
        <f>MAX($D50-$D51-SUM($F$55:AW55),0)</f>
        <v>0</v>
      </c>
      <c r="AX57" s="23">
        <f>MAX($D50-$D51-SUM($F$55:AX55),0)</f>
        <v>0</v>
      </c>
      <c r="AY57" s="23">
        <f>MAX($D50-$D51-SUM($F$55:AY55),0)</f>
        <v>0</v>
      </c>
      <c r="AZ57" s="23">
        <f>MAX($D50-$D51-SUM($F$55:AZ55),0)</f>
        <v>0</v>
      </c>
      <c r="BA57" s="23">
        <f>MAX($D50-$D51-SUM($F$55:BA55),0)</f>
        <v>0</v>
      </c>
      <c r="BB57" s="23">
        <f>MAX($D50-$D51-SUM($F$55:BB55),0)</f>
        <v>0</v>
      </c>
      <c r="BC57" s="23">
        <f>MAX($D50-$D51-SUM($F$55:BC55),0)</f>
        <v>0</v>
      </c>
      <c r="BD57" s="23">
        <f>MAX($D50-$D51-SUM($F$55:BD55),0)</f>
        <v>0</v>
      </c>
      <c r="BE57" s="23">
        <f>MAX($D50-$D51-SUM($F$55:BE55),0)</f>
        <v>0</v>
      </c>
      <c r="BF57" s="23">
        <f>MAX($D50-$D51-SUM($F$55:BF55),0)</f>
        <v>0</v>
      </c>
      <c r="BG57" s="23">
        <f>MAX($D50-$D51-SUM($F$55:BG55),0)</f>
        <v>0</v>
      </c>
      <c r="BH57" s="23">
        <f>MAX($D50-$D51-SUM($F$55:BH55),0)</f>
        <v>0</v>
      </c>
      <c r="BI57" s="23">
        <f>MAX($D50-$D51-SUM($F$55:BI55),0)</f>
        <v>0</v>
      </c>
      <c r="BJ57" s="23">
        <f>MAX($D50-$D51-SUM($F$55:BJ55),0)</f>
        <v>0</v>
      </c>
      <c r="BK57" s="23">
        <f>MAX($D50-$D51-SUM($F$55:BK55),0)</f>
        <v>0</v>
      </c>
      <c r="BL57" s="23">
        <f>MAX($D50-$D51-SUM($F$55:BL55),0)</f>
        <v>0</v>
      </c>
      <c r="BM57" s="23">
        <f>MAX($D50-$D51-SUM($F$55:BM55),0)</f>
        <v>0</v>
      </c>
      <c r="BN57" s="23">
        <f>MAX($D50-$D51-SUM($F$55:BN55),0)</f>
        <v>0</v>
      </c>
      <c r="BO57" s="23">
        <f>MAX($D50-$D51-SUM($F$55:BO55),0)</f>
        <v>0</v>
      </c>
      <c r="BP57" s="23">
        <f>MAX($D50-$D51-SUM($F$55:BP55),0)</f>
        <v>0</v>
      </c>
      <c r="BQ57" s="23">
        <f>MAX($D50-$D51-SUM($F$55:BQ55),0)</f>
        <v>0</v>
      </c>
      <c r="BR57" s="23">
        <f>MAX($D50-$D51-SUM($F$55:BR55),0)</f>
        <v>0</v>
      </c>
      <c r="BS57" s="23">
        <f>MAX($D50-$D51-SUM($F$55:BS55),0)</f>
        <v>0</v>
      </c>
      <c r="BT57" s="23">
        <f>MAX($D50-$D51-SUM($F$55:BT55),0)</f>
        <v>0</v>
      </c>
      <c r="BU57" s="23">
        <f>MAX($D50-$D51-SUM($F$55:BU55),0)</f>
        <v>0</v>
      </c>
      <c r="BV57" s="23">
        <f>MAX($D50-$D51-SUM($F$55:BV55),0)</f>
        <v>0</v>
      </c>
      <c r="BW57" s="23">
        <f>MAX($D50-$D51-SUM($F$55:BW55),0)</f>
        <v>0</v>
      </c>
      <c r="BX57" s="23">
        <f>MAX($D50-$D51-SUM($F$55:BX55),0)</f>
        <v>0</v>
      </c>
      <c r="BY57" s="23">
        <f>MAX($D50-$D51-SUM($F$55:BY55),0)</f>
        <v>0</v>
      </c>
      <c r="BZ57" s="23">
        <f>MAX($D50-$D51-SUM($F$55:BZ55),0)</f>
        <v>0</v>
      </c>
      <c r="CA57" s="23">
        <f>MAX($D50-$D51-SUM($F$55:CA55),0)</f>
        <v>0</v>
      </c>
      <c r="CB57" s="23">
        <f>MAX($D50-$D51-SUM($F$55:CB55),0)</f>
        <v>0</v>
      </c>
      <c r="CC57" s="23">
        <f>MAX($D50-$D51-SUM($F$55:CC55),0)</f>
        <v>0</v>
      </c>
      <c r="CD57" s="23">
        <f>MAX($D50-$D51-SUM($F$55:CD55),0)</f>
        <v>0</v>
      </c>
      <c r="CE57" s="23">
        <f>MAX($D50-$D51-SUM($F$55:CE55),0)</f>
        <v>0</v>
      </c>
      <c r="CF57" s="23">
        <f>MAX($D50-$D51-SUM($F$55:CF55),0)</f>
        <v>0</v>
      </c>
      <c r="CG57" s="23">
        <f>MAX($D50-$D51-SUM($F$55:CG55),0)</f>
        <v>0</v>
      </c>
      <c r="CH57" s="23">
        <f>MAX($D50-$D51-SUM($F$55:CH55),0)</f>
        <v>0</v>
      </c>
      <c r="CI57" s="23">
        <f>MAX($D50-$D51-SUM($F$55:CI55),0)</f>
        <v>0</v>
      </c>
      <c r="CJ57" s="23">
        <f>MAX($D50-$D51-SUM($F$55:CJ55),0)</f>
        <v>0</v>
      </c>
      <c r="CK57" s="23">
        <f>MAX($D50-$D51-SUM($F$55:CK55),0)</f>
        <v>0</v>
      </c>
      <c r="CL57" s="23">
        <f>MAX($D50-$D51-SUM($F$55:CL55),0)</f>
        <v>0</v>
      </c>
      <c r="CM57" s="23">
        <f>MAX($D50-$D51-SUM($F$55:CM55),0)</f>
        <v>0</v>
      </c>
      <c r="CN57" s="23">
        <f>MAX($D50-$D51-SUM($F$55:CN55),0)</f>
        <v>0</v>
      </c>
      <c r="CO57" s="23">
        <f>MAX($D50-$D51-SUM($F$55:CO55),0)</f>
        <v>0</v>
      </c>
      <c r="CP57" s="23">
        <f>MAX($D50-$D51-SUM($F$55:CP55),0)</f>
        <v>0</v>
      </c>
      <c r="CQ57" s="23">
        <f>MAX($D50-$D51-SUM($F$55:CQ55),0)</f>
        <v>0</v>
      </c>
      <c r="CR57" s="23">
        <f>MAX($D50-$D51-SUM($F$55:CR55),0)</f>
        <v>0</v>
      </c>
      <c r="CS57" s="23">
        <f>MAX($D50-$D51-SUM($F$55:CS55),0)</f>
        <v>0</v>
      </c>
      <c r="CT57" s="23">
        <f>MAX($D50-$D51-SUM($F$55:CT55),0)</f>
        <v>0</v>
      </c>
      <c r="CU57" s="23">
        <f>MAX($D50-$D51-SUM($F$55:CU55),0)</f>
        <v>0</v>
      </c>
      <c r="CV57" s="23">
        <f>MAX($D50-$D51-SUM($F$55:CV55),0)</f>
        <v>0</v>
      </c>
      <c r="CW57" s="23">
        <f>MAX($D50-$D51-SUM($F$55:CW55),0)</f>
        <v>0</v>
      </c>
      <c r="CX57" s="23">
        <f>MAX($D50-$D51-SUM($F$55:CX55),0)</f>
        <v>0</v>
      </c>
      <c r="CY57" s="23">
        <f>MAX($D50-$D51-SUM($F$55:CY55),0)</f>
        <v>0</v>
      </c>
      <c r="CZ57" s="23">
        <f>MAX($D50-$D51-SUM($F$55:CZ55),0)</f>
        <v>0</v>
      </c>
      <c r="DA57" s="23">
        <f>MAX($D50-$D51-SUM($F$55:DA55),0)</f>
        <v>0</v>
      </c>
      <c r="DB57" s="23">
        <f>MAX($D50-$D51-SUM($F$55:DB55),0)</f>
        <v>0</v>
      </c>
      <c r="DC57" s="23">
        <f>MAX($D50-$D51-SUM($F$55:DC55),0)</f>
        <v>0</v>
      </c>
      <c r="DD57" s="23">
        <f>MAX($D50-$D51-SUM($F$55:DD55),0)</f>
        <v>0</v>
      </c>
      <c r="DE57" s="23">
        <f>MAX($D50-$D51-SUM($F$55:DE55),0)</f>
        <v>0</v>
      </c>
      <c r="DF57" s="23">
        <f>MAX($D50-$D51-SUM($F$55:DF55),0)</f>
        <v>0</v>
      </c>
      <c r="DG57" s="23">
        <f>MAX($D50-$D51-SUM($F$55:DG55),0)</f>
        <v>0</v>
      </c>
      <c r="DH57" s="23">
        <f>MAX($D50-$D51-SUM($F$55:DH55),0)</f>
        <v>0</v>
      </c>
      <c r="DI57" s="23">
        <f>MAX($D50-$D51-SUM($F$55:DI55),0)</f>
        <v>0</v>
      </c>
      <c r="DJ57" s="23">
        <f>MAX($D50-$D51-SUM($F$55:DJ55),0)</f>
        <v>0</v>
      </c>
      <c r="DK57" s="23">
        <f>MAX($D50-$D51-SUM($F$55:DK55),0)</f>
        <v>0</v>
      </c>
      <c r="DL57" s="23">
        <f>MAX($D50-$D51-SUM($F$55:DL55),0)</f>
        <v>0</v>
      </c>
      <c r="DM57" s="23">
        <f>MAX($D50-$D51-SUM($F$55:DM55),0)</f>
        <v>0</v>
      </c>
      <c r="DN57" s="23">
        <f>MAX($D50-$D51-SUM($F$55:DN55),0)</f>
        <v>0</v>
      </c>
      <c r="DO57" s="23">
        <f>MAX($D50-$D51-SUM($F$55:DO55),0)</f>
        <v>0</v>
      </c>
      <c r="DP57" s="23">
        <f>MAX($D50-$D51-SUM($F$55:DP55),0)</f>
        <v>0</v>
      </c>
      <c r="DQ57" s="23">
        <f>MAX($D50-$D51-SUM($F$55:DQ55),0)</f>
        <v>0</v>
      </c>
      <c r="DR57" s="23">
        <f>MAX($D50-$D51-SUM($F$55:DR55),0)</f>
        <v>0</v>
      </c>
      <c r="DS57" s="23">
        <f>MAX($D50-$D51-SUM($F$55:DS55),0)</f>
        <v>0</v>
      </c>
      <c r="DT57" s="23">
        <f>MAX($D50-$D51-SUM($F$55:DT55),0)</f>
        <v>0</v>
      </c>
      <c r="DU57" s="23">
        <f>MAX($D50-$D51-SUM($F$55:DU55),0)</f>
        <v>0</v>
      </c>
      <c r="DV57" s="23">
        <f>MAX($D50-$D51-SUM($F$55:DV55),0)</f>
        <v>0</v>
      </c>
      <c r="DW57" s="23">
        <f>MAX($D50-$D51-SUM($F$55:DW55),0)</f>
        <v>0</v>
      </c>
      <c r="DX57" s="23">
        <f>MAX($D50-$D51-SUM($F$55:DX55),0)</f>
        <v>0</v>
      </c>
      <c r="DY57" s="23">
        <f>MAX($D50-$D51-SUM($F$55:DY55),0)</f>
        <v>0</v>
      </c>
      <c r="DZ57" s="23">
        <f>MAX($D50-$D51-SUM($F$55:DZ55),0)</f>
        <v>0</v>
      </c>
      <c r="EA57" s="23"/>
      <c r="EB57" s="23"/>
      <c r="EC57" s="23"/>
      <c r="ED57" s="23"/>
      <c r="EE57" s="23"/>
      <c r="EF57" s="23"/>
      <c r="EG57" s="23"/>
      <c r="EH57" s="23"/>
      <c r="EI57" s="23"/>
      <c r="EJ57" s="23"/>
      <c r="EK57" s="23"/>
      <c r="EL57" s="23"/>
      <c r="EM57" s="23"/>
      <c r="EN57" s="23"/>
      <c r="EO57" s="23"/>
      <c r="EP57" s="23"/>
      <c r="EQ57" s="23"/>
      <c r="ER57" s="23"/>
      <c r="ES57" s="23"/>
      <c r="ET57" s="23"/>
      <c r="EU57" s="23"/>
      <c r="EV57" s="23"/>
      <c r="EW57" s="23"/>
      <c r="EX57" s="23"/>
      <c r="EY57" s="23"/>
      <c r="EZ57" s="23"/>
      <c r="FA57" s="23"/>
      <c r="FB57" s="23"/>
      <c r="FC57" s="23"/>
      <c r="FD57" s="23"/>
      <c r="FE57" s="23"/>
      <c r="FF57" s="23"/>
      <c r="FG57" s="23"/>
      <c r="FH57" s="23"/>
      <c r="FI57" s="23"/>
      <c r="FJ57" s="23"/>
      <c r="FK57" s="23"/>
      <c r="FL57" s="23"/>
      <c r="FM57" s="23"/>
      <c r="FN57" s="23"/>
      <c r="FO57" s="23"/>
      <c r="FP57" s="23"/>
      <c r="FQ57" s="23"/>
      <c r="FR57" s="23"/>
      <c r="FS57" s="23"/>
      <c r="FT57" s="23"/>
      <c r="FU57" s="23"/>
      <c r="FV57" s="23"/>
      <c r="FW57" s="23"/>
      <c r="FX57" s="23"/>
      <c r="FY57" s="23"/>
      <c r="FZ57" s="23"/>
      <c r="GA57" s="23"/>
      <c r="GB57" s="23"/>
      <c r="GC57" s="23"/>
      <c r="GD57" s="23"/>
      <c r="GE57" s="23"/>
      <c r="GF57" s="23"/>
      <c r="GG57" s="23"/>
      <c r="GH57" s="23"/>
      <c r="GI57" s="23"/>
      <c r="GJ57" s="23"/>
      <c r="GK57" s="23"/>
      <c r="GL57" s="23"/>
      <c r="GM57" s="23"/>
      <c r="GN57" s="23"/>
      <c r="GO57" s="23"/>
      <c r="GP57" s="23"/>
      <c r="GQ57" s="23"/>
      <c r="GR57" s="23"/>
      <c r="GS57" s="23"/>
      <c r="GT57" s="23"/>
      <c r="GU57" s="23"/>
      <c r="GV57" s="23"/>
      <c r="GW57" s="23"/>
      <c r="GX57" s="23"/>
      <c r="GY57" s="23"/>
    </row>
    <row r="58" spans="1:207" s="14" customFormat="1">
      <c r="C58" s="14" t="s">
        <v>360</v>
      </c>
      <c r="F58" s="23">
        <f>$D51-SUM($F56:F$56)</f>
        <v>131240640</v>
      </c>
      <c r="G58" s="23">
        <f>$D51-SUM($F56:G$56)</f>
        <v>131240640</v>
      </c>
      <c r="H58" s="23">
        <f>$D51-SUM($F56:H$56)</f>
        <v>131240640</v>
      </c>
      <c r="I58" s="23">
        <f>$D51-SUM($F56:I$56)</f>
        <v>131240640</v>
      </c>
      <c r="J58" s="23">
        <f>$D51-SUM($F56:J$56)</f>
        <v>131240640</v>
      </c>
      <c r="K58" s="23">
        <f>$D51-SUM($F56:K$56)</f>
        <v>131240640</v>
      </c>
      <c r="L58" s="23">
        <f>$D51-SUM($F56:L$56)</f>
        <v>131240640</v>
      </c>
      <c r="M58" s="23">
        <f>$D51-SUM($F56:M$56)</f>
        <v>131240640</v>
      </c>
      <c r="N58" s="23">
        <f>$D51-SUM($F56:N$56)</f>
        <v>131240640</v>
      </c>
      <c r="O58" s="23">
        <f>$D51-SUM($F56:O$56)</f>
        <v>125187987.69230776</v>
      </c>
      <c r="P58" s="23">
        <f>$D51-SUM($F56:P$56)</f>
        <v>83458658.461538523</v>
      </c>
      <c r="Q58" s="23">
        <f>$D51-SUM($F56:Q$56)</f>
        <v>41729329.230769292</v>
      </c>
      <c r="R58" s="23">
        <f>$D51-SUM($F56:R$56)</f>
        <v>0</v>
      </c>
      <c r="S58" s="23">
        <f>$D51-SUM($F56:S$56)</f>
        <v>0</v>
      </c>
      <c r="T58" s="23">
        <f>$D51-SUM($F56:T$56)</f>
        <v>0</v>
      </c>
      <c r="U58" s="23">
        <f>$D51-SUM($F56:U$56)</f>
        <v>0</v>
      </c>
      <c r="V58" s="23">
        <f>$D51-SUM($F56:V$56)</f>
        <v>0</v>
      </c>
      <c r="W58" s="23">
        <f>$D51-SUM($F56:W$56)</f>
        <v>0</v>
      </c>
      <c r="X58" s="23">
        <f>$D51-SUM($F56:X$56)</f>
        <v>0</v>
      </c>
      <c r="Y58" s="23">
        <f>$D51-SUM($F56:Y$56)</f>
        <v>0</v>
      </c>
      <c r="Z58" s="23">
        <f>$D51-SUM($F56:Z$56)</f>
        <v>0</v>
      </c>
      <c r="AA58" s="23">
        <f>$D51-SUM($F56:AA$56)</f>
        <v>0</v>
      </c>
      <c r="AB58" s="23">
        <f>$D51-SUM($F56:AB$56)</f>
        <v>0</v>
      </c>
      <c r="AC58" s="23">
        <f>$D51-SUM($F56:AC$56)</f>
        <v>0</v>
      </c>
      <c r="AD58" s="23">
        <f>$D51-SUM($F56:AD$56)</f>
        <v>0</v>
      </c>
      <c r="AE58" s="23">
        <f>$D51-SUM($F56:AE$56)</f>
        <v>0</v>
      </c>
      <c r="AF58" s="23">
        <f>$D51-SUM($F56:AF$56)</f>
        <v>0</v>
      </c>
      <c r="AG58" s="23">
        <f>$D51-SUM($F56:AG$56)</f>
        <v>0</v>
      </c>
      <c r="AH58" s="23">
        <f>$D51-SUM($F56:AH$56)</f>
        <v>0</v>
      </c>
      <c r="AI58" s="23">
        <f>$D51-SUM($F56:AI$56)</f>
        <v>0</v>
      </c>
      <c r="AJ58" s="23">
        <f>$D51-SUM($F56:AJ$56)</f>
        <v>0</v>
      </c>
      <c r="AK58" s="23">
        <f>$D51-SUM($F56:AK$56)</f>
        <v>0</v>
      </c>
      <c r="AL58" s="23">
        <f>$D51-SUM($F56:AL$56)</f>
        <v>0</v>
      </c>
      <c r="AM58" s="23">
        <f>$D51-SUM($F56:AM$56)</f>
        <v>0</v>
      </c>
      <c r="AN58" s="23">
        <f>$D51-SUM($F56:AN$56)</f>
        <v>0</v>
      </c>
      <c r="AO58" s="23">
        <f>$D51-SUM($F56:AO$56)</f>
        <v>0</v>
      </c>
      <c r="AP58" s="23">
        <f>$D51-SUM($F56:AP$56)</f>
        <v>0</v>
      </c>
      <c r="AQ58" s="23">
        <f>$D51-SUM($F56:AQ$56)</f>
        <v>0</v>
      </c>
      <c r="AR58" s="23">
        <f>$D51-SUM($F56:AR$56)</f>
        <v>0</v>
      </c>
      <c r="AS58" s="23">
        <f>$D51-SUM($F56:AS$56)</f>
        <v>0</v>
      </c>
      <c r="AT58" s="23">
        <f>$D51-SUM($F56:AT$56)</f>
        <v>0</v>
      </c>
      <c r="AU58" s="23">
        <f>$D51-SUM($F56:AU$56)</f>
        <v>0</v>
      </c>
      <c r="AV58" s="23">
        <f>$D51-SUM($F56:AV$56)</f>
        <v>0</v>
      </c>
      <c r="AW58" s="23">
        <f>$D51-SUM($F56:AW$56)</f>
        <v>0</v>
      </c>
      <c r="AX58" s="23">
        <f>$D51-SUM($F56:AX$56)</f>
        <v>0</v>
      </c>
      <c r="AY58" s="23">
        <f>$D51-SUM($F56:AY$56)</f>
        <v>0</v>
      </c>
      <c r="AZ58" s="23">
        <f>$D51-SUM($F56:AZ$56)</f>
        <v>0</v>
      </c>
      <c r="BA58" s="23">
        <f>$D51-SUM($F56:BA$56)</f>
        <v>0</v>
      </c>
      <c r="BB58" s="23">
        <f>$D51-SUM($F56:BB$56)</f>
        <v>0</v>
      </c>
      <c r="BC58" s="23">
        <f>$D51-SUM($F56:BC$56)</f>
        <v>0</v>
      </c>
      <c r="BD58" s="23">
        <f>$D51-SUM($F56:BD$56)</f>
        <v>0</v>
      </c>
      <c r="BE58" s="23">
        <f>$D51-SUM($F56:BE$56)</f>
        <v>0</v>
      </c>
      <c r="BF58" s="23">
        <f>$D51-SUM($F56:BF$56)</f>
        <v>0</v>
      </c>
      <c r="BG58" s="23">
        <f>$D51-SUM($F56:BG$56)</f>
        <v>0</v>
      </c>
      <c r="BH58" s="23">
        <f>$D51-SUM($F56:BH$56)</f>
        <v>0</v>
      </c>
      <c r="BI58" s="23">
        <f>$D51-SUM($F56:BI$56)</f>
        <v>0</v>
      </c>
      <c r="BJ58" s="23">
        <f>$D51-SUM($F56:BJ$56)</f>
        <v>0</v>
      </c>
      <c r="BK58" s="23">
        <f>$D51-SUM($F56:BK$56)</f>
        <v>0</v>
      </c>
      <c r="BL58" s="23">
        <f>$D51-SUM($F56:BL$56)</f>
        <v>0</v>
      </c>
      <c r="BM58" s="23">
        <f>$D51-SUM($F56:BM$56)</f>
        <v>0</v>
      </c>
      <c r="BN58" s="23">
        <f>$D51-SUM($F56:BN$56)</f>
        <v>0</v>
      </c>
      <c r="BO58" s="23">
        <f>$D51-SUM($F56:BO$56)</f>
        <v>0</v>
      </c>
      <c r="BP58" s="23">
        <f>$D51-SUM($F56:BP$56)</f>
        <v>0</v>
      </c>
      <c r="BQ58" s="23">
        <f>$D51-SUM($F56:BQ$56)</f>
        <v>0</v>
      </c>
      <c r="BR58" s="23">
        <f>$D51-SUM($F56:BR$56)</f>
        <v>0</v>
      </c>
      <c r="BS58" s="23">
        <f>$D51-SUM($F56:BS$56)</f>
        <v>0</v>
      </c>
      <c r="BT58" s="23">
        <f>$D51-SUM($F56:BT$56)</f>
        <v>0</v>
      </c>
      <c r="BU58" s="23">
        <f>$D51-SUM($F56:BU$56)</f>
        <v>0</v>
      </c>
      <c r="BV58" s="23">
        <f>$D51-SUM($F56:BV$56)</f>
        <v>0</v>
      </c>
      <c r="BW58" s="23">
        <f>$D51-SUM($F56:BW$56)</f>
        <v>0</v>
      </c>
      <c r="BX58" s="23">
        <f>$D51-SUM($F56:BX$56)</f>
        <v>0</v>
      </c>
      <c r="BY58" s="23">
        <f>$D51-SUM($F56:BY$56)</f>
        <v>0</v>
      </c>
      <c r="BZ58" s="23">
        <f>$D51-SUM($F56:BZ$56)</f>
        <v>0</v>
      </c>
      <c r="CA58" s="23">
        <f>$D51-SUM($F56:CA$56)</f>
        <v>0</v>
      </c>
      <c r="CB58" s="23">
        <f>$D51-SUM($F56:CB$56)</f>
        <v>0</v>
      </c>
      <c r="CC58" s="23">
        <f>$D51-SUM($F56:CC$56)</f>
        <v>0</v>
      </c>
      <c r="CD58" s="23">
        <f>$D51-SUM($F56:CD$56)</f>
        <v>0</v>
      </c>
      <c r="CE58" s="23">
        <f>$D51-SUM($F56:CE$56)</f>
        <v>0</v>
      </c>
      <c r="CF58" s="23">
        <f>$D51-SUM($F56:CF$56)</f>
        <v>0</v>
      </c>
      <c r="CG58" s="23">
        <f>$D51-SUM($F56:CG$56)</f>
        <v>0</v>
      </c>
      <c r="CH58" s="23">
        <f>$D51-SUM($F56:CH$56)</f>
        <v>0</v>
      </c>
      <c r="CI58" s="23">
        <f>$D51-SUM($F56:CI$56)</f>
        <v>0</v>
      </c>
      <c r="CJ58" s="23">
        <f>$D51-SUM($F56:CJ$56)</f>
        <v>0</v>
      </c>
      <c r="CK58" s="23">
        <f>$D51-SUM($F56:CK$56)</f>
        <v>0</v>
      </c>
      <c r="CL58" s="23">
        <f>$D51-SUM($F56:CL$56)</f>
        <v>0</v>
      </c>
      <c r="CM58" s="23">
        <f>$D51-SUM($F56:CM$56)</f>
        <v>0</v>
      </c>
      <c r="CN58" s="23">
        <f>$D51-SUM($F56:CN$56)</f>
        <v>0</v>
      </c>
      <c r="CO58" s="23">
        <f>$D51-SUM($F56:CO$56)</f>
        <v>0</v>
      </c>
      <c r="CP58" s="23">
        <f>$D51-SUM($F56:CP$56)</f>
        <v>0</v>
      </c>
      <c r="CQ58" s="23">
        <f>$D51-SUM($F56:CQ$56)</f>
        <v>0</v>
      </c>
      <c r="CR58" s="23">
        <f>$D51-SUM($F56:CR$56)</f>
        <v>0</v>
      </c>
      <c r="CS58" s="23">
        <f>$D51-SUM($F56:CS$56)</f>
        <v>0</v>
      </c>
      <c r="CT58" s="23">
        <f>$D51-SUM($F56:CT$56)</f>
        <v>0</v>
      </c>
      <c r="CU58" s="23">
        <f>$D51-SUM($F56:CU$56)</f>
        <v>0</v>
      </c>
      <c r="CV58" s="23">
        <f>$D51-SUM($F56:CV$56)</f>
        <v>0</v>
      </c>
      <c r="CW58" s="23">
        <f>$D51-SUM($F56:CW$56)</f>
        <v>0</v>
      </c>
      <c r="CX58" s="23">
        <f>$D51-SUM($F56:CX$56)</f>
        <v>0</v>
      </c>
      <c r="CY58" s="23">
        <f>$D51-SUM($F56:CY$56)</f>
        <v>0</v>
      </c>
      <c r="CZ58" s="23">
        <f>$D51-SUM($F56:CZ$56)</f>
        <v>0</v>
      </c>
      <c r="DA58" s="23">
        <f>$D51-SUM($F56:DA$56)</f>
        <v>0</v>
      </c>
      <c r="DB58" s="23">
        <f>$D51-SUM($F56:DB$56)</f>
        <v>0</v>
      </c>
      <c r="DC58" s="23">
        <f>$D51-SUM($F56:DC$56)</f>
        <v>0</v>
      </c>
      <c r="DD58" s="23">
        <f>$D51-SUM($F56:DD$56)</f>
        <v>0</v>
      </c>
      <c r="DE58" s="23">
        <f>$D51-SUM($F56:DE$56)</f>
        <v>0</v>
      </c>
      <c r="DF58" s="23">
        <f>$D51-SUM($F56:DF$56)</f>
        <v>0</v>
      </c>
      <c r="DG58" s="23">
        <f>$D51-SUM($F56:DG$56)</f>
        <v>0</v>
      </c>
      <c r="DH58" s="23">
        <f>$D51-SUM($F56:DH$56)</f>
        <v>0</v>
      </c>
      <c r="DI58" s="23">
        <f>$D51-SUM($F56:DI$56)</f>
        <v>0</v>
      </c>
      <c r="DJ58" s="23">
        <f>$D51-SUM($F56:DJ$56)</f>
        <v>0</v>
      </c>
      <c r="DK58" s="23">
        <f>$D51-SUM($F56:DK$56)</f>
        <v>0</v>
      </c>
      <c r="DL58" s="23">
        <f>$D51-SUM($F56:DL$56)</f>
        <v>0</v>
      </c>
      <c r="DM58" s="23">
        <f>$D51-SUM($F56:DM$56)</f>
        <v>0</v>
      </c>
      <c r="DN58" s="23">
        <f>$D51-SUM($F56:DN$56)</f>
        <v>0</v>
      </c>
      <c r="DO58" s="23">
        <f>$D51-SUM($F56:DO$56)</f>
        <v>0</v>
      </c>
      <c r="DP58" s="23">
        <f>$D51-SUM($F56:DP$56)</f>
        <v>0</v>
      </c>
      <c r="DQ58" s="23">
        <f>$D51-SUM($F56:DQ$56)</f>
        <v>0</v>
      </c>
      <c r="DR58" s="23">
        <f>$D51-SUM($F56:DR$56)</f>
        <v>0</v>
      </c>
      <c r="DS58" s="23">
        <f>$D51-SUM($F56:DS$56)</f>
        <v>0</v>
      </c>
      <c r="DT58" s="23">
        <f>$D51-SUM($F56:DT$56)</f>
        <v>0</v>
      </c>
      <c r="DU58" s="23">
        <f>$D51-SUM($F56:DU$56)</f>
        <v>0</v>
      </c>
      <c r="DV58" s="23">
        <f>$D51-SUM($F56:DV$56)</f>
        <v>0</v>
      </c>
      <c r="DW58" s="23">
        <f>$D51-SUM($F56:DW$56)</f>
        <v>0</v>
      </c>
      <c r="DX58" s="23">
        <f>$D51-SUM($F56:DX$56)</f>
        <v>0</v>
      </c>
      <c r="DY58" s="23">
        <f>$D51-SUM($F56:DY$56)</f>
        <v>0</v>
      </c>
      <c r="DZ58" s="23">
        <f>$D51-SUM($F56:DZ$56)</f>
        <v>0</v>
      </c>
      <c r="EA58" s="23"/>
      <c r="EB58" s="23"/>
      <c r="EC58" s="23"/>
      <c r="ED58" s="23"/>
      <c r="EE58" s="23"/>
      <c r="EF58" s="23"/>
      <c r="EG58" s="23"/>
      <c r="EH58" s="23"/>
      <c r="EI58" s="23"/>
      <c r="EJ58" s="23"/>
      <c r="EK58" s="23"/>
      <c r="EL58" s="23"/>
      <c r="EM58" s="23"/>
      <c r="EN58" s="23"/>
      <c r="EO58" s="23"/>
      <c r="EP58" s="23"/>
      <c r="EQ58" s="23"/>
      <c r="ER58" s="23"/>
      <c r="ES58" s="23"/>
      <c r="ET58" s="23"/>
      <c r="EU58" s="23"/>
      <c r="EV58" s="23"/>
      <c r="EW58" s="23"/>
      <c r="EX58" s="23"/>
      <c r="EY58" s="23"/>
      <c r="EZ58" s="23"/>
      <c r="FA58" s="23"/>
      <c r="FB58" s="23"/>
      <c r="FC58" s="23"/>
      <c r="FD58" s="23"/>
      <c r="FE58" s="23"/>
      <c r="FF58" s="23"/>
      <c r="FG58" s="23"/>
      <c r="FH58" s="23"/>
      <c r="FI58" s="23"/>
      <c r="FJ58" s="23"/>
      <c r="FK58" s="23"/>
      <c r="FL58" s="23"/>
      <c r="FM58" s="23"/>
      <c r="FN58" s="23"/>
      <c r="FO58" s="23"/>
      <c r="FP58" s="23"/>
      <c r="FQ58" s="23"/>
      <c r="FR58" s="23"/>
      <c r="FS58" s="23"/>
      <c r="FT58" s="23"/>
      <c r="FU58" s="23"/>
      <c r="FV58" s="23"/>
      <c r="FW58" s="23"/>
      <c r="FX58" s="23"/>
      <c r="FY58" s="23"/>
      <c r="FZ58" s="23"/>
      <c r="GA58" s="23"/>
      <c r="GB58" s="23"/>
      <c r="GC58" s="23"/>
      <c r="GD58" s="23"/>
      <c r="GE58" s="23"/>
      <c r="GF58" s="23"/>
      <c r="GG58" s="23"/>
      <c r="GH58" s="23"/>
      <c r="GI58" s="23"/>
      <c r="GJ58" s="23"/>
      <c r="GK58" s="23"/>
      <c r="GL58" s="23"/>
      <c r="GM58" s="23"/>
      <c r="GN58" s="23"/>
      <c r="GO58" s="23"/>
      <c r="GP58" s="23"/>
      <c r="GQ58" s="23"/>
      <c r="GR58" s="23"/>
      <c r="GS58" s="23"/>
      <c r="GT58" s="23"/>
      <c r="GU58" s="23"/>
      <c r="GV58" s="23"/>
      <c r="GW58" s="23"/>
      <c r="GX58" s="23"/>
      <c r="GY58" s="23"/>
    </row>
    <row r="59" spans="1:207" s="14" customFormat="1">
      <c r="F59" s="94"/>
      <c r="G59" s="94"/>
      <c r="H59" s="94"/>
      <c r="I59" s="94"/>
      <c r="J59" s="94"/>
      <c r="K59" s="94"/>
      <c r="L59" s="94"/>
      <c r="M59" s="94"/>
      <c r="N59" s="94"/>
      <c r="O59" s="94"/>
      <c r="P59" s="94"/>
      <c r="Q59" s="94"/>
      <c r="R59" s="94"/>
      <c r="S59" s="94"/>
      <c r="T59" s="94"/>
      <c r="U59" s="94"/>
      <c r="V59" s="94"/>
      <c r="W59" s="94"/>
      <c r="X59" s="94"/>
      <c r="Y59" s="94"/>
      <c r="Z59" s="94"/>
      <c r="AA59" s="94"/>
      <c r="AB59" s="94"/>
      <c r="AC59" s="94"/>
      <c r="AD59" s="94"/>
      <c r="AE59" s="94"/>
      <c r="AF59" s="94"/>
      <c r="AG59" s="94"/>
      <c r="AH59" s="94"/>
      <c r="AI59" s="94"/>
      <c r="AJ59" s="94"/>
      <c r="AK59" s="94"/>
      <c r="AL59" s="94"/>
      <c r="AM59" s="94"/>
      <c r="AN59" s="94"/>
      <c r="AO59" s="94"/>
      <c r="AP59" s="94"/>
      <c r="AQ59" s="94"/>
      <c r="AR59" s="94"/>
      <c r="AS59" s="94"/>
      <c r="AT59" s="94"/>
      <c r="AU59" s="94"/>
      <c r="AV59" s="94"/>
      <c r="AW59" s="94"/>
      <c r="AX59" s="94"/>
      <c r="AY59" s="94"/>
      <c r="AZ59" s="94"/>
      <c r="BA59" s="94"/>
      <c r="BB59" s="94"/>
      <c r="BC59" s="94"/>
      <c r="BD59" s="94"/>
      <c r="BE59" s="94"/>
      <c r="BF59" s="94"/>
      <c r="BG59" s="94"/>
      <c r="BH59" s="94"/>
      <c r="BI59" s="94"/>
      <c r="BJ59" s="94"/>
      <c r="BK59" s="94"/>
      <c r="BL59" s="94"/>
      <c r="BM59" s="94"/>
      <c r="BN59" s="94"/>
      <c r="BO59" s="94"/>
      <c r="BP59" s="94"/>
      <c r="BQ59" s="94"/>
      <c r="BR59" s="94"/>
      <c r="BS59" s="94"/>
      <c r="BT59" s="94"/>
      <c r="BU59" s="94"/>
      <c r="BV59" s="94"/>
      <c r="BW59" s="94"/>
      <c r="BX59" s="94"/>
      <c r="BY59" s="94"/>
      <c r="BZ59" s="94"/>
      <c r="CA59" s="94"/>
      <c r="CB59" s="94"/>
      <c r="CC59" s="94"/>
      <c r="CD59" s="94"/>
      <c r="CE59" s="94"/>
      <c r="CF59" s="94"/>
      <c r="CG59" s="94"/>
      <c r="CH59" s="94"/>
      <c r="CI59" s="94"/>
      <c r="CJ59" s="94"/>
      <c r="CK59" s="94"/>
      <c r="CL59" s="94"/>
      <c r="CM59" s="94"/>
      <c r="CN59" s="94"/>
      <c r="CO59" s="94"/>
      <c r="CP59" s="94"/>
      <c r="CQ59" s="94"/>
      <c r="CR59" s="94"/>
      <c r="CS59" s="94"/>
      <c r="CT59" s="94"/>
      <c r="CU59" s="94"/>
      <c r="CV59" s="94"/>
      <c r="CW59" s="94"/>
      <c r="CX59" s="94"/>
      <c r="CY59" s="94"/>
      <c r="CZ59" s="94"/>
      <c r="DA59" s="94"/>
      <c r="DB59" s="94"/>
      <c r="DC59" s="94"/>
      <c r="DD59" s="94"/>
      <c r="DE59" s="94"/>
      <c r="DF59" s="94"/>
      <c r="DG59" s="94"/>
      <c r="DH59" s="94"/>
      <c r="DI59" s="94"/>
      <c r="DJ59" s="94"/>
      <c r="DK59" s="94"/>
      <c r="DL59" s="94"/>
      <c r="DM59" s="94"/>
      <c r="DN59" s="94"/>
      <c r="DO59" s="94"/>
      <c r="DP59" s="94"/>
      <c r="DQ59" s="94"/>
      <c r="DR59" s="94"/>
      <c r="DS59" s="94"/>
      <c r="DT59" s="94"/>
      <c r="DU59" s="94"/>
      <c r="DV59" s="94"/>
      <c r="DW59" s="94"/>
      <c r="DX59" s="94"/>
      <c r="DY59" s="94"/>
      <c r="DZ59" s="94"/>
    </row>
    <row r="60" spans="1:207" s="14" customFormat="1">
      <c r="A60" s="14" t="s">
        <v>320</v>
      </c>
      <c r="B60" s="14" t="s">
        <v>92</v>
      </c>
      <c r="C60" s="14" t="s">
        <v>211</v>
      </c>
      <c r="D60" s="92">
        <v>43466</v>
      </c>
      <c r="F60" s="94"/>
      <c r="G60" s="94"/>
      <c r="H60" s="94"/>
      <c r="I60" s="94"/>
      <c r="J60" s="94"/>
      <c r="K60" s="94"/>
      <c r="L60" s="94"/>
      <c r="M60" s="94"/>
      <c r="N60" s="94"/>
      <c r="O60" s="94"/>
      <c r="P60" s="94"/>
      <c r="Q60" s="94"/>
      <c r="R60" s="94"/>
      <c r="S60" s="94"/>
      <c r="T60" s="94"/>
      <c r="U60" s="94"/>
      <c r="V60" s="94"/>
      <c r="W60" s="94"/>
      <c r="X60" s="94"/>
      <c r="Y60" s="94"/>
      <c r="Z60" s="94"/>
      <c r="AA60" s="94"/>
      <c r="AB60" s="94"/>
      <c r="AC60" s="94"/>
      <c r="AD60" s="94"/>
      <c r="AE60" s="94"/>
      <c r="AF60" s="94"/>
      <c r="AG60" s="94"/>
      <c r="AH60" s="94"/>
      <c r="AI60" s="94"/>
      <c r="AJ60" s="94"/>
      <c r="AK60" s="94"/>
      <c r="AL60" s="94"/>
      <c r="AM60" s="94"/>
      <c r="AN60" s="94"/>
      <c r="AO60" s="94"/>
      <c r="AP60" s="94"/>
      <c r="AQ60" s="94"/>
      <c r="AR60" s="94"/>
      <c r="AS60" s="94"/>
      <c r="AT60" s="94"/>
      <c r="AU60" s="94"/>
      <c r="AV60" s="94"/>
      <c r="AW60" s="94"/>
      <c r="AX60" s="94"/>
      <c r="AY60" s="94"/>
      <c r="AZ60" s="94"/>
      <c r="BA60" s="94"/>
      <c r="BB60" s="94"/>
      <c r="BC60" s="94"/>
      <c r="BD60" s="94"/>
      <c r="BE60" s="94"/>
      <c r="BF60" s="94"/>
      <c r="BG60" s="94"/>
      <c r="BH60" s="94"/>
      <c r="BI60" s="94"/>
      <c r="BJ60" s="94"/>
      <c r="BK60" s="94"/>
      <c r="BL60" s="94"/>
      <c r="BM60" s="94"/>
      <c r="BN60" s="94"/>
      <c r="BO60" s="94"/>
      <c r="BP60" s="94"/>
      <c r="BQ60" s="94"/>
      <c r="BR60" s="94"/>
      <c r="BS60" s="94"/>
      <c r="BT60" s="94"/>
      <c r="BU60" s="94"/>
      <c r="BV60" s="94"/>
      <c r="BW60" s="94"/>
      <c r="BX60" s="94"/>
      <c r="BY60" s="94"/>
      <c r="BZ60" s="94"/>
      <c r="CA60" s="94"/>
      <c r="CB60" s="94"/>
      <c r="CC60" s="94"/>
      <c r="CD60" s="94"/>
      <c r="CE60" s="94"/>
      <c r="CF60" s="94"/>
      <c r="CG60" s="94"/>
      <c r="CH60" s="94"/>
      <c r="CI60" s="94"/>
      <c r="CJ60" s="94"/>
      <c r="CK60" s="94"/>
      <c r="CL60" s="94"/>
      <c r="CM60" s="94"/>
      <c r="CN60" s="94"/>
      <c r="CO60" s="94"/>
      <c r="CP60" s="94"/>
      <c r="CQ60" s="94"/>
      <c r="CR60" s="94"/>
      <c r="CS60" s="94"/>
      <c r="CT60" s="94"/>
      <c r="CU60" s="94"/>
      <c r="CV60" s="94"/>
      <c r="CW60" s="94"/>
      <c r="CX60" s="94"/>
      <c r="CY60" s="94"/>
      <c r="CZ60" s="94"/>
      <c r="DA60" s="94"/>
      <c r="DB60" s="94"/>
      <c r="DC60" s="94"/>
      <c r="DD60" s="94"/>
      <c r="DE60" s="94"/>
      <c r="DF60" s="94"/>
      <c r="DG60" s="94"/>
      <c r="DH60" s="94"/>
      <c r="DI60" s="94"/>
      <c r="DJ60" s="94"/>
      <c r="DK60" s="94"/>
      <c r="DL60" s="94"/>
      <c r="DM60" s="94"/>
      <c r="DN60" s="94"/>
      <c r="DO60" s="94"/>
      <c r="DP60" s="94"/>
      <c r="DQ60" s="94"/>
      <c r="DR60" s="94"/>
      <c r="DS60" s="94"/>
      <c r="DT60" s="94"/>
      <c r="DU60" s="94"/>
      <c r="DV60" s="94"/>
      <c r="DW60" s="94"/>
      <c r="DX60" s="94"/>
      <c r="DY60" s="94"/>
      <c r="DZ60" s="94"/>
    </row>
    <row r="61" spans="1:207" s="14" customFormat="1">
      <c r="C61" s="14" t="s">
        <v>212</v>
      </c>
      <c r="D61" s="92">
        <v>44470</v>
      </c>
      <c r="F61" s="94"/>
      <c r="G61" s="94"/>
      <c r="H61" s="94"/>
      <c r="I61" s="94"/>
      <c r="J61" s="94"/>
      <c r="K61" s="94"/>
      <c r="L61" s="94"/>
      <c r="M61" s="94"/>
      <c r="N61" s="94"/>
      <c r="O61" s="94"/>
      <c r="P61" s="94"/>
      <c r="Q61" s="94"/>
      <c r="R61" s="94"/>
      <c r="S61" s="94"/>
      <c r="T61" s="94"/>
      <c r="U61" s="94"/>
      <c r="V61" s="94"/>
      <c r="W61" s="94"/>
      <c r="X61" s="94"/>
      <c r="Y61" s="94"/>
      <c r="Z61" s="94"/>
      <c r="AA61" s="94"/>
      <c r="AB61" s="94"/>
      <c r="AC61" s="94"/>
      <c r="AD61" s="94"/>
      <c r="AE61" s="94"/>
      <c r="AF61" s="94"/>
      <c r="AG61" s="94"/>
      <c r="AH61" s="94"/>
      <c r="AI61" s="94"/>
      <c r="AJ61" s="94"/>
      <c r="AK61" s="94"/>
      <c r="AL61" s="94"/>
      <c r="AM61" s="94"/>
      <c r="AN61" s="94"/>
      <c r="AO61" s="94"/>
      <c r="AP61" s="94"/>
      <c r="AQ61" s="94"/>
      <c r="AR61" s="94"/>
      <c r="AS61" s="94"/>
      <c r="AT61" s="94"/>
      <c r="AU61" s="94"/>
      <c r="AV61" s="94"/>
      <c r="AW61" s="94"/>
      <c r="AX61" s="94"/>
      <c r="AY61" s="94"/>
      <c r="AZ61" s="94"/>
      <c r="BA61" s="94"/>
      <c r="BB61" s="94"/>
      <c r="BC61" s="94"/>
      <c r="BD61" s="94"/>
      <c r="BE61" s="94"/>
      <c r="BF61" s="94"/>
      <c r="BG61" s="94"/>
      <c r="BH61" s="94"/>
      <c r="BI61" s="94"/>
      <c r="BJ61" s="94"/>
      <c r="BK61" s="94"/>
      <c r="BL61" s="94"/>
      <c r="BM61" s="94"/>
      <c r="BN61" s="94"/>
      <c r="BO61" s="94"/>
      <c r="BP61" s="94"/>
      <c r="BQ61" s="94"/>
      <c r="BR61" s="94"/>
      <c r="BS61" s="94"/>
      <c r="BT61" s="94"/>
      <c r="BU61" s="94"/>
      <c r="BV61" s="94"/>
      <c r="BW61" s="94"/>
      <c r="BX61" s="94"/>
      <c r="BY61" s="94"/>
      <c r="BZ61" s="94"/>
      <c r="CA61" s="94"/>
      <c r="CB61" s="94"/>
      <c r="CC61" s="94"/>
      <c r="CD61" s="94"/>
      <c r="CE61" s="94"/>
      <c r="CF61" s="94"/>
      <c r="CG61" s="94"/>
      <c r="CH61" s="94"/>
      <c r="CI61" s="94"/>
      <c r="CJ61" s="94"/>
      <c r="CK61" s="94"/>
      <c r="CL61" s="94"/>
      <c r="CM61" s="94"/>
      <c r="CN61" s="94"/>
      <c r="CO61" s="94"/>
      <c r="CP61" s="94"/>
      <c r="CQ61" s="94"/>
      <c r="CR61" s="94"/>
      <c r="CS61" s="94"/>
      <c r="CT61" s="94"/>
      <c r="CU61" s="94"/>
      <c r="CV61" s="94"/>
      <c r="CW61" s="94"/>
      <c r="CX61" s="94"/>
      <c r="CY61" s="94"/>
      <c r="CZ61" s="94"/>
      <c r="DA61" s="94"/>
      <c r="DB61" s="94"/>
      <c r="DC61" s="94"/>
      <c r="DD61" s="94"/>
      <c r="DE61" s="94"/>
      <c r="DF61" s="94"/>
      <c r="DG61" s="94"/>
      <c r="DH61" s="94"/>
      <c r="DI61" s="94"/>
      <c r="DJ61" s="94"/>
      <c r="DK61" s="94"/>
      <c r="DL61" s="94"/>
      <c r="DM61" s="94"/>
      <c r="DN61" s="94"/>
      <c r="DO61" s="94"/>
      <c r="DP61" s="94"/>
      <c r="DQ61" s="94"/>
      <c r="DR61" s="94"/>
      <c r="DS61" s="94"/>
      <c r="DT61" s="94"/>
      <c r="DU61" s="94"/>
      <c r="DV61" s="94"/>
      <c r="DW61" s="94"/>
      <c r="DX61" s="94"/>
      <c r="DY61" s="94"/>
      <c r="DZ61" s="94"/>
    </row>
    <row r="62" spans="1:207" s="14" customFormat="1">
      <c r="D62" s="104">
        <f>DATEDIF(D60,D61,"m")+1</f>
        <v>34</v>
      </c>
      <c r="F62" s="94"/>
      <c r="G62" s="94"/>
      <c r="H62" s="94"/>
      <c r="I62" s="94"/>
      <c r="J62" s="94"/>
      <c r="K62" s="94"/>
      <c r="L62" s="94"/>
      <c r="M62" s="94"/>
      <c r="N62" s="94"/>
      <c r="O62" s="94"/>
      <c r="P62" s="94"/>
      <c r="Q62" s="94"/>
      <c r="R62" s="94"/>
      <c r="S62" s="94"/>
      <c r="T62" s="94"/>
      <c r="U62" s="94"/>
      <c r="V62" s="94"/>
      <c r="W62" s="94"/>
      <c r="X62" s="94"/>
      <c r="Y62" s="94"/>
      <c r="Z62" s="94"/>
      <c r="AA62" s="94"/>
      <c r="AB62" s="94"/>
      <c r="AC62" s="94"/>
      <c r="AD62" s="94"/>
      <c r="AE62" s="94"/>
      <c r="AF62" s="94"/>
      <c r="AG62" s="94"/>
      <c r="AH62" s="94"/>
      <c r="AI62" s="94"/>
      <c r="AJ62" s="94"/>
      <c r="AK62" s="94"/>
      <c r="AL62" s="94"/>
      <c r="AM62" s="94"/>
      <c r="AN62" s="94"/>
      <c r="AO62" s="94"/>
      <c r="AP62" s="94"/>
      <c r="AQ62" s="94"/>
      <c r="AR62" s="94"/>
      <c r="AS62" s="94"/>
      <c r="AT62" s="94"/>
      <c r="AU62" s="94"/>
      <c r="AV62" s="94"/>
      <c r="AW62" s="94"/>
      <c r="AX62" s="94"/>
      <c r="AY62" s="94"/>
      <c r="AZ62" s="94"/>
      <c r="BA62" s="94"/>
      <c r="BB62" s="94"/>
      <c r="BC62" s="94"/>
      <c r="BD62" s="94"/>
      <c r="BE62" s="94"/>
      <c r="BF62" s="94"/>
      <c r="BG62" s="94"/>
      <c r="BH62" s="94"/>
      <c r="BI62" s="94"/>
      <c r="BJ62" s="94"/>
      <c r="BK62" s="94"/>
      <c r="BL62" s="94"/>
      <c r="BM62" s="94"/>
      <c r="BN62" s="94"/>
      <c r="BO62" s="94"/>
      <c r="BP62" s="94"/>
      <c r="BQ62" s="94"/>
      <c r="BR62" s="94"/>
      <c r="BS62" s="94"/>
      <c r="BT62" s="94"/>
      <c r="BU62" s="94"/>
      <c r="BV62" s="94"/>
      <c r="BW62" s="94"/>
      <c r="BX62" s="94"/>
      <c r="BY62" s="94"/>
      <c r="BZ62" s="94"/>
      <c r="CA62" s="94"/>
      <c r="CB62" s="94"/>
      <c r="CC62" s="94"/>
      <c r="CD62" s="94"/>
      <c r="CE62" s="94"/>
      <c r="CF62" s="94"/>
      <c r="CG62" s="94"/>
      <c r="CH62" s="94"/>
      <c r="CI62" s="94"/>
      <c r="CJ62" s="94"/>
      <c r="CK62" s="94"/>
      <c r="CL62" s="94"/>
      <c r="CM62" s="94"/>
      <c r="CN62" s="94"/>
      <c r="CO62" s="94"/>
      <c r="CP62" s="94"/>
      <c r="CQ62" s="94"/>
      <c r="CR62" s="94"/>
      <c r="CS62" s="94"/>
      <c r="CT62" s="94"/>
      <c r="CU62" s="94"/>
      <c r="CV62" s="94"/>
      <c r="CW62" s="94"/>
      <c r="CX62" s="94"/>
      <c r="CY62" s="94"/>
      <c r="CZ62" s="94"/>
      <c r="DA62" s="94"/>
      <c r="DB62" s="94"/>
      <c r="DC62" s="94"/>
      <c r="DD62" s="94"/>
      <c r="DE62" s="94"/>
      <c r="DF62" s="94"/>
      <c r="DG62" s="94"/>
      <c r="DH62" s="94"/>
      <c r="DI62" s="94"/>
      <c r="DJ62" s="94"/>
      <c r="DK62" s="94"/>
      <c r="DL62" s="94"/>
      <c r="DM62" s="94"/>
      <c r="DN62" s="94"/>
      <c r="DO62" s="94"/>
      <c r="DP62" s="94"/>
      <c r="DQ62" s="94"/>
      <c r="DR62" s="94"/>
      <c r="DS62" s="94"/>
      <c r="DT62" s="94"/>
      <c r="DU62" s="94"/>
      <c r="DV62" s="94"/>
      <c r="DW62" s="94"/>
      <c r="DX62" s="94"/>
      <c r="DY62" s="94"/>
      <c r="DZ62" s="94"/>
    </row>
    <row r="63" spans="1:207" s="14" customFormat="1">
      <c r="C63" s="14" t="s">
        <v>207</v>
      </c>
      <c r="D63" s="90">
        <v>12100000</v>
      </c>
      <c r="F63" s="94"/>
      <c r="G63" s="94"/>
      <c r="H63" s="94"/>
      <c r="I63" s="94"/>
      <c r="J63" s="94"/>
      <c r="K63" s="94"/>
      <c r="L63" s="94"/>
      <c r="M63" s="94"/>
      <c r="N63" s="94"/>
      <c r="O63" s="94"/>
      <c r="P63" s="94"/>
      <c r="Q63" s="94"/>
      <c r="R63" s="94"/>
      <c r="S63" s="94"/>
      <c r="T63" s="94"/>
      <c r="U63" s="94"/>
      <c r="V63" s="94"/>
      <c r="W63" s="94"/>
      <c r="X63" s="94"/>
      <c r="Y63" s="94"/>
      <c r="Z63" s="94"/>
      <c r="AA63" s="94"/>
      <c r="AB63" s="94"/>
      <c r="AC63" s="94"/>
      <c r="AD63" s="94"/>
      <c r="AE63" s="94"/>
      <c r="AF63" s="94"/>
      <c r="AG63" s="94"/>
      <c r="AH63" s="94"/>
      <c r="AI63" s="94"/>
      <c r="AJ63" s="94"/>
      <c r="AK63" s="94"/>
      <c r="AL63" s="94"/>
      <c r="AM63" s="94"/>
      <c r="AN63" s="94"/>
      <c r="AO63" s="94"/>
      <c r="AP63" s="94"/>
      <c r="AQ63" s="94"/>
      <c r="AR63" s="94"/>
      <c r="AS63" s="94"/>
      <c r="AT63" s="94"/>
      <c r="AU63" s="94"/>
      <c r="AV63" s="94"/>
      <c r="AW63" s="94"/>
      <c r="AX63" s="94"/>
      <c r="AY63" s="94"/>
      <c r="AZ63" s="94"/>
      <c r="BA63" s="94"/>
      <c r="BB63" s="94"/>
      <c r="BC63" s="94"/>
      <c r="BD63" s="94"/>
      <c r="BE63" s="94"/>
      <c r="BF63" s="94"/>
      <c r="BG63" s="94"/>
      <c r="BH63" s="94"/>
      <c r="BI63" s="94"/>
      <c r="BJ63" s="94"/>
      <c r="BK63" s="94"/>
      <c r="BL63" s="94"/>
      <c r="BM63" s="94"/>
      <c r="BN63" s="94"/>
      <c r="BO63" s="94"/>
      <c r="BP63" s="94"/>
      <c r="BQ63" s="94"/>
      <c r="BR63" s="94"/>
      <c r="BS63" s="94"/>
      <c r="BT63" s="94"/>
      <c r="BU63" s="94"/>
      <c r="BV63" s="94"/>
      <c r="BW63" s="94"/>
      <c r="BX63" s="94"/>
      <c r="BY63" s="94"/>
      <c r="BZ63" s="94"/>
      <c r="CA63" s="94"/>
      <c r="CB63" s="94"/>
      <c r="CC63" s="94"/>
      <c r="CD63" s="94"/>
      <c r="CE63" s="94"/>
      <c r="CF63" s="94"/>
      <c r="CG63" s="94"/>
      <c r="CH63" s="94"/>
      <c r="CI63" s="94"/>
      <c r="CJ63" s="94"/>
      <c r="CK63" s="94"/>
      <c r="CL63" s="94"/>
      <c r="CM63" s="94"/>
      <c r="CN63" s="94"/>
      <c r="CO63" s="94"/>
      <c r="CP63" s="94"/>
      <c r="CQ63" s="94"/>
      <c r="CR63" s="94"/>
      <c r="CS63" s="94"/>
      <c r="CT63" s="94"/>
      <c r="CU63" s="94"/>
      <c r="CV63" s="94"/>
      <c r="CW63" s="94"/>
      <c r="CX63" s="94"/>
      <c r="CY63" s="94"/>
      <c r="CZ63" s="94"/>
      <c r="DA63" s="94"/>
      <c r="DB63" s="94"/>
      <c r="DC63" s="94"/>
      <c r="DD63" s="94"/>
      <c r="DE63" s="94"/>
      <c r="DF63" s="94"/>
      <c r="DG63" s="94"/>
      <c r="DH63" s="94"/>
      <c r="DI63" s="94"/>
      <c r="DJ63" s="94"/>
      <c r="DK63" s="94"/>
      <c r="DL63" s="94"/>
      <c r="DM63" s="94"/>
      <c r="DN63" s="94"/>
      <c r="DO63" s="94"/>
      <c r="DP63" s="94"/>
      <c r="DQ63" s="94"/>
      <c r="DR63" s="94"/>
      <c r="DS63" s="94"/>
      <c r="DT63" s="94"/>
      <c r="DU63" s="94"/>
      <c r="DV63" s="94"/>
      <c r="DW63" s="94"/>
      <c r="DX63" s="94"/>
      <c r="DY63" s="94"/>
      <c r="DZ63" s="94"/>
    </row>
    <row r="64" spans="1:207">
      <c r="C64" s="14" t="s">
        <v>213</v>
      </c>
      <c r="D64" s="90">
        <v>61000000</v>
      </c>
    </row>
    <row r="65" spans="1:207">
      <c r="C65" s="1" t="s">
        <v>41</v>
      </c>
      <c r="D65" s="95" t="s">
        <v>43</v>
      </c>
    </row>
    <row r="67" spans="1:207" s="14" customFormat="1">
      <c r="B67" s="14" t="s">
        <v>91</v>
      </c>
      <c r="C67" s="14" t="s">
        <v>214</v>
      </c>
      <c r="F67" s="94">
        <f>D60</f>
        <v>43466</v>
      </c>
      <c r="G67" s="94">
        <f>EDATE(F67,1)</f>
        <v>43497</v>
      </c>
      <c r="H67" s="94">
        <f t="shared" ref="H67:BS67" si="64">EDATE(G67,1)</f>
        <v>43525</v>
      </c>
      <c r="I67" s="94">
        <f t="shared" si="64"/>
        <v>43556</v>
      </c>
      <c r="J67" s="94">
        <f t="shared" si="64"/>
        <v>43586</v>
      </c>
      <c r="K67" s="94">
        <f t="shared" si="64"/>
        <v>43617</v>
      </c>
      <c r="L67" s="94">
        <f t="shared" si="64"/>
        <v>43647</v>
      </c>
      <c r="M67" s="94">
        <f t="shared" si="64"/>
        <v>43678</v>
      </c>
      <c r="N67" s="94">
        <f t="shared" si="64"/>
        <v>43709</v>
      </c>
      <c r="O67" s="94">
        <f t="shared" si="64"/>
        <v>43739</v>
      </c>
      <c r="P67" s="94">
        <f t="shared" si="64"/>
        <v>43770</v>
      </c>
      <c r="Q67" s="94">
        <f t="shared" si="64"/>
        <v>43800</v>
      </c>
      <c r="R67" s="94">
        <f t="shared" si="64"/>
        <v>43831</v>
      </c>
      <c r="S67" s="94">
        <f t="shared" si="64"/>
        <v>43862</v>
      </c>
      <c r="T67" s="94">
        <f t="shared" si="64"/>
        <v>43891</v>
      </c>
      <c r="U67" s="94">
        <f t="shared" si="64"/>
        <v>43922</v>
      </c>
      <c r="V67" s="94">
        <f t="shared" si="64"/>
        <v>43952</v>
      </c>
      <c r="W67" s="94">
        <f t="shared" si="64"/>
        <v>43983</v>
      </c>
      <c r="X67" s="94">
        <f t="shared" si="64"/>
        <v>44013</v>
      </c>
      <c r="Y67" s="94">
        <f t="shared" si="64"/>
        <v>44044</v>
      </c>
      <c r="Z67" s="94">
        <f t="shared" si="64"/>
        <v>44075</v>
      </c>
      <c r="AA67" s="94">
        <f t="shared" si="64"/>
        <v>44105</v>
      </c>
      <c r="AB67" s="94">
        <f t="shared" si="64"/>
        <v>44136</v>
      </c>
      <c r="AC67" s="94">
        <f t="shared" si="64"/>
        <v>44166</v>
      </c>
      <c r="AD67" s="94">
        <f t="shared" si="64"/>
        <v>44197</v>
      </c>
      <c r="AE67" s="94">
        <f t="shared" si="64"/>
        <v>44228</v>
      </c>
      <c r="AF67" s="94">
        <f t="shared" si="64"/>
        <v>44256</v>
      </c>
      <c r="AG67" s="94">
        <f t="shared" si="64"/>
        <v>44287</v>
      </c>
      <c r="AH67" s="94">
        <f t="shared" si="64"/>
        <v>44317</v>
      </c>
      <c r="AI67" s="94">
        <f t="shared" si="64"/>
        <v>44348</v>
      </c>
      <c r="AJ67" s="94">
        <f t="shared" si="64"/>
        <v>44378</v>
      </c>
      <c r="AK67" s="94">
        <f t="shared" si="64"/>
        <v>44409</v>
      </c>
      <c r="AL67" s="94">
        <f t="shared" si="64"/>
        <v>44440</v>
      </c>
      <c r="AM67" s="94">
        <f t="shared" si="64"/>
        <v>44470</v>
      </c>
      <c r="AN67" s="94">
        <f t="shared" si="64"/>
        <v>44501</v>
      </c>
      <c r="AO67" s="94">
        <f t="shared" si="64"/>
        <v>44531</v>
      </c>
      <c r="AP67" s="94">
        <f t="shared" si="64"/>
        <v>44562</v>
      </c>
      <c r="AQ67" s="94">
        <f t="shared" si="64"/>
        <v>44593</v>
      </c>
      <c r="AR67" s="94">
        <f t="shared" si="64"/>
        <v>44621</v>
      </c>
      <c r="AS67" s="94">
        <f t="shared" si="64"/>
        <v>44652</v>
      </c>
      <c r="AT67" s="94">
        <f t="shared" si="64"/>
        <v>44682</v>
      </c>
      <c r="AU67" s="94">
        <f t="shared" si="64"/>
        <v>44713</v>
      </c>
      <c r="AV67" s="94">
        <f t="shared" si="64"/>
        <v>44743</v>
      </c>
      <c r="AW67" s="94">
        <f t="shared" si="64"/>
        <v>44774</v>
      </c>
      <c r="AX67" s="94">
        <f t="shared" si="64"/>
        <v>44805</v>
      </c>
      <c r="AY67" s="94">
        <f t="shared" si="64"/>
        <v>44835</v>
      </c>
      <c r="AZ67" s="94">
        <f t="shared" si="64"/>
        <v>44866</v>
      </c>
      <c r="BA67" s="94">
        <f t="shared" si="64"/>
        <v>44896</v>
      </c>
      <c r="BB67" s="94">
        <f t="shared" si="64"/>
        <v>44927</v>
      </c>
      <c r="BC67" s="94">
        <f t="shared" si="64"/>
        <v>44958</v>
      </c>
      <c r="BD67" s="94">
        <f t="shared" si="64"/>
        <v>44986</v>
      </c>
      <c r="BE67" s="94">
        <f t="shared" si="64"/>
        <v>45017</v>
      </c>
      <c r="BF67" s="94">
        <f t="shared" si="64"/>
        <v>45047</v>
      </c>
      <c r="BG67" s="94">
        <f t="shared" si="64"/>
        <v>45078</v>
      </c>
      <c r="BH67" s="94">
        <f t="shared" si="64"/>
        <v>45108</v>
      </c>
      <c r="BI67" s="94">
        <f t="shared" si="64"/>
        <v>45139</v>
      </c>
      <c r="BJ67" s="94">
        <f t="shared" si="64"/>
        <v>45170</v>
      </c>
      <c r="BK67" s="94">
        <f t="shared" si="64"/>
        <v>45200</v>
      </c>
      <c r="BL67" s="94">
        <f t="shared" si="64"/>
        <v>45231</v>
      </c>
      <c r="BM67" s="94">
        <f t="shared" si="64"/>
        <v>45261</v>
      </c>
      <c r="BN67" s="94">
        <f t="shared" si="64"/>
        <v>45292</v>
      </c>
      <c r="BO67" s="94">
        <f t="shared" si="64"/>
        <v>45323</v>
      </c>
      <c r="BP67" s="94">
        <f t="shared" si="64"/>
        <v>45352</v>
      </c>
      <c r="BQ67" s="94">
        <f t="shared" si="64"/>
        <v>45383</v>
      </c>
      <c r="BR67" s="94">
        <f t="shared" si="64"/>
        <v>45413</v>
      </c>
      <c r="BS67" s="94">
        <f t="shared" si="64"/>
        <v>45444</v>
      </c>
      <c r="BT67" s="94">
        <f t="shared" ref="BT67:DZ67" si="65">EDATE(BS67,1)</f>
        <v>45474</v>
      </c>
      <c r="BU67" s="94">
        <f t="shared" si="65"/>
        <v>45505</v>
      </c>
      <c r="BV67" s="94">
        <f t="shared" si="65"/>
        <v>45536</v>
      </c>
      <c r="BW67" s="94">
        <f t="shared" si="65"/>
        <v>45566</v>
      </c>
      <c r="BX67" s="94">
        <f t="shared" si="65"/>
        <v>45597</v>
      </c>
      <c r="BY67" s="94">
        <f t="shared" si="65"/>
        <v>45627</v>
      </c>
      <c r="BZ67" s="94">
        <f t="shared" si="65"/>
        <v>45658</v>
      </c>
      <c r="CA67" s="94">
        <f t="shared" si="65"/>
        <v>45689</v>
      </c>
      <c r="CB67" s="94">
        <f t="shared" si="65"/>
        <v>45717</v>
      </c>
      <c r="CC67" s="94">
        <f t="shared" si="65"/>
        <v>45748</v>
      </c>
      <c r="CD67" s="94">
        <f t="shared" si="65"/>
        <v>45778</v>
      </c>
      <c r="CE67" s="94">
        <f t="shared" si="65"/>
        <v>45809</v>
      </c>
      <c r="CF67" s="94">
        <f t="shared" si="65"/>
        <v>45839</v>
      </c>
      <c r="CG67" s="94">
        <f t="shared" si="65"/>
        <v>45870</v>
      </c>
      <c r="CH67" s="94">
        <f t="shared" si="65"/>
        <v>45901</v>
      </c>
      <c r="CI67" s="94">
        <f t="shared" si="65"/>
        <v>45931</v>
      </c>
      <c r="CJ67" s="94">
        <f t="shared" si="65"/>
        <v>45962</v>
      </c>
      <c r="CK67" s="94">
        <f t="shared" si="65"/>
        <v>45992</v>
      </c>
      <c r="CL67" s="94">
        <f t="shared" si="65"/>
        <v>46023</v>
      </c>
      <c r="CM67" s="94">
        <f t="shared" si="65"/>
        <v>46054</v>
      </c>
      <c r="CN67" s="94">
        <f t="shared" si="65"/>
        <v>46082</v>
      </c>
      <c r="CO67" s="94">
        <f t="shared" si="65"/>
        <v>46113</v>
      </c>
      <c r="CP67" s="94">
        <f t="shared" si="65"/>
        <v>46143</v>
      </c>
      <c r="CQ67" s="94">
        <f t="shared" si="65"/>
        <v>46174</v>
      </c>
      <c r="CR67" s="94">
        <f t="shared" si="65"/>
        <v>46204</v>
      </c>
      <c r="CS67" s="94">
        <f t="shared" si="65"/>
        <v>46235</v>
      </c>
      <c r="CT67" s="94">
        <f t="shared" si="65"/>
        <v>46266</v>
      </c>
      <c r="CU67" s="94">
        <f t="shared" si="65"/>
        <v>46296</v>
      </c>
      <c r="CV67" s="94">
        <f t="shared" si="65"/>
        <v>46327</v>
      </c>
      <c r="CW67" s="94">
        <f t="shared" si="65"/>
        <v>46357</v>
      </c>
      <c r="CX67" s="94">
        <f t="shared" si="65"/>
        <v>46388</v>
      </c>
      <c r="CY67" s="94">
        <f t="shared" si="65"/>
        <v>46419</v>
      </c>
      <c r="CZ67" s="94">
        <f t="shared" si="65"/>
        <v>46447</v>
      </c>
      <c r="DA67" s="94">
        <f t="shared" si="65"/>
        <v>46478</v>
      </c>
      <c r="DB67" s="94">
        <f t="shared" si="65"/>
        <v>46508</v>
      </c>
      <c r="DC67" s="94">
        <f t="shared" si="65"/>
        <v>46539</v>
      </c>
      <c r="DD67" s="94">
        <f t="shared" si="65"/>
        <v>46569</v>
      </c>
      <c r="DE67" s="94">
        <f t="shared" si="65"/>
        <v>46600</v>
      </c>
      <c r="DF67" s="94">
        <f t="shared" si="65"/>
        <v>46631</v>
      </c>
      <c r="DG67" s="94">
        <f t="shared" si="65"/>
        <v>46661</v>
      </c>
      <c r="DH67" s="94">
        <f t="shared" si="65"/>
        <v>46692</v>
      </c>
      <c r="DI67" s="94">
        <f t="shared" si="65"/>
        <v>46722</v>
      </c>
      <c r="DJ67" s="94">
        <f t="shared" si="65"/>
        <v>46753</v>
      </c>
      <c r="DK67" s="94">
        <f t="shared" si="65"/>
        <v>46784</v>
      </c>
      <c r="DL67" s="94">
        <f t="shared" si="65"/>
        <v>46813</v>
      </c>
      <c r="DM67" s="94">
        <f t="shared" si="65"/>
        <v>46844</v>
      </c>
      <c r="DN67" s="94">
        <f t="shared" si="65"/>
        <v>46874</v>
      </c>
      <c r="DO67" s="94">
        <f t="shared" si="65"/>
        <v>46905</v>
      </c>
      <c r="DP67" s="94">
        <f t="shared" si="65"/>
        <v>46935</v>
      </c>
      <c r="DQ67" s="94">
        <f t="shared" si="65"/>
        <v>46966</v>
      </c>
      <c r="DR67" s="94">
        <f t="shared" si="65"/>
        <v>46997</v>
      </c>
      <c r="DS67" s="94">
        <f t="shared" si="65"/>
        <v>47027</v>
      </c>
      <c r="DT67" s="94">
        <f t="shared" si="65"/>
        <v>47058</v>
      </c>
      <c r="DU67" s="94">
        <f t="shared" si="65"/>
        <v>47088</v>
      </c>
      <c r="DV67" s="94">
        <f t="shared" si="65"/>
        <v>47119</v>
      </c>
      <c r="DW67" s="94">
        <f t="shared" si="65"/>
        <v>47150</v>
      </c>
      <c r="DX67" s="94">
        <f t="shared" si="65"/>
        <v>47178</v>
      </c>
      <c r="DY67" s="94">
        <f t="shared" si="65"/>
        <v>47209</v>
      </c>
      <c r="DZ67" s="94">
        <f t="shared" si="65"/>
        <v>47239</v>
      </c>
    </row>
    <row r="68" spans="1:207" s="14" customFormat="1">
      <c r="C68" s="14" t="s">
        <v>224</v>
      </c>
      <c r="F68" s="17">
        <f>IF(OR(F67&lt;$D60,F67&gt;$D61),0,MIN(MAX($D63,$D64)/$D62,E69))</f>
        <v>1794117.6470588236</v>
      </c>
      <c r="G68" s="17">
        <f t="shared" ref="G68:L68" si="66">IF(OR(G67&lt;$D60,G67&gt;$D61),0,MIN(MAX($D63,$D64)/$D62,F69))</f>
        <v>1794117.6470588236</v>
      </c>
      <c r="H68" s="17">
        <f t="shared" si="66"/>
        <v>1794117.6470588236</v>
      </c>
      <c r="I68" s="17">
        <f t="shared" si="66"/>
        <v>1794117.6470588236</v>
      </c>
      <c r="J68" s="17">
        <f t="shared" si="66"/>
        <v>1794117.6470588236</v>
      </c>
      <c r="K68" s="17">
        <f t="shared" si="66"/>
        <v>1794117.6470588236</v>
      </c>
      <c r="L68" s="17">
        <f t="shared" si="66"/>
        <v>1794117.6470588236</v>
      </c>
      <c r="M68" s="17">
        <f t="shared" ref="M68:AR68" si="67">IF(OR(M67&lt;$D60,M67&gt;$D61),0,MIN(MAX($D63,$D64)/$D62,L69))</f>
        <v>1794117.6470588236</v>
      </c>
      <c r="N68" s="17">
        <f t="shared" si="67"/>
        <v>1794117.6470588236</v>
      </c>
      <c r="O68" s="17">
        <f t="shared" si="67"/>
        <v>1794117.6470588236</v>
      </c>
      <c r="P68" s="17">
        <f t="shared" si="67"/>
        <v>1794117.6470588236</v>
      </c>
      <c r="Q68" s="17">
        <f t="shared" si="67"/>
        <v>1794117.6470588236</v>
      </c>
      <c r="R68" s="17">
        <f t="shared" si="67"/>
        <v>1794117.6470588236</v>
      </c>
      <c r="S68" s="17">
        <f t="shared" si="67"/>
        <v>1794117.6470588236</v>
      </c>
      <c r="T68" s="17">
        <f t="shared" si="67"/>
        <v>1794117.6470588236</v>
      </c>
      <c r="U68" s="17">
        <f t="shared" si="67"/>
        <v>1794117.6470588236</v>
      </c>
      <c r="V68" s="17">
        <f t="shared" si="67"/>
        <v>1794117.6470588236</v>
      </c>
      <c r="W68" s="17">
        <f t="shared" si="67"/>
        <v>1794117.6470588236</v>
      </c>
      <c r="X68" s="17">
        <f t="shared" si="67"/>
        <v>1794117.6470588236</v>
      </c>
      <c r="Y68" s="17">
        <f t="shared" si="67"/>
        <v>1794117.6470588236</v>
      </c>
      <c r="Z68" s="17">
        <f t="shared" si="67"/>
        <v>1794117.6470588236</v>
      </c>
      <c r="AA68" s="17">
        <f t="shared" si="67"/>
        <v>1794117.6470588236</v>
      </c>
      <c r="AB68" s="17">
        <f t="shared" si="67"/>
        <v>1794117.6470588236</v>
      </c>
      <c r="AC68" s="17">
        <f t="shared" si="67"/>
        <v>1794117.6470588236</v>
      </c>
      <c r="AD68" s="17">
        <f t="shared" si="67"/>
        <v>1794117.6470588236</v>
      </c>
      <c r="AE68" s="17">
        <f t="shared" si="67"/>
        <v>1794117.6470588236</v>
      </c>
      <c r="AF68" s="17">
        <f t="shared" si="67"/>
        <v>1794117.6470588236</v>
      </c>
      <c r="AG68" s="17">
        <f t="shared" si="67"/>
        <v>1794117.6470588236</v>
      </c>
      <c r="AH68" s="17">
        <f t="shared" si="67"/>
        <v>1794117.6470588236</v>
      </c>
      <c r="AI68" s="17">
        <f t="shared" si="67"/>
        <v>1794117.6470588236</v>
      </c>
      <c r="AJ68" s="17">
        <f t="shared" si="67"/>
        <v>1794117.6470588236</v>
      </c>
      <c r="AK68" s="17">
        <f t="shared" si="67"/>
        <v>1794117.6470588236</v>
      </c>
      <c r="AL68" s="17">
        <f t="shared" si="67"/>
        <v>1794117.6470588236</v>
      </c>
      <c r="AM68" s="17">
        <f t="shared" si="67"/>
        <v>1794117.6470588236</v>
      </c>
      <c r="AN68" s="17">
        <f t="shared" si="67"/>
        <v>0</v>
      </c>
      <c r="AO68" s="17">
        <f t="shared" si="67"/>
        <v>0</v>
      </c>
      <c r="AP68" s="17">
        <f t="shared" si="67"/>
        <v>0</v>
      </c>
      <c r="AQ68" s="17">
        <f t="shared" si="67"/>
        <v>0</v>
      </c>
      <c r="AR68" s="17">
        <f t="shared" si="67"/>
        <v>0</v>
      </c>
      <c r="AS68" s="17">
        <f t="shared" ref="AS68:BX68" si="68">IF(OR(AS67&lt;$D60,AS67&gt;$D61),0,MIN(MAX($D63,$D64)/$D62,AR69))</f>
        <v>0</v>
      </c>
      <c r="AT68" s="17">
        <f t="shared" si="68"/>
        <v>0</v>
      </c>
      <c r="AU68" s="17">
        <f t="shared" si="68"/>
        <v>0</v>
      </c>
      <c r="AV68" s="17">
        <f t="shared" si="68"/>
        <v>0</v>
      </c>
      <c r="AW68" s="17">
        <f t="shared" si="68"/>
        <v>0</v>
      </c>
      <c r="AX68" s="17">
        <f t="shared" si="68"/>
        <v>0</v>
      </c>
      <c r="AY68" s="17">
        <f t="shared" si="68"/>
        <v>0</v>
      </c>
      <c r="AZ68" s="17">
        <f t="shared" si="68"/>
        <v>0</v>
      </c>
      <c r="BA68" s="17">
        <f t="shared" si="68"/>
        <v>0</v>
      </c>
      <c r="BB68" s="17">
        <f t="shared" si="68"/>
        <v>0</v>
      </c>
      <c r="BC68" s="17">
        <f t="shared" si="68"/>
        <v>0</v>
      </c>
      <c r="BD68" s="17">
        <f t="shared" si="68"/>
        <v>0</v>
      </c>
      <c r="BE68" s="17">
        <f t="shared" si="68"/>
        <v>0</v>
      </c>
      <c r="BF68" s="17">
        <f t="shared" si="68"/>
        <v>0</v>
      </c>
      <c r="BG68" s="17">
        <f t="shared" si="68"/>
        <v>0</v>
      </c>
      <c r="BH68" s="17">
        <f t="shared" si="68"/>
        <v>0</v>
      </c>
      <c r="BI68" s="17">
        <f t="shared" si="68"/>
        <v>0</v>
      </c>
      <c r="BJ68" s="17">
        <f t="shared" si="68"/>
        <v>0</v>
      </c>
      <c r="BK68" s="17">
        <f t="shared" si="68"/>
        <v>0</v>
      </c>
      <c r="BL68" s="17">
        <f t="shared" si="68"/>
        <v>0</v>
      </c>
      <c r="BM68" s="17">
        <f t="shared" si="68"/>
        <v>0</v>
      </c>
      <c r="BN68" s="17">
        <f t="shared" si="68"/>
        <v>0</v>
      </c>
      <c r="BO68" s="17">
        <f t="shared" si="68"/>
        <v>0</v>
      </c>
      <c r="BP68" s="17">
        <f t="shared" si="68"/>
        <v>0</v>
      </c>
      <c r="BQ68" s="17">
        <f t="shared" si="68"/>
        <v>0</v>
      </c>
      <c r="BR68" s="17">
        <f t="shared" si="68"/>
        <v>0</v>
      </c>
      <c r="BS68" s="17">
        <f t="shared" si="68"/>
        <v>0</v>
      </c>
      <c r="BT68" s="17">
        <f t="shared" si="68"/>
        <v>0</v>
      </c>
      <c r="BU68" s="17">
        <f t="shared" si="68"/>
        <v>0</v>
      </c>
      <c r="BV68" s="17">
        <f t="shared" si="68"/>
        <v>0</v>
      </c>
      <c r="BW68" s="17">
        <f t="shared" si="68"/>
        <v>0</v>
      </c>
      <c r="BX68" s="17">
        <f t="shared" si="68"/>
        <v>0</v>
      </c>
      <c r="BY68" s="17">
        <f t="shared" ref="BY68:DD68" si="69">IF(OR(BY67&lt;$D60,BY67&gt;$D61),0,MIN(MAX($D63,$D64)/$D62,BX69))</f>
        <v>0</v>
      </c>
      <c r="BZ68" s="17">
        <f t="shared" si="69"/>
        <v>0</v>
      </c>
      <c r="CA68" s="17">
        <f t="shared" si="69"/>
        <v>0</v>
      </c>
      <c r="CB68" s="17">
        <f t="shared" si="69"/>
        <v>0</v>
      </c>
      <c r="CC68" s="17">
        <f t="shared" si="69"/>
        <v>0</v>
      </c>
      <c r="CD68" s="17">
        <f t="shared" si="69"/>
        <v>0</v>
      </c>
      <c r="CE68" s="17">
        <f t="shared" si="69"/>
        <v>0</v>
      </c>
      <c r="CF68" s="17">
        <f t="shared" si="69"/>
        <v>0</v>
      </c>
      <c r="CG68" s="17">
        <f t="shared" si="69"/>
        <v>0</v>
      </c>
      <c r="CH68" s="17">
        <f t="shared" si="69"/>
        <v>0</v>
      </c>
      <c r="CI68" s="17">
        <f t="shared" si="69"/>
        <v>0</v>
      </c>
      <c r="CJ68" s="17">
        <f t="shared" si="69"/>
        <v>0</v>
      </c>
      <c r="CK68" s="17">
        <f t="shared" si="69"/>
        <v>0</v>
      </c>
      <c r="CL68" s="17">
        <f t="shared" si="69"/>
        <v>0</v>
      </c>
      <c r="CM68" s="17">
        <f t="shared" si="69"/>
        <v>0</v>
      </c>
      <c r="CN68" s="17">
        <f t="shared" si="69"/>
        <v>0</v>
      </c>
      <c r="CO68" s="17">
        <f t="shared" si="69"/>
        <v>0</v>
      </c>
      <c r="CP68" s="17">
        <f t="shared" si="69"/>
        <v>0</v>
      </c>
      <c r="CQ68" s="17">
        <f t="shared" si="69"/>
        <v>0</v>
      </c>
      <c r="CR68" s="17">
        <f t="shared" si="69"/>
        <v>0</v>
      </c>
      <c r="CS68" s="17">
        <f t="shared" si="69"/>
        <v>0</v>
      </c>
      <c r="CT68" s="17">
        <f t="shared" si="69"/>
        <v>0</v>
      </c>
      <c r="CU68" s="17">
        <f t="shared" si="69"/>
        <v>0</v>
      </c>
      <c r="CV68" s="17">
        <f t="shared" si="69"/>
        <v>0</v>
      </c>
      <c r="CW68" s="17">
        <f t="shared" si="69"/>
        <v>0</v>
      </c>
      <c r="CX68" s="17">
        <f t="shared" si="69"/>
        <v>0</v>
      </c>
      <c r="CY68" s="17">
        <f t="shared" si="69"/>
        <v>0</v>
      </c>
      <c r="CZ68" s="17">
        <f t="shared" si="69"/>
        <v>0</v>
      </c>
      <c r="DA68" s="17">
        <f t="shared" si="69"/>
        <v>0</v>
      </c>
      <c r="DB68" s="17">
        <f t="shared" si="69"/>
        <v>0</v>
      </c>
      <c r="DC68" s="17">
        <f t="shared" si="69"/>
        <v>0</v>
      </c>
      <c r="DD68" s="17">
        <f t="shared" si="69"/>
        <v>0</v>
      </c>
      <c r="DE68" s="17">
        <f t="shared" ref="DE68:DZ68" si="70">IF(OR(DE67&lt;$D60,DE67&gt;$D61),0,MIN(MAX($D63,$D64)/$D62,DD69))</f>
        <v>0</v>
      </c>
      <c r="DF68" s="17">
        <f t="shared" si="70"/>
        <v>0</v>
      </c>
      <c r="DG68" s="17">
        <f t="shared" si="70"/>
        <v>0</v>
      </c>
      <c r="DH68" s="17">
        <f t="shared" si="70"/>
        <v>0</v>
      </c>
      <c r="DI68" s="17">
        <f t="shared" si="70"/>
        <v>0</v>
      </c>
      <c r="DJ68" s="17">
        <f t="shared" si="70"/>
        <v>0</v>
      </c>
      <c r="DK68" s="17">
        <f t="shared" si="70"/>
        <v>0</v>
      </c>
      <c r="DL68" s="17">
        <f t="shared" si="70"/>
        <v>0</v>
      </c>
      <c r="DM68" s="17">
        <f t="shared" si="70"/>
        <v>0</v>
      </c>
      <c r="DN68" s="17">
        <f t="shared" si="70"/>
        <v>0</v>
      </c>
      <c r="DO68" s="17">
        <f t="shared" si="70"/>
        <v>0</v>
      </c>
      <c r="DP68" s="17">
        <f t="shared" si="70"/>
        <v>0</v>
      </c>
      <c r="DQ68" s="17">
        <f t="shared" si="70"/>
        <v>0</v>
      </c>
      <c r="DR68" s="17">
        <f t="shared" si="70"/>
        <v>0</v>
      </c>
      <c r="DS68" s="17">
        <f t="shared" si="70"/>
        <v>0</v>
      </c>
      <c r="DT68" s="17">
        <f t="shared" si="70"/>
        <v>0</v>
      </c>
      <c r="DU68" s="17">
        <f t="shared" si="70"/>
        <v>0</v>
      </c>
      <c r="DV68" s="17">
        <f t="shared" si="70"/>
        <v>0</v>
      </c>
      <c r="DW68" s="17">
        <f t="shared" si="70"/>
        <v>0</v>
      </c>
      <c r="DX68" s="17">
        <f t="shared" si="70"/>
        <v>0</v>
      </c>
      <c r="DY68" s="17">
        <f t="shared" si="70"/>
        <v>0</v>
      </c>
      <c r="DZ68" s="17">
        <f t="shared" si="70"/>
        <v>0</v>
      </c>
      <c r="EA68" s="17"/>
      <c r="EB68" s="17"/>
      <c r="EC68" s="17"/>
      <c r="ED68" s="17"/>
      <c r="EE68" s="17"/>
      <c r="EF68" s="17"/>
      <c r="EG68" s="17"/>
      <c r="EH68" s="17"/>
      <c r="EI68" s="17"/>
      <c r="EJ68" s="17"/>
      <c r="EK68" s="17"/>
      <c r="EL68" s="17"/>
      <c r="EM68" s="17"/>
      <c r="EN68" s="17"/>
      <c r="EO68" s="17"/>
      <c r="EP68" s="17"/>
      <c r="EQ68" s="17"/>
      <c r="ER68" s="17"/>
      <c r="ES68" s="17"/>
      <c r="ET68" s="17"/>
      <c r="EU68" s="17"/>
      <c r="EV68" s="17"/>
      <c r="EW68" s="17"/>
      <c r="EX68" s="17"/>
      <c r="EY68" s="17"/>
      <c r="EZ68" s="17"/>
      <c r="FA68" s="17"/>
      <c r="FB68" s="17"/>
      <c r="FC68" s="17"/>
      <c r="FD68" s="17"/>
      <c r="FE68" s="17"/>
      <c r="FF68" s="17"/>
      <c r="FG68" s="17"/>
      <c r="FH68" s="17"/>
      <c r="FI68" s="17"/>
      <c r="FJ68" s="17"/>
      <c r="FK68" s="17"/>
      <c r="FL68" s="17"/>
      <c r="FM68" s="17"/>
      <c r="FN68" s="17"/>
      <c r="FO68" s="17"/>
      <c r="FP68" s="17"/>
      <c r="FQ68" s="17"/>
      <c r="FR68" s="17"/>
      <c r="FS68" s="17"/>
      <c r="FT68" s="17"/>
      <c r="FU68" s="17"/>
      <c r="FV68" s="17"/>
      <c r="FW68" s="17"/>
      <c r="FX68" s="17"/>
      <c r="FY68" s="17"/>
      <c r="FZ68" s="17"/>
      <c r="GA68" s="17"/>
      <c r="GB68" s="17"/>
      <c r="GC68" s="17"/>
      <c r="GD68" s="17"/>
      <c r="GE68" s="17"/>
      <c r="GF68" s="17"/>
      <c r="GG68" s="17"/>
      <c r="GH68" s="17"/>
      <c r="GI68" s="17"/>
      <c r="GJ68" s="17"/>
      <c r="GK68" s="17"/>
      <c r="GL68" s="17"/>
      <c r="GM68" s="17"/>
      <c r="GN68" s="17"/>
      <c r="GO68" s="17"/>
      <c r="GP68" s="17"/>
      <c r="GQ68" s="17"/>
      <c r="GR68" s="17"/>
      <c r="GS68" s="17"/>
      <c r="GT68" s="17"/>
      <c r="GU68" s="17"/>
      <c r="GV68" s="17"/>
      <c r="GW68" s="17"/>
      <c r="GX68" s="17"/>
      <c r="GY68" s="17"/>
    </row>
    <row r="69" spans="1:207" s="14" customFormat="1">
      <c r="C69" s="14" t="s">
        <v>46</v>
      </c>
      <c r="F69" s="23">
        <f>$D64-SUM($F$68:F68)</f>
        <v>59205882.352941178</v>
      </c>
      <c r="G69" s="23">
        <f>$D64-SUM($F$68:G68)</f>
        <v>57411764.705882356</v>
      </c>
      <c r="H69" s="23">
        <f>$D64-SUM($F$68:H68)</f>
        <v>55617647.058823526</v>
      </c>
      <c r="I69" s="23">
        <f>$D64-SUM($F$68:I68)</f>
        <v>53823529.411764704</v>
      </c>
      <c r="J69" s="23">
        <f>$D64-SUM($F$68:J68)</f>
        <v>52029411.764705881</v>
      </c>
      <c r="K69" s="23">
        <f>$D64-SUM($F$68:K68)</f>
        <v>50235294.117647059</v>
      </c>
      <c r="L69" s="23">
        <f>$D64-SUM($F$68:L68)</f>
        <v>48441176.470588237</v>
      </c>
      <c r="M69" s="23">
        <f>$D64-SUM($F$68:M68)</f>
        <v>46647058.823529407</v>
      </c>
      <c r="N69" s="23">
        <f>$D64-SUM($F$68:N68)</f>
        <v>44852941.176470585</v>
      </c>
      <c r="O69" s="23">
        <f>$D64-SUM($F$68:O68)</f>
        <v>43058823.529411763</v>
      </c>
      <c r="P69" s="23">
        <f>$D64-SUM($F$68:P68)</f>
        <v>41264705.882352941</v>
      </c>
      <c r="Q69" s="23">
        <f>$D64-SUM($F$68:Q68)</f>
        <v>39470588.235294119</v>
      </c>
      <c r="R69" s="23">
        <f>$D64-SUM($F$68:R68)</f>
        <v>37676470.588235296</v>
      </c>
      <c r="S69" s="23">
        <f>$D64-SUM($F$68:S68)</f>
        <v>35882352.941176474</v>
      </c>
      <c r="T69" s="23">
        <f>$D64-SUM($F$68:T68)</f>
        <v>34088235.294117652</v>
      </c>
      <c r="U69" s="23">
        <f>$D64-SUM($F$68:U68)</f>
        <v>32294117.64705883</v>
      </c>
      <c r="V69" s="23">
        <f>$D64-SUM($F$68:V68)</f>
        <v>30500000.000000007</v>
      </c>
      <c r="W69" s="23">
        <f>$D64-SUM($F$68:W68)</f>
        <v>28705882.352941185</v>
      </c>
      <c r="X69" s="23">
        <f>$D64-SUM($F$68:X68)</f>
        <v>26911764.705882363</v>
      </c>
      <c r="Y69" s="23">
        <f>$D64-SUM($F$68:Y68)</f>
        <v>25117647.058823541</v>
      </c>
      <c r="Z69" s="23">
        <f>$D64-SUM($F$68:Z68)</f>
        <v>23323529.411764719</v>
      </c>
      <c r="AA69" s="23">
        <f>$D64-SUM($F$68:AA68)</f>
        <v>21529411.764705896</v>
      </c>
      <c r="AB69" s="23">
        <f>$D64-SUM($F$68:AB68)</f>
        <v>19735294.117647074</v>
      </c>
      <c r="AC69" s="23">
        <f>$D64-SUM($F$68:AC68)</f>
        <v>17941176.470588252</v>
      </c>
      <c r="AD69" s="23">
        <f>$D64-SUM($F$68:AD68)</f>
        <v>16147058.82352943</v>
      </c>
      <c r="AE69" s="23">
        <f>$D64-SUM($F$68:AE68)</f>
        <v>14352941.176470608</v>
      </c>
      <c r="AF69" s="23">
        <f>$D64-SUM($F$68:AF68)</f>
        <v>12558823.529411785</v>
      </c>
      <c r="AG69" s="23">
        <f>$D64-SUM($F$68:AG68)</f>
        <v>10764705.882352963</v>
      </c>
      <c r="AH69" s="23">
        <f>$D64-SUM($F$68:AH68)</f>
        <v>8970588.2352941409</v>
      </c>
      <c r="AI69" s="23">
        <f>$D64-SUM($F$68:AI68)</f>
        <v>7176470.5882353187</v>
      </c>
      <c r="AJ69" s="23">
        <f>$D64-SUM($F$68:AJ68)</f>
        <v>5382352.9411764964</v>
      </c>
      <c r="AK69" s="23">
        <f>$D64-SUM($F$68:AK68)</f>
        <v>3588235.2941176742</v>
      </c>
      <c r="AL69" s="23">
        <f>$D64-SUM($F$68:AL68)</f>
        <v>1794117.647058852</v>
      </c>
      <c r="AM69" s="23">
        <f>$D64-SUM($F$68:AM68)</f>
        <v>0</v>
      </c>
      <c r="AN69" s="23">
        <f>$D64-SUM($F$68:AN68)</f>
        <v>0</v>
      </c>
      <c r="AO69" s="23">
        <f>$D64-SUM($F$68:AO68)</f>
        <v>0</v>
      </c>
      <c r="AP69" s="23">
        <f>$D64-SUM($F$68:AP68)</f>
        <v>0</v>
      </c>
      <c r="AQ69" s="23">
        <f>$D64-SUM($F$68:AQ68)</f>
        <v>0</v>
      </c>
      <c r="AR69" s="23">
        <f>$D64-SUM($F$68:AR68)</f>
        <v>0</v>
      </c>
      <c r="AS69" s="23">
        <f>$D64-SUM($F$68:AS68)</f>
        <v>0</v>
      </c>
      <c r="AT69" s="23">
        <f>$D64-SUM($F$68:AT68)</f>
        <v>0</v>
      </c>
      <c r="AU69" s="23">
        <f>$D64-SUM($F$68:AU68)</f>
        <v>0</v>
      </c>
      <c r="AV69" s="23">
        <f>$D64-SUM($F$68:AV68)</f>
        <v>0</v>
      </c>
      <c r="AW69" s="23">
        <f>$D64-SUM($F$68:AW68)</f>
        <v>0</v>
      </c>
      <c r="AX69" s="23">
        <f>$D64-SUM($F$68:AX68)</f>
        <v>0</v>
      </c>
      <c r="AY69" s="23">
        <f>$D64-SUM($F$68:AY68)</f>
        <v>0</v>
      </c>
      <c r="AZ69" s="23">
        <f>$D64-SUM($F$68:AZ68)</f>
        <v>0</v>
      </c>
      <c r="BA69" s="23">
        <f>$D64-SUM($F$68:BA68)</f>
        <v>0</v>
      </c>
      <c r="BB69" s="23">
        <f>$D64-SUM($F$68:BB68)</f>
        <v>0</v>
      </c>
      <c r="BC69" s="23">
        <f>$D64-SUM($F$68:BC68)</f>
        <v>0</v>
      </c>
      <c r="BD69" s="23">
        <f>$D64-SUM($F$68:BD68)</f>
        <v>0</v>
      </c>
      <c r="BE69" s="23">
        <f>$D64-SUM($F$68:BE68)</f>
        <v>0</v>
      </c>
      <c r="BF69" s="23">
        <f>$D64-SUM($F$68:BF68)</f>
        <v>0</v>
      </c>
      <c r="BG69" s="23">
        <f>$D64-SUM($F$68:BG68)</f>
        <v>0</v>
      </c>
      <c r="BH69" s="23">
        <f>$D64-SUM($F$68:BH68)</f>
        <v>0</v>
      </c>
      <c r="BI69" s="23">
        <f>$D64-SUM($F$68:BI68)</f>
        <v>0</v>
      </c>
      <c r="BJ69" s="23">
        <f>$D64-SUM($F$68:BJ68)</f>
        <v>0</v>
      </c>
      <c r="BK69" s="23">
        <f>$D64-SUM($F$68:BK68)</f>
        <v>0</v>
      </c>
      <c r="BL69" s="23">
        <f>$D64-SUM($F$68:BL68)</f>
        <v>0</v>
      </c>
      <c r="BM69" s="23">
        <f>$D64-SUM($F$68:BM68)</f>
        <v>0</v>
      </c>
      <c r="BN69" s="23">
        <f>$D64-SUM($F$68:BN68)</f>
        <v>0</v>
      </c>
      <c r="BO69" s="23">
        <f>$D64-SUM($F$68:BO68)</f>
        <v>0</v>
      </c>
      <c r="BP69" s="23">
        <f>$D64-SUM($F$68:BP68)</f>
        <v>0</v>
      </c>
      <c r="BQ69" s="23">
        <f>$D64-SUM($F$68:BQ68)</f>
        <v>0</v>
      </c>
      <c r="BR69" s="23">
        <f>$D64-SUM($F$68:BR68)</f>
        <v>0</v>
      </c>
      <c r="BS69" s="23">
        <f>$D64-SUM($F$68:BS68)</f>
        <v>0</v>
      </c>
      <c r="BT69" s="23">
        <f>$D64-SUM($F$68:BT68)</f>
        <v>0</v>
      </c>
      <c r="BU69" s="23">
        <f>$D64-SUM($F$68:BU68)</f>
        <v>0</v>
      </c>
      <c r="BV69" s="23">
        <f>$D64-SUM($F$68:BV68)</f>
        <v>0</v>
      </c>
      <c r="BW69" s="23">
        <f>$D64-SUM($F$68:BW68)</f>
        <v>0</v>
      </c>
      <c r="BX69" s="23">
        <f>$D64-SUM($F$68:BX68)</f>
        <v>0</v>
      </c>
      <c r="BY69" s="23">
        <f>$D64-SUM($F$68:BY68)</f>
        <v>0</v>
      </c>
      <c r="BZ69" s="23">
        <f>$D64-SUM($F$68:BZ68)</f>
        <v>0</v>
      </c>
      <c r="CA69" s="23">
        <f>$D64-SUM($F$68:CA68)</f>
        <v>0</v>
      </c>
      <c r="CB69" s="23">
        <f>$D64-SUM($F$68:CB68)</f>
        <v>0</v>
      </c>
      <c r="CC69" s="23">
        <f>$D64-SUM($F$68:CC68)</f>
        <v>0</v>
      </c>
      <c r="CD69" s="23">
        <f>$D64-SUM($F$68:CD68)</f>
        <v>0</v>
      </c>
      <c r="CE69" s="23">
        <f>$D64-SUM($F$68:CE68)</f>
        <v>0</v>
      </c>
      <c r="CF69" s="23">
        <f>$D64-SUM($F$68:CF68)</f>
        <v>0</v>
      </c>
      <c r="CG69" s="23">
        <f>$D64-SUM($F$68:CG68)</f>
        <v>0</v>
      </c>
      <c r="CH69" s="23">
        <f>$D64-SUM($F$68:CH68)</f>
        <v>0</v>
      </c>
      <c r="CI69" s="23">
        <f>$D64-SUM($F$68:CI68)</f>
        <v>0</v>
      </c>
      <c r="CJ69" s="23">
        <f>$D64-SUM($F$68:CJ68)</f>
        <v>0</v>
      </c>
      <c r="CK69" s="23">
        <f>$D64-SUM($F$68:CK68)</f>
        <v>0</v>
      </c>
      <c r="CL69" s="23">
        <f>$D64-SUM($F$68:CL68)</f>
        <v>0</v>
      </c>
      <c r="CM69" s="23">
        <f>$D64-SUM($F$68:CM68)</f>
        <v>0</v>
      </c>
      <c r="CN69" s="23">
        <f>$D64-SUM($F$68:CN68)</f>
        <v>0</v>
      </c>
      <c r="CO69" s="23">
        <f>$D64-SUM($F$68:CO68)</f>
        <v>0</v>
      </c>
      <c r="CP69" s="23">
        <f>$D64-SUM($F$68:CP68)</f>
        <v>0</v>
      </c>
      <c r="CQ69" s="23">
        <f>$D64-SUM($F$68:CQ68)</f>
        <v>0</v>
      </c>
      <c r="CR69" s="23">
        <f>$D64-SUM($F$68:CR68)</f>
        <v>0</v>
      </c>
      <c r="CS69" s="23">
        <f>$D64-SUM($F$68:CS68)</f>
        <v>0</v>
      </c>
      <c r="CT69" s="23">
        <f>$D64-SUM($F$68:CT68)</f>
        <v>0</v>
      </c>
      <c r="CU69" s="23">
        <f>$D64-SUM($F$68:CU68)</f>
        <v>0</v>
      </c>
      <c r="CV69" s="23">
        <f>$D64-SUM($F$68:CV68)</f>
        <v>0</v>
      </c>
      <c r="CW69" s="23">
        <f>$D64-SUM($F$68:CW68)</f>
        <v>0</v>
      </c>
      <c r="CX69" s="23">
        <f>$D64-SUM($F$68:CX68)</f>
        <v>0</v>
      </c>
      <c r="CY69" s="23">
        <f>$D64-SUM($F$68:CY68)</f>
        <v>0</v>
      </c>
      <c r="CZ69" s="23">
        <f>$D64-SUM($F$68:CZ68)</f>
        <v>0</v>
      </c>
      <c r="DA69" s="23">
        <f>$D64-SUM($F$68:DA68)</f>
        <v>0</v>
      </c>
      <c r="DB69" s="23">
        <f>$D64-SUM($F$68:DB68)</f>
        <v>0</v>
      </c>
      <c r="DC69" s="23">
        <f>$D64-SUM($F$68:DC68)</f>
        <v>0</v>
      </c>
      <c r="DD69" s="23">
        <f>$D64-SUM($F$68:DD68)</f>
        <v>0</v>
      </c>
      <c r="DE69" s="23">
        <f>$D64-SUM($F$68:DE68)</f>
        <v>0</v>
      </c>
      <c r="DF69" s="23">
        <f>$D64-SUM($F$68:DF68)</f>
        <v>0</v>
      </c>
      <c r="DG69" s="23">
        <f>$D64-SUM($F$68:DG68)</f>
        <v>0</v>
      </c>
      <c r="DH69" s="23">
        <f>$D64-SUM($F$68:DH68)</f>
        <v>0</v>
      </c>
      <c r="DI69" s="23">
        <f>$D64-SUM($F$68:DI68)</f>
        <v>0</v>
      </c>
      <c r="DJ69" s="23">
        <f>$D64-SUM($F$68:DJ68)</f>
        <v>0</v>
      </c>
      <c r="DK69" s="23">
        <f>$D64-SUM($F$68:DK68)</f>
        <v>0</v>
      </c>
      <c r="DL69" s="23">
        <f>$D64-SUM($F$68:DL68)</f>
        <v>0</v>
      </c>
      <c r="DM69" s="23">
        <f>$D64-SUM($F$68:DM68)</f>
        <v>0</v>
      </c>
      <c r="DN69" s="23">
        <f>$D64-SUM($F$68:DN68)</f>
        <v>0</v>
      </c>
      <c r="DO69" s="23">
        <f>$D64-SUM($F$68:DO68)</f>
        <v>0</v>
      </c>
      <c r="DP69" s="23">
        <f>$D64-SUM($F$68:DP68)</f>
        <v>0</v>
      </c>
      <c r="DQ69" s="23">
        <f>$D64-SUM($F$68:DQ68)</f>
        <v>0</v>
      </c>
      <c r="DR69" s="23">
        <f>$D64-SUM($F$68:DR68)</f>
        <v>0</v>
      </c>
      <c r="DS69" s="23">
        <f>$D64-SUM($F$68:DS68)</f>
        <v>0</v>
      </c>
      <c r="DT69" s="23">
        <f>$D64-SUM($F$68:DT68)</f>
        <v>0</v>
      </c>
      <c r="DU69" s="23">
        <f>$D64-SUM($F$68:DU68)</f>
        <v>0</v>
      </c>
      <c r="DV69" s="23">
        <f>$D64-SUM($F$68:DV68)</f>
        <v>0</v>
      </c>
      <c r="DW69" s="23">
        <f>$D64-SUM($F$68:DW68)</f>
        <v>0</v>
      </c>
      <c r="DX69" s="23">
        <f>$D64-SUM($F$68:DX68)</f>
        <v>0</v>
      </c>
      <c r="DY69" s="23">
        <f>$D64-SUM($F$68:DY68)</f>
        <v>0</v>
      </c>
      <c r="DZ69" s="23">
        <f>$D64-SUM($F$68:DZ68)</f>
        <v>0</v>
      </c>
      <c r="EA69" s="23"/>
      <c r="EB69" s="23"/>
      <c r="EC69" s="23"/>
      <c r="ED69" s="23"/>
      <c r="EE69" s="23"/>
      <c r="EF69" s="23"/>
      <c r="EG69" s="23"/>
      <c r="EH69" s="23"/>
      <c r="EI69" s="23"/>
      <c r="EJ69" s="23"/>
      <c r="EK69" s="23"/>
      <c r="EL69" s="23"/>
      <c r="EM69" s="23"/>
      <c r="EN69" s="23"/>
      <c r="EO69" s="23"/>
      <c r="EP69" s="23"/>
      <c r="EQ69" s="23"/>
      <c r="ER69" s="23"/>
      <c r="ES69" s="23"/>
      <c r="ET69" s="23"/>
      <c r="EU69" s="23"/>
      <c r="EV69" s="23"/>
      <c r="EW69" s="23"/>
      <c r="EX69" s="23"/>
      <c r="EY69" s="23"/>
      <c r="EZ69" s="23"/>
      <c r="FA69" s="23"/>
      <c r="FB69" s="23"/>
      <c r="FC69" s="23"/>
      <c r="FD69" s="23"/>
      <c r="FE69" s="23"/>
      <c r="FF69" s="23"/>
      <c r="FG69" s="23"/>
      <c r="FH69" s="23"/>
      <c r="FI69" s="23"/>
      <c r="FJ69" s="23"/>
      <c r="FK69" s="23"/>
      <c r="FL69" s="23"/>
      <c r="FM69" s="23"/>
      <c r="FN69" s="23"/>
      <c r="FO69" s="23"/>
      <c r="FP69" s="23"/>
      <c r="FQ69" s="23"/>
      <c r="FR69" s="23"/>
      <c r="FS69" s="23"/>
      <c r="FT69" s="23"/>
      <c r="FU69" s="23"/>
      <c r="FV69" s="23"/>
      <c r="FW69" s="23"/>
      <c r="FX69" s="23"/>
      <c r="FY69" s="23"/>
      <c r="FZ69" s="23"/>
      <c r="GA69" s="23"/>
      <c r="GB69" s="23"/>
      <c r="GC69" s="23"/>
      <c r="GD69" s="23"/>
      <c r="GE69" s="23"/>
      <c r="GF69" s="23"/>
      <c r="GG69" s="23"/>
      <c r="GH69" s="23"/>
      <c r="GI69" s="23"/>
      <c r="GJ69" s="23"/>
      <c r="GK69" s="23"/>
      <c r="GL69" s="23"/>
      <c r="GM69" s="23"/>
      <c r="GN69" s="23"/>
      <c r="GO69" s="23"/>
      <c r="GP69" s="23"/>
      <c r="GQ69" s="23"/>
      <c r="GR69" s="23"/>
      <c r="GS69" s="23"/>
      <c r="GT69" s="23"/>
      <c r="GU69" s="23"/>
      <c r="GV69" s="23"/>
      <c r="GW69" s="23"/>
      <c r="GX69" s="23"/>
      <c r="GY69" s="23"/>
    </row>
    <row r="71" spans="1:207" s="14" customFormat="1">
      <c r="A71" s="14" t="s">
        <v>321</v>
      </c>
      <c r="B71" s="14" t="s">
        <v>92</v>
      </c>
      <c r="C71" s="14" t="s">
        <v>211</v>
      </c>
      <c r="D71" s="92">
        <v>43466</v>
      </c>
      <c r="F71" s="94"/>
      <c r="G71" s="94"/>
      <c r="H71" s="94"/>
      <c r="I71" s="94"/>
      <c r="J71" s="94"/>
      <c r="K71" s="94"/>
      <c r="L71" s="94"/>
      <c r="M71" s="94"/>
      <c r="N71" s="94"/>
      <c r="O71" s="94"/>
      <c r="P71" s="94"/>
      <c r="Q71" s="94"/>
      <c r="R71" s="94"/>
      <c r="S71" s="94"/>
      <c r="T71" s="94"/>
      <c r="U71" s="94"/>
      <c r="V71" s="94"/>
      <c r="W71" s="94"/>
      <c r="X71" s="94"/>
      <c r="Y71" s="94"/>
      <c r="Z71" s="94"/>
      <c r="AA71" s="94"/>
      <c r="AB71" s="94"/>
      <c r="AC71" s="94"/>
      <c r="AD71" s="94"/>
      <c r="AE71" s="94"/>
      <c r="AF71" s="94"/>
      <c r="AG71" s="94"/>
      <c r="AH71" s="94"/>
      <c r="AI71" s="94"/>
      <c r="AJ71" s="94"/>
      <c r="AK71" s="94"/>
      <c r="AL71" s="94"/>
      <c r="AM71" s="94"/>
      <c r="AN71" s="94"/>
      <c r="AO71" s="94"/>
      <c r="AP71" s="94"/>
      <c r="AQ71" s="94"/>
      <c r="AR71" s="94"/>
      <c r="AS71" s="94"/>
      <c r="AT71" s="94"/>
      <c r="AU71" s="94"/>
      <c r="AV71" s="94"/>
      <c r="AW71" s="94"/>
      <c r="AX71" s="94"/>
      <c r="AY71" s="94"/>
      <c r="AZ71" s="94"/>
      <c r="BA71" s="94"/>
      <c r="BB71" s="94"/>
      <c r="BC71" s="94"/>
      <c r="BD71" s="94"/>
      <c r="BE71" s="94"/>
      <c r="BF71" s="94"/>
      <c r="BG71" s="94"/>
      <c r="BH71" s="94"/>
      <c r="BI71" s="94"/>
      <c r="BJ71" s="94"/>
      <c r="BK71" s="94"/>
      <c r="BL71" s="94"/>
      <c r="BM71" s="94"/>
      <c r="BN71" s="94"/>
      <c r="BO71" s="94"/>
      <c r="BP71" s="94"/>
      <c r="BQ71" s="94"/>
      <c r="BR71" s="94"/>
      <c r="BS71" s="94"/>
      <c r="BT71" s="94"/>
      <c r="BU71" s="94"/>
      <c r="BV71" s="94"/>
      <c r="BW71" s="94"/>
      <c r="BX71" s="94"/>
      <c r="BY71" s="94"/>
      <c r="BZ71" s="94"/>
      <c r="CA71" s="94"/>
      <c r="CB71" s="94"/>
      <c r="CC71" s="94"/>
      <c r="CD71" s="94"/>
      <c r="CE71" s="94"/>
      <c r="CF71" s="94"/>
      <c r="CG71" s="94"/>
      <c r="CH71" s="94"/>
      <c r="CI71" s="94"/>
      <c r="CJ71" s="94"/>
      <c r="CK71" s="94"/>
      <c r="CL71" s="94"/>
      <c r="CM71" s="94"/>
      <c r="CN71" s="94"/>
      <c r="CO71" s="94"/>
      <c r="CP71" s="94"/>
      <c r="CQ71" s="94"/>
      <c r="CR71" s="94"/>
      <c r="CS71" s="94"/>
      <c r="CT71" s="94"/>
      <c r="CU71" s="94"/>
      <c r="CV71" s="94"/>
      <c r="CW71" s="94"/>
      <c r="CX71" s="94"/>
      <c r="CY71" s="94"/>
      <c r="CZ71" s="94"/>
      <c r="DA71" s="94"/>
      <c r="DB71" s="94"/>
      <c r="DC71" s="94"/>
      <c r="DD71" s="94"/>
      <c r="DE71" s="94"/>
      <c r="DF71" s="94"/>
      <c r="DG71" s="94"/>
      <c r="DH71" s="94"/>
      <c r="DI71" s="94"/>
      <c r="DJ71" s="94"/>
      <c r="DK71" s="94"/>
      <c r="DL71" s="94"/>
      <c r="DM71" s="94"/>
      <c r="DN71" s="94"/>
      <c r="DO71" s="94"/>
      <c r="DP71" s="94"/>
      <c r="DQ71" s="94"/>
      <c r="DR71" s="94"/>
      <c r="DS71" s="94"/>
      <c r="DT71" s="94"/>
      <c r="DU71" s="94"/>
      <c r="DV71" s="94"/>
      <c r="DW71" s="94"/>
      <c r="DX71" s="94"/>
      <c r="DY71" s="94"/>
      <c r="DZ71" s="94"/>
    </row>
    <row r="72" spans="1:207" s="14" customFormat="1">
      <c r="C72" s="14" t="s">
        <v>212</v>
      </c>
      <c r="D72" s="92">
        <v>44470</v>
      </c>
      <c r="F72" s="94"/>
      <c r="G72" s="94"/>
      <c r="H72" s="94"/>
      <c r="I72" s="94"/>
      <c r="J72" s="94"/>
      <c r="K72" s="94"/>
      <c r="L72" s="94"/>
      <c r="M72" s="94"/>
      <c r="N72" s="94"/>
      <c r="O72" s="94"/>
      <c r="P72" s="94"/>
      <c r="Q72" s="94"/>
      <c r="R72" s="94"/>
      <c r="S72" s="94"/>
      <c r="T72" s="94"/>
      <c r="U72" s="94"/>
      <c r="V72" s="94"/>
      <c r="W72" s="94"/>
      <c r="X72" s="94"/>
      <c r="Y72" s="94"/>
      <c r="Z72" s="94"/>
      <c r="AA72" s="94"/>
      <c r="AB72" s="94"/>
      <c r="AC72" s="94"/>
      <c r="AD72" s="94"/>
      <c r="AE72" s="94"/>
      <c r="AF72" s="94"/>
      <c r="AG72" s="94"/>
      <c r="AH72" s="94"/>
      <c r="AI72" s="94"/>
      <c r="AJ72" s="94"/>
      <c r="AK72" s="94"/>
      <c r="AL72" s="94"/>
      <c r="AM72" s="94"/>
      <c r="AN72" s="94"/>
      <c r="AO72" s="94"/>
      <c r="AP72" s="94"/>
      <c r="AQ72" s="94"/>
      <c r="AR72" s="94"/>
      <c r="AS72" s="94"/>
      <c r="AT72" s="94"/>
      <c r="AU72" s="94"/>
      <c r="AV72" s="94"/>
      <c r="AW72" s="94"/>
      <c r="AX72" s="94"/>
      <c r="AY72" s="94"/>
      <c r="AZ72" s="94"/>
      <c r="BA72" s="94"/>
      <c r="BB72" s="94"/>
      <c r="BC72" s="94"/>
      <c r="BD72" s="94"/>
      <c r="BE72" s="94"/>
      <c r="BF72" s="94"/>
      <c r="BG72" s="94"/>
      <c r="BH72" s="94"/>
      <c r="BI72" s="94"/>
      <c r="BJ72" s="94"/>
      <c r="BK72" s="94"/>
      <c r="BL72" s="94"/>
      <c r="BM72" s="94"/>
      <c r="BN72" s="94"/>
      <c r="BO72" s="94"/>
      <c r="BP72" s="94"/>
      <c r="BQ72" s="94"/>
      <c r="BR72" s="94"/>
      <c r="BS72" s="94"/>
      <c r="BT72" s="94"/>
      <c r="BU72" s="94"/>
      <c r="BV72" s="94"/>
      <c r="BW72" s="94"/>
      <c r="BX72" s="94"/>
      <c r="BY72" s="94"/>
      <c r="BZ72" s="94"/>
      <c r="CA72" s="94"/>
      <c r="CB72" s="94"/>
      <c r="CC72" s="94"/>
      <c r="CD72" s="94"/>
      <c r="CE72" s="94"/>
      <c r="CF72" s="94"/>
      <c r="CG72" s="94"/>
      <c r="CH72" s="94"/>
      <c r="CI72" s="94"/>
      <c r="CJ72" s="94"/>
      <c r="CK72" s="94"/>
      <c r="CL72" s="94"/>
      <c r="CM72" s="94"/>
      <c r="CN72" s="94"/>
      <c r="CO72" s="94"/>
      <c r="CP72" s="94"/>
      <c r="CQ72" s="94"/>
      <c r="CR72" s="94"/>
      <c r="CS72" s="94"/>
      <c r="CT72" s="94"/>
      <c r="CU72" s="94"/>
      <c r="CV72" s="94"/>
      <c r="CW72" s="94"/>
      <c r="CX72" s="94"/>
      <c r="CY72" s="94"/>
      <c r="CZ72" s="94"/>
      <c r="DA72" s="94"/>
      <c r="DB72" s="94"/>
      <c r="DC72" s="94"/>
      <c r="DD72" s="94"/>
      <c r="DE72" s="94"/>
      <c r="DF72" s="94"/>
      <c r="DG72" s="94"/>
      <c r="DH72" s="94"/>
      <c r="DI72" s="94"/>
      <c r="DJ72" s="94"/>
      <c r="DK72" s="94"/>
      <c r="DL72" s="94"/>
      <c r="DM72" s="94"/>
      <c r="DN72" s="94"/>
      <c r="DO72" s="94"/>
      <c r="DP72" s="94"/>
      <c r="DQ72" s="94"/>
      <c r="DR72" s="94"/>
      <c r="DS72" s="94"/>
      <c r="DT72" s="94"/>
      <c r="DU72" s="94"/>
      <c r="DV72" s="94"/>
      <c r="DW72" s="94"/>
      <c r="DX72" s="94"/>
      <c r="DY72" s="94"/>
      <c r="DZ72" s="94"/>
    </row>
    <row r="73" spans="1:207" s="14" customFormat="1">
      <c r="D73" s="104">
        <f>DATEDIF(D71,D72,"m")+1</f>
        <v>34</v>
      </c>
      <c r="F73" s="94"/>
      <c r="G73" s="94"/>
      <c r="H73" s="94"/>
      <c r="I73" s="94"/>
      <c r="J73" s="94"/>
      <c r="K73" s="94"/>
      <c r="L73" s="94"/>
      <c r="M73" s="94"/>
      <c r="N73" s="94"/>
      <c r="O73" s="94"/>
      <c r="P73" s="94"/>
      <c r="Q73" s="94"/>
      <c r="R73" s="94"/>
      <c r="S73" s="94"/>
      <c r="T73" s="94"/>
      <c r="U73" s="94"/>
      <c r="V73" s="94"/>
      <c r="W73" s="94"/>
      <c r="X73" s="94"/>
      <c r="Y73" s="94"/>
      <c r="Z73" s="94"/>
      <c r="AA73" s="94"/>
      <c r="AB73" s="94"/>
      <c r="AC73" s="94"/>
      <c r="AD73" s="94"/>
      <c r="AE73" s="94"/>
      <c r="AF73" s="94"/>
      <c r="AG73" s="94"/>
      <c r="AH73" s="94"/>
      <c r="AI73" s="94"/>
      <c r="AJ73" s="94"/>
      <c r="AK73" s="94"/>
      <c r="AL73" s="94"/>
      <c r="AM73" s="94"/>
      <c r="AN73" s="94"/>
      <c r="AO73" s="94"/>
      <c r="AP73" s="94"/>
      <c r="AQ73" s="94"/>
      <c r="AR73" s="94"/>
      <c r="AS73" s="94"/>
      <c r="AT73" s="94"/>
      <c r="AU73" s="94"/>
      <c r="AV73" s="94"/>
      <c r="AW73" s="94"/>
      <c r="AX73" s="94"/>
      <c r="AY73" s="94"/>
      <c r="AZ73" s="94"/>
      <c r="BA73" s="94"/>
      <c r="BB73" s="94"/>
      <c r="BC73" s="94"/>
      <c r="BD73" s="94"/>
      <c r="BE73" s="94"/>
      <c r="BF73" s="94"/>
      <c r="BG73" s="94"/>
      <c r="BH73" s="94"/>
      <c r="BI73" s="94"/>
      <c r="BJ73" s="94"/>
      <c r="BK73" s="94"/>
      <c r="BL73" s="94"/>
      <c r="BM73" s="94"/>
      <c r="BN73" s="94"/>
      <c r="BO73" s="94"/>
      <c r="BP73" s="94"/>
      <c r="BQ73" s="94"/>
      <c r="BR73" s="94"/>
      <c r="BS73" s="94"/>
      <c r="BT73" s="94"/>
      <c r="BU73" s="94"/>
      <c r="BV73" s="94"/>
      <c r="BW73" s="94"/>
      <c r="BX73" s="94"/>
      <c r="BY73" s="94"/>
      <c r="BZ73" s="94"/>
      <c r="CA73" s="94"/>
      <c r="CB73" s="94"/>
      <c r="CC73" s="94"/>
      <c r="CD73" s="94"/>
      <c r="CE73" s="94"/>
      <c r="CF73" s="94"/>
      <c r="CG73" s="94"/>
      <c r="CH73" s="94"/>
      <c r="CI73" s="94"/>
      <c r="CJ73" s="94"/>
      <c r="CK73" s="94"/>
      <c r="CL73" s="94"/>
      <c r="CM73" s="94"/>
      <c r="CN73" s="94"/>
      <c r="CO73" s="94"/>
      <c r="CP73" s="94"/>
      <c r="CQ73" s="94"/>
      <c r="CR73" s="94"/>
      <c r="CS73" s="94"/>
      <c r="CT73" s="94"/>
      <c r="CU73" s="94"/>
      <c r="CV73" s="94"/>
      <c r="CW73" s="94"/>
      <c r="CX73" s="94"/>
      <c r="CY73" s="94"/>
      <c r="CZ73" s="94"/>
      <c r="DA73" s="94"/>
      <c r="DB73" s="94"/>
      <c r="DC73" s="94"/>
      <c r="DD73" s="94"/>
      <c r="DE73" s="94"/>
      <c r="DF73" s="94"/>
      <c r="DG73" s="94"/>
      <c r="DH73" s="94"/>
      <c r="DI73" s="94"/>
      <c r="DJ73" s="94"/>
      <c r="DK73" s="94"/>
      <c r="DL73" s="94"/>
      <c r="DM73" s="94"/>
      <c r="DN73" s="94"/>
      <c r="DO73" s="94"/>
      <c r="DP73" s="94"/>
      <c r="DQ73" s="94"/>
      <c r="DR73" s="94"/>
      <c r="DS73" s="94"/>
      <c r="DT73" s="94"/>
      <c r="DU73" s="94"/>
      <c r="DV73" s="94"/>
      <c r="DW73" s="94"/>
      <c r="DX73" s="94"/>
      <c r="DY73" s="94"/>
      <c r="DZ73" s="94"/>
    </row>
    <row r="74" spans="1:207" s="14" customFormat="1">
      <c r="C74" s="14" t="s">
        <v>207</v>
      </c>
      <c r="D74" s="90">
        <v>12100000</v>
      </c>
      <c r="F74" s="94"/>
      <c r="G74" s="94"/>
      <c r="H74" s="94"/>
      <c r="I74" s="94"/>
      <c r="J74" s="94"/>
      <c r="K74" s="94"/>
      <c r="L74" s="94"/>
      <c r="M74" s="94"/>
      <c r="N74" s="94"/>
      <c r="O74" s="94"/>
      <c r="P74" s="94"/>
      <c r="Q74" s="94"/>
      <c r="R74" s="94"/>
      <c r="S74" s="94"/>
      <c r="T74" s="94"/>
      <c r="U74" s="94"/>
      <c r="V74" s="94"/>
      <c r="W74" s="94"/>
      <c r="X74" s="94"/>
      <c r="Y74" s="94"/>
      <c r="Z74" s="94"/>
      <c r="AA74" s="94"/>
      <c r="AB74" s="94"/>
      <c r="AC74" s="94"/>
      <c r="AD74" s="94"/>
      <c r="AE74" s="94"/>
      <c r="AF74" s="94"/>
      <c r="AG74" s="94"/>
      <c r="AH74" s="94"/>
      <c r="AI74" s="94"/>
      <c r="AJ74" s="94"/>
      <c r="AK74" s="94"/>
      <c r="AL74" s="94"/>
      <c r="AM74" s="94"/>
      <c r="AN74" s="94"/>
      <c r="AO74" s="94"/>
      <c r="AP74" s="94"/>
      <c r="AQ74" s="94"/>
      <c r="AR74" s="94"/>
      <c r="AS74" s="94"/>
      <c r="AT74" s="94"/>
      <c r="AU74" s="94"/>
      <c r="AV74" s="94"/>
      <c r="AW74" s="94"/>
      <c r="AX74" s="94"/>
      <c r="AY74" s="94"/>
      <c r="AZ74" s="94"/>
      <c r="BA74" s="94"/>
      <c r="BB74" s="94"/>
      <c r="BC74" s="94"/>
      <c r="BD74" s="94"/>
      <c r="BE74" s="94"/>
      <c r="BF74" s="94"/>
      <c r="BG74" s="94"/>
      <c r="BH74" s="94"/>
      <c r="BI74" s="94"/>
      <c r="BJ74" s="94"/>
      <c r="BK74" s="94"/>
      <c r="BL74" s="94"/>
      <c r="BM74" s="94"/>
      <c r="BN74" s="94"/>
      <c r="BO74" s="94"/>
      <c r="BP74" s="94"/>
      <c r="BQ74" s="94"/>
      <c r="BR74" s="94"/>
      <c r="BS74" s="94"/>
      <c r="BT74" s="94"/>
      <c r="BU74" s="94"/>
      <c r="BV74" s="94"/>
      <c r="BW74" s="94"/>
      <c r="BX74" s="94"/>
      <c r="BY74" s="94"/>
      <c r="BZ74" s="94"/>
      <c r="CA74" s="94"/>
      <c r="CB74" s="94"/>
      <c r="CC74" s="94"/>
      <c r="CD74" s="94"/>
      <c r="CE74" s="94"/>
      <c r="CF74" s="94"/>
      <c r="CG74" s="94"/>
      <c r="CH74" s="94"/>
      <c r="CI74" s="94"/>
      <c r="CJ74" s="94"/>
      <c r="CK74" s="94"/>
      <c r="CL74" s="94"/>
      <c r="CM74" s="94"/>
      <c r="CN74" s="94"/>
      <c r="CO74" s="94"/>
      <c r="CP74" s="94"/>
      <c r="CQ74" s="94"/>
      <c r="CR74" s="94"/>
      <c r="CS74" s="94"/>
      <c r="CT74" s="94"/>
      <c r="CU74" s="94"/>
      <c r="CV74" s="94"/>
      <c r="CW74" s="94"/>
      <c r="CX74" s="94"/>
      <c r="CY74" s="94"/>
      <c r="CZ74" s="94"/>
      <c r="DA74" s="94"/>
      <c r="DB74" s="94"/>
      <c r="DC74" s="94"/>
      <c r="DD74" s="94"/>
      <c r="DE74" s="94"/>
      <c r="DF74" s="94"/>
      <c r="DG74" s="94"/>
      <c r="DH74" s="94"/>
      <c r="DI74" s="94"/>
      <c r="DJ74" s="94"/>
      <c r="DK74" s="94"/>
      <c r="DL74" s="94"/>
      <c r="DM74" s="94"/>
      <c r="DN74" s="94"/>
      <c r="DO74" s="94"/>
      <c r="DP74" s="94"/>
      <c r="DQ74" s="94"/>
      <c r="DR74" s="94"/>
      <c r="DS74" s="94"/>
      <c r="DT74" s="94"/>
      <c r="DU74" s="94"/>
      <c r="DV74" s="94"/>
      <c r="DW74" s="94"/>
      <c r="DX74" s="94"/>
      <c r="DY74" s="94"/>
      <c r="DZ74" s="94"/>
    </row>
    <row r="75" spans="1:207">
      <c r="C75" s="14" t="s">
        <v>213</v>
      </c>
      <c r="D75" s="90">
        <v>61000000</v>
      </c>
    </row>
    <row r="76" spans="1:207">
      <c r="C76" s="1" t="s">
        <v>41</v>
      </c>
      <c r="D76" s="95" t="s">
        <v>225</v>
      </c>
    </row>
    <row r="78" spans="1:207" s="14" customFormat="1">
      <c r="B78" s="14" t="s">
        <v>91</v>
      </c>
      <c r="C78" s="14" t="s">
        <v>214</v>
      </c>
      <c r="F78" s="94">
        <f>D71</f>
        <v>43466</v>
      </c>
      <c r="G78" s="94">
        <f>EDATE(F78,1)</f>
        <v>43497</v>
      </c>
      <c r="H78" s="94">
        <f t="shared" ref="H78:BS78" si="71">EDATE(G78,1)</f>
        <v>43525</v>
      </c>
      <c r="I78" s="94">
        <f t="shared" si="71"/>
        <v>43556</v>
      </c>
      <c r="J78" s="94">
        <f t="shared" si="71"/>
        <v>43586</v>
      </c>
      <c r="K78" s="94">
        <f t="shared" si="71"/>
        <v>43617</v>
      </c>
      <c r="L78" s="94">
        <f t="shared" si="71"/>
        <v>43647</v>
      </c>
      <c r="M78" s="94">
        <f t="shared" si="71"/>
        <v>43678</v>
      </c>
      <c r="N78" s="94">
        <f t="shared" si="71"/>
        <v>43709</v>
      </c>
      <c r="O78" s="94">
        <f t="shared" si="71"/>
        <v>43739</v>
      </c>
      <c r="P78" s="94">
        <f t="shared" si="71"/>
        <v>43770</v>
      </c>
      <c r="Q78" s="94">
        <f t="shared" si="71"/>
        <v>43800</v>
      </c>
      <c r="R78" s="94">
        <f t="shared" si="71"/>
        <v>43831</v>
      </c>
      <c r="S78" s="94">
        <f t="shared" si="71"/>
        <v>43862</v>
      </c>
      <c r="T78" s="94">
        <f t="shared" si="71"/>
        <v>43891</v>
      </c>
      <c r="U78" s="94">
        <f t="shared" si="71"/>
        <v>43922</v>
      </c>
      <c r="V78" s="94">
        <f t="shared" si="71"/>
        <v>43952</v>
      </c>
      <c r="W78" s="94">
        <f t="shared" si="71"/>
        <v>43983</v>
      </c>
      <c r="X78" s="94">
        <f t="shared" si="71"/>
        <v>44013</v>
      </c>
      <c r="Y78" s="94">
        <f t="shared" si="71"/>
        <v>44044</v>
      </c>
      <c r="Z78" s="94">
        <f t="shared" si="71"/>
        <v>44075</v>
      </c>
      <c r="AA78" s="94">
        <f t="shared" si="71"/>
        <v>44105</v>
      </c>
      <c r="AB78" s="94">
        <f t="shared" si="71"/>
        <v>44136</v>
      </c>
      <c r="AC78" s="94">
        <f t="shared" si="71"/>
        <v>44166</v>
      </c>
      <c r="AD78" s="94">
        <f t="shared" si="71"/>
        <v>44197</v>
      </c>
      <c r="AE78" s="94">
        <f t="shared" si="71"/>
        <v>44228</v>
      </c>
      <c r="AF78" s="94">
        <f t="shared" si="71"/>
        <v>44256</v>
      </c>
      <c r="AG78" s="94">
        <f t="shared" si="71"/>
        <v>44287</v>
      </c>
      <c r="AH78" s="94">
        <f t="shared" si="71"/>
        <v>44317</v>
      </c>
      <c r="AI78" s="94">
        <f t="shared" si="71"/>
        <v>44348</v>
      </c>
      <c r="AJ78" s="94">
        <f t="shared" si="71"/>
        <v>44378</v>
      </c>
      <c r="AK78" s="94">
        <f t="shared" si="71"/>
        <v>44409</v>
      </c>
      <c r="AL78" s="94">
        <f t="shared" si="71"/>
        <v>44440</v>
      </c>
      <c r="AM78" s="94">
        <f t="shared" si="71"/>
        <v>44470</v>
      </c>
      <c r="AN78" s="94">
        <f t="shared" si="71"/>
        <v>44501</v>
      </c>
      <c r="AO78" s="94">
        <f t="shared" si="71"/>
        <v>44531</v>
      </c>
      <c r="AP78" s="94">
        <f t="shared" si="71"/>
        <v>44562</v>
      </c>
      <c r="AQ78" s="94">
        <f t="shared" si="71"/>
        <v>44593</v>
      </c>
      <c r="AR78" s="94">
        <f t="shared" si="71"/>
        <v>44621</v>
      </c>
      <c r="AS78" s="94">
        <f t="shared" si="71"/>
        <v>44652</v>
      </c>
      <c r="AT78" s="94">
        <f t="shared" si="71"/>
        <v>44682</v>
      </c>
      <c r="AU78" s="94">
        <f t="shared" si="71"/>
        <v>44713</v>
      </c>
      <c r="AV78" s="94">
        <f t="shared" si="71"/>
        <v>44743</v>
      </c>
      <c r="AW78" s="94">
        <f t="shared" si="71"/>
        <v>44774</v>
      </c>
      <c r="AX78" s="94">
        <f t="shared" si="71"/>
        <v>44805</v>
      </c>
      <c r="AY78" s="94">
        <f t="shared" si="71"/>
        <v>44835</v>
      </c>
      <c r="AZ78" s="94">
        <f t="shared" si="71"/>
        <v>44866</v>
      </c>
      <c r="BA78" s="94">
        <f t="shared" si="71"/>
        <v>44896</v>
      </c>
      <c r="BB78" s="94">
        <f t="shared" si="71"/>
        <v>44927</v>
      </c>
      <c r="BC78" s="94">
        <f t="shared" si="71"/>
        <v>44958</v>
      </c>
      <c r="BD78" s="94">
        <f t="shared" si="71"/>
        <v>44986</v>
      </c>
      <c r="BE78" s="94">
        <f t="shared" si="71"/>
        <v>45017</v>
      </c>
      <c r="BF78" s="94">
        <f t="shared" si="71"/>
        <v>45047</v>
      </c>
      <c r="BG78" s="94">
        <f t="shared" si="71"/>
        <v>45078</v>
      </c>
      <c r="BH78" s="94">
        <f t="shared" si="71"/>
        <v>45108</v>
      </c>
      <c r="BI78" s="94">
        <f t="shared" si="71"/>
        <v>45139</v>
      </c>
      <c r="BJ78" s="94">
        <f t="shared" si="71"/>
        <v>45170</v>
      </c>
      <c r="BK78" s="94">
        <f t="shared" si="71"/>
        <v>45200</v>
      </c>
      <c r="BL78" s="94">
        <f t="shared" si="71"/>
        <v>45231</v>
      </c>
      <c r="BM78" s="94">
        <f t="shared" si="71"/>
        <v>45261</v>
      </c>
      <c r="BN78" s="94">
        <f t="shared" si="71"/>
        <v>45292</v>
      </c>
      <c r="BO78" s="94">
        <f t="shared" si="71"/>
        <v>45323</v>
      </c>
      <c r="BP78" s="94">
        <f t="shared" si="71"/>
        <v>45352</v>
      </c>
      <c r="BQ78" s="94">
        <f t="shared" si="71"/>
        <v>45383</v>
      </c>
      <c r="BR78" s="94">
        <f t="shared" si="71"/>
        <v>45413</v>
      </c>
      <c r="BS78" s="94">
        <f t="shared" si="71"/>
        <v>45444</v>
      </c>
      <c r="BT78" s="94">
        <f t="shared" ref="BT78:DZ78" si="72">EDATE(BS78,1)</f>
        <v>45474</v>
      </c>
      <c r="BU78" s="94">
        <f t="shared" si="72"/>
        <v>45505</v>
      </c>
      <c r="BV78" s="94">
        <f t="shared" si="72"/>
        <v>45536</v>
      </c>
      <c r="BW78" s="94">
        <f t="shared" si="72"/>
        <v>45566</v>
      </c>
      <c r="BX78" s="94">
        <f t="shared" si="72"/>
        <v>45597</v>
      </c>
      <c r="BY78" s="94">
        <f t="shared" si="72"/>
        <v>45627</v>
      </c>
      <c r="BZ78" s="94">
        <f t="shared" si="72"/>
        <v>45658</v>
      </c>
      <c r="CA78" s="94">
        <f t="shared" si="72"/>
        <v>45689</v>
      </c>
      <c r="CB78" s="94">
        <f t="shared" si="72"/>
        <v>45717</v>
      </c>
      <c r="CC78" s="94">
        <f t="shared" si="72"/>
        <v>45748</v>
      </c>
      <c r="CD78" s="94">
        <f t="shared" si="72"/>
        <v>45778</v>
      </c>
      <c r="CE78" s="94">
        <f t="shared" si="72"/>
        <v>45809</v>
      </c>
      <c r="CF78" s="94">
        <f t="shared" si="72"/>
        <v>45839</v>
      </c>
      <c r="CG78" s="94">
        <f t="shared" si="72"/>
        <v>45870</v>
      </c>
      <c r="CH78" s="94">
        <f t="shared" si="72"/>
        <v>45901</v>
      </c>
      <c r="CI78" s="94">
        <f t="shared" si="72"/>
        <v>45931</v>
      </c>
      <c r="CJ78" s="94">
        <f t="shared" si="72"/>
        <v>45962</v>
      </c>
      <c r="CK78" s="94">
        <f t="shared" si="72"/>
        <v>45992</v>
      </c>
      <c r="CL78" s="94">
        <f t="shared" si="72"/>
        <v>46023</v>
      </c>
      <c r="CM78" s="94">
        <f t="shared" si="72"/>
        <v>46054</v>
      </c>
      <c r="CN78" s="94">
        <f t="shared" si="72"/>
        <v>46082</v>
      </c>
      <c r="CO78" s="94">
        <f t="shared" si="72"/>
        <v>46113</v>
      </c>
      <c r="CP78" s="94">
        <f t="shared" si="72"/>
        <v>46143</v>
      </c>
      <c r="CQ78" s="94">
        <f t="shared" si="72"/>
        <v>46174</v>
      </c>
      <c r="CR78" s="94">
        <f t="shared" si="72"/>
        <v>46204</v>
      </c>
      <c r="CS78" s="94">
        <f t="shared" si="72"/>
        <v>46235</v>
      </c>
      <c r="CT78" s="94">
        <f t="shared" si="72"/>
        <v>46266</v>
      </c>
      <c r="CU78" s="94">
        <f t="shared" si="72"/>
        <v>46296</v>
      </c>
      <c r="CV78" s="94">
        <f t="shared" si="72"/>
        <v>46327</v>
      </c>
      <c r="CW78" s="94">
        <f t="shared" si="72"/>
        <v>46357</v>
      </c>
      <c r="CX78" s="94">
        <f t="shared" si="72"/>
        <v>46388</v>
      </c>
      <c r="CY78" s="94">
        <f t="shared" si="72"/>
        <v>46419</v>
      </c>
      <c r="CZ78" s="94">
        <f t="shared" si="72"/>
        <v>46447</v>
      </c>
      <c r="DA78" s="94">
        <f t="shared" si="72"/>
        <v>46478</v>
      </c>
      <c r="DB78" s="94">
        <f t="shared" si="72"/>
        <v>46508</v>
      </c>
      <c r="DC78" s="94">
        <f t="shared" si="72"/>
        <v>46539</v>
      </c>
      <c r="DD78" s="94">
        <f t="shared" si="72"/>
        <v>46569</v>
      </c>
      <c r="DE78" s="94">
        <f t="shared" si="72"/>
        <v>46600</v>
      </c>
      <c r="DF78" s="94">
        <f t="shared" si="72"/>
        <v>46631</v>
      </c>
      <c r="DG78" s="94">
        <f t="shared" si="72"/>
        <v>46661</v>
      </c>
      <c r="DH78" s="94">
        <f t="shared" si="72"/>
        <v>46692</v>
      </c>
      <c r="DI78" s="94">
        <f t="shared" si="72"/>
        <v>46722</v>
      </c>
      <c r="DJ78" s="94">
        <f t="shared" si="72"/>
        <v>46753</v>
      </c>
      <c r="DK78" s="94">
        <f t="shared" si="72"/>
        <v>46784</v>
      </c>
      <c r="DL78" s="94">
        <f t="shared" si="72"/>
        <v>46813</v>
      </c>
      <c r="DM78" s="94">
        <f t="shared" si="72"/>
        <v>46844</v>
      </c>
      <c r="DN78" s="94">
        <f t="shared" si="72"/>
        <v>46874</v>
      </c>
      <c r="DO78" s="94">
        <f t="shared" si="72"/>
        <v>46905</v>
      </c>
      <c r="DP78" s="94">
        <f t="shared" si="72"/>
        <v>46935</v>
      </c>
      <c r="DQ78" s="94">
        <f t="shared" si="72"/>
        <v>46966</v>
      </c>
      <c r="DR78" s="94">
        <f t="shared" si="72"/>
        <v>46997</v>
      </c>
      <c r="DS78" s="94">
        <f t="shared" si="72"/>
        <v>47027</v>
      </c>
      <c r="DT78" s="94">
        <f t="shared" si="72"/>
        <v>47058</v>
      </c>
      <c r="DU78" s="94">
        <f t="shared" si="72"/>
        <v>47088</v>
      </c>
      <c r="DV78" s="94">
        <f t="shared" si="72"/>
        <v>47119</v>
      </c>
      <c r="DW78" s="94">
        <f t="shared" si="72"/>
        <v>47150</v>
      </c>
      <c r="DX78" s="94">
        <f t="shared" si="72"/>
        <v>47178</v>
      </c>
      <c r="DY78" s="94">
        <f t="shared" si="72"/>
        <v>47209</v>
      </c>
      <c r="DZ78" s="94">
        <f t="shared" si="72"/>
        <v>47239</v>
      </c>
    </row>
    <row r="79" spans="1:207" s="14" customFormat="1">
      <c r="C79" s="14" t="s">
        <v>224</v>
      </c>
      <c r="F79" s="17">
        <f>IF(OR(F78&lt;$D71,F78&gt;$D72),0,MIN($D75/$D73,E80))</f>
        <v>1794117.6470588236</v>
      </c>
      <c r="G79" s="17">
        <f t="shared" ref="G79:BR79" si="73">IF(OR(G78&lt;$D71,G78&gt;$D72),0,MIN($D75/$D73,F80))</f>
        <v>1794117.6470588236</v>
      </c>
      <c r="H79" s="17">
        <f t="shared" si="73"/>
        <v>1794117.6470588236</v>
      </c>
      <c r="I79" s="17">
        <f t="shared" si="73"/>
        <v>1794117.6470588236</v>
      </c>
      <c r="J79" s="17">
        <f t="shared" si="73"/>
        <v>1794117.6470588236</v>
      </c>
      <c r="K79" s="17">
        <f t="shared" si="73"/>
        <v>1794117.6470588236</v>
      </c>
      <c r="L79" s="17">
        <f t="shared" si="73"/>
        <v>1794117.6470588236</v>
      </c>
      <c r="M79" s="17">
        <f t="shared" si="73"/>
        <v>1794117.6470588236</v>
      </c>
      <c r="N79" s="17">
        <f t="shared" si="73"/>
        <v>1794117.6470588236</v>
      </c>
      <c r="O79" s="17">
        <f t="shared" si="73"/>
        <v>1794117.6470588236</v>
      </c>
      <c r="P79" s="17">
        <f t="shared" si="73"/>
        <v>1794117.6470588236</v>
      </c>
      <c r="Q79" s="17">
        <f t="shared" si="73"/>
        <v>1794117.6470588236</v>
      </c>
      <c r="R79" s="17">
        <f t="shared" si="73"/>
        <v>1794117.6470588236</v>
      </c>
      <c r="S79" s="17">
        <f t="shared" si="73"/>
        <v>1794117.6470588236</v>
      </c>
      <c r="T79" s="17">
        <f t="shared" si="73"/>
        <v>1794117.6470588236</v>
      </c>
      <c r="U79" s="17">
        <f t="shared" si="73"/>
        <v>1794117.6470588236</v>
      </c>
      <c r="V79" s="17">
        <f t="shared" si="73"/>
        <v>1794117.6470588236</v>
      </c>
      <c r="W79" s="17">
        <f t="shared" si="73"/>
        <v>1794117.6470588236</v>
      </c>
      <c r="X79" s="17">
        <f t="shared" si="73"/>
        <v>1794117.6470588236</v>
      </c>
      <c r="Y79" s="17">
        <f t="shared" si="73"/>
        <v>1794117.6470588236</v>
      </c>
      <c r="Z79" s="17">
        <f t="shared" si="73"/>
        <v>1794117.6470588236</v>
      </c>
      <c r="AA79" s="17">
        <f t="shared" si="73"/>
        <v>1794117.6470588236</v>
      </c>
      <c r="AB79" s="17">
        <f t="shared" si="73"/>
        <v>1794117.6470588236</v>
      </c>
      <c r="AC79" s="17">
        <f t="shared" si="73"/>
        <v>1794117.6470588236</v>
      </c>
      <c r="AD79" s="17">
        <f t="shared" si="73"/>
        <v>1794117.6470588236</v>
      </c>
      <c r="AE79" s="17">
        <f t="shared" si="73"/>
        <v>1794117.6470588236</v>
      </c>
      <c r="AF79" s="17">
        <f t="shared" si="73"/>
        <v>1794117.6470588236</v>
      </c>
      <c r="AG79" s="17">
        <f t="shared" si="73"/>
        <v>1794117.6470588236</v>
      </c>
      <c r="AH79" s="17">
        <f t="shared" si="73"/>
        <v>1794117.6470588236</v>
      </c>
      <c r="AI79" s="17">
        <f t="shared" si="73"/>
        <v>1794117.6470588236</v>
      </c>
      <c r="AJ79" s="17">
        <f t="shared" si="73"/>
        <v>1794117.6470588236</v>
      </c>
      <c r="AK79" s="17">
        <f t="shared" si="73"/>
        <v>1794117.6470588236</v>
      </c>
      <c r="AL79" s="17">
        <f t="shared" si="73"/>
        <v>1794117.6470588236</v>
      </c>
      <c r="AM79" s="17">
        <f t="shared" si="73"/>
        <v>1794117.6470588236</v>
      </c>
      <c r="AN79" s="17">
        <f t="shared" si="73"/>
        <v>0</v>
      </c>
      <c r="AO79" s="17">
        <f t="shared" si="73"/>
        <v>0</v>
      </c>
      <c r="AP79" s="17">
        <f t="shared" si="73"/>
        <v>0</v>
      </c>
      <c r="AQ79" s="17">
        <f t="shared" si="73"/>
        <v>0</v>
      </c>
      <c r="AR79" s="17">
        <f t="shared" si="73"/>
        <v>0</v>
      </c>
      <c r="AS79" s="17">
        <f t="shared" si="73"/>
        <v>0</v>
      </c>
      <c r="AT79" s="17">
        <f t="shared" si="73"/>
        <v>0</v>
      </c>
      <c r="AU79" s="17">
        <f t="shared" si="73"/>
        <v>0</v>
      </c>
      <c r="AV79" s="17">
        <f t="shared" si="73"/>
        <v>0</v>
      </c>
      <c r="AW79" s="17">
        <f t="shared" si="73"/>
        <v>0</v>
      </c>
      <c r="AX79" s="17">
        <f t="shared" si="73"/>
        <v>0</v>
      </c>
      <c r="AY79" s="17">
        <f t="shared" si="73"/>
        <v>0</v>
      </c>
      <c r="AZ79" s="17">
        <f t="shared" si="73"/>
        <v>0</v>
      </c>
      <c r="BA79" s="17">
        <f t="shared" si="73"/>
        <v>0</v>
      </c>
      <c r="BB79" s="17">
        <f t="shared" si="73"/>
        <v>0</v>
      </c>
      <c r="BC79" s="17">
        <f t="shared" si="73"/>
        <v>0</v>
      </c>
      <c r="BD79" s="17">
        <f t="shared" si="73"/>
        <v>0</v>
      </c>
      <c r="BE79" s="17">
        <f t="shared" si="73"/>
        <v>0</v>
      </c>
      <c r="BF79" s="17">
        <f t="shared" si="73"/>
        <v>0</v>
      </c>
      <c r="BG79" s="17">
        <f t="shared" si="73"/>
        <v>0</v>
      </c>
      <c r="BH79" s="17">
        <f t="shared" si="73"/>
        <v>0</v>
      </c>
      <c r="BI79" s="17">
        <f t="shared" si="73"/>
        <v>0</v>
      </c>
      <c r="BJ79" s="17">
        <f t="shared" si="73"/>
        <v>0</v>
      </c>
      <c r="BK79" s="17">
        <f t="shared" si="73"/>
        <v>0</v>
      </c>
      <c r="BL79" s="17">
        <f t="shared" si="73"/>
        <v>0</v>
      </c>
      <c r="BM79" s="17">
        <f t="shared" si="73"/>
        <v>0</v>
      </c>
      <c r="BN79" s="17">
        <f t="shared" si="73"/>
        <v>0</v>
      </c>
      <c r="BO79" s="17">
        <f t="shared" si="73"/>
        <v>0</v>
      </c>
      <c r="BP79" s="17">
        <f t="shared" si="73"/>
        <v>0</v>
      </c>
      <c r="BQ79" s="17">
        <f t="shared" si="73"/>
        <v>0</v>
      </c>
      <c r="BR79" s="17">
        <f t="shared" si="73"/>
        <v>0</v>
      </c>
      <c r="BS79" s="17">
        <f t="shared" ref="BS79:DZ79" si="74">IF(OR(BS78&lt;$D71,BS78&gt;$D72),0,MIN($D75/$D73,BR80))</f>
        <v>0</v>
      </c>
      <c r="BT79" s="17">
        <f t="shared" si="74"/>
        <v>0</v>
      </c>
      <c r="BU79" s="17">
        <f t="shared" si="74"/>
        <v>0</v>
      </c>
      <c r="BV79" s="17">
        <f t="shared" si="74"/>
        <v>0</v>
      </c>
      <c r="BW79" s="17">
        <f t="shared" si="74"/>
        <v>0</v>
      </c>
      <c r="BX79" s="17">
        <f t="shared" si="74"/>
        <v>0</v>
      </c>
      <c r="BY79" s="17">
        <f t="shared" si="74"/>
        <v>0</v>
      </c>
      <c r="BZ79" s="17">
        <f t="shared" si="74"/>
        <v>0</v>
      </c>
      <c r="CA79" s="17">
        <f t="shared" si="74"/>
        <v>0</v>
      </c>
      <c r="CB79" s="17">
        <f t="shared" si="74"/>
        <v>0</v>
      </c>
      <c r="CC79" s="17">
        <f t="shared" si="74"/>
        <v>0</v>
      </c>
      <c r="CD79" s="17">
        <f t="shared" si="74"/>
        <v>0</v>
      </c>
      <c r="CE79" s="17">
        <f t="shared" si="74"/>
        <v>0</v>
      </c>
      <c r="CF79" s="17">
        <f t="shared" si="74"/>
        <v>0</v>
      </c>
      <c r="CG79" s="17">
        <f t="shared" si="74"/>
        <v>0</v>
      </c>
      <c r="CH79" s="17">
        <f t="shared" si="74"/>
        <v>0</v>
      </c>
      <c r="CI79" s="17">
        <f t="shared" si="74"/>
        <v>0</v>
      </c>
      <c r="CJ79" s="17">
        <f t="shared" si="74"/>
        <v>0</v>
      </c>
      <c r="CK79" s="17">
        <f t="shared" si="74"/>
        <v>0</v>
      </c>
      <c r="CL79" s="17">
        <f t="shared" si="74"/>
        <v>0</v>
      </c>
      <c r="CM79" s="17">
        <f t="shared" si="74"/>
        <v>0</v>
      </c>
      <c r="CN79" s="17">
        <f t="shared" si="74"/>
        <v>0</v>
      </c>
      <c r="CO79" s="17">
        <f t="shared" si="74"/>
        <v>0</v>
      </c>
      <c r="CP79" s="17">
        <f t="shared" si="74"/>
        <v>0</v>
      </c>
      <c r="CQ79" s="17">
        <f t="shared" si="74"/>
        <v>0</v>
      </c>
      <c r="CR79" s="17">
        <f t="shared" si="74"/>
        <v>0</v>
      </c>
      <c r="CS79" s="17">
        <f t="shared" si="74"/>
        <v>0</v>
      </c>
      <c r="CT79" s="17">
        <f t="shared" si="74"/>
        <v>0</v>
      </c>
      <c r="CU79" s="17">
        <f t="shared" si="74"/>
        <v>0</v>
      </c>
      <c r="CV79" s="17">
        <f t="shared" si="74"/>
        <v>0</v>
      </c>
      <c r="CW79" s="17">
        <f t="shared" si="74"/>
        <v>0</v>
      </c>
      <c r="CX79" s="17">
        <f t="shared" si="74"/>
        <v>0</v>
      </c>
      <c r="CY79" s="17">
        <f t="shared" si="74"/>
        <v>0</v>
      </c>
      <c r="CZ79" s="17">
        <f t="shared" si="74"/>
        <v>0</v>
      </c>
      <c r="DA79" s="17">
        <f t="shared" si="74"/>
        <v>0</v>
      </c>
      <c r="DB79" s="17">
        <f t="shared" si="74"/>
        <v>0</v>
      </c>
      <c r="DC79" s="17">
        <f t="shared" si="74"/>
        <v>0</v>
      </c>
      <c r="DD79" s="17">
        <f t="shared" si="74"/>
        <v>0</v>
      </c>
      <c r="DE79" s="17">
        <f t="shared" si="74"/>
        <v>0</v>
      </c>
      <c r="DF79" s="17">
        <f t="shared" si="74"/>
        <v>0</v>
      </c>
      <c r="DG79" s="17">
        <f t="shared" si="74"/>
        <v>0</v>
      </c>
      <c r="DH79" s="17">
        <f t="shared" si="74"/>
        <v>0</v>
      </c>
      <c r="DI79" s="17">
        <f t="shared" si="74"/>
        <v>0</v>
      </c>
      <c r="DJ79" s="17">
        <f t="shared" si="74"/>
        <v>0</v>
      </c>
      <c r="DK79" s="17">
        <f t="shared" si="74"/>
        <v>0</v>
      </c>
      <c r="DL79" s="17">
        <f t="shared" si="74"/>
        <v>0</v>
      </c>
      <c r="DM79" s="17">
        <f t="shared" si="74"/>
        <v>0</v>
      </c>
      <c r="DN79" s="17">
        <f t="shared" si="74"/>
        <v>0</v>
      </c>
      <c r="DO79" s="17">
        <f t="shared" si="74"/>
        <v>0</v>
      </c>
      <c r="DP79" s="17">
        <f t="shared" si="74"/>
        <v>0</v>
      </c>
      <c r="DQ79" s="17">
        <f t="shared" si="74"/>
        <v>0</v>
      </c>
      <c r="DR79" s="17">
        <f t="shared" si="74"/>
        <v>0</v>
      </c>
      <c r="DS79" s="17">
        <f t="shared" si="74"/>
        <v>0</v>
      </c>
      <c r="DT79" s="17">
        <f t="shared" si="74"/>
        <v>0</v>
      </c>
      <c r="DU79" s="17">
        <f t="shared" si="74"/>
        <v>0</v>
      </c>
      <c r="DV79" s="17">
        <f t="shared" si="74"/>
        <v>0</v>
      </c>
      <c r="DW79" s="17">
        <f t="shared" si="74"/>
        <v>0</v>
      </c>
      <c r="DX79" s="17">
        <f t="shared" si="74"/>
        <v>0</v>
      </c>
      <c r="DY79" s="17">
        <f t="shared" si="74"/>
        <v>0</v>
      </c>
      <c r="DZ79" s="17">
        <f t="shared" si="74"/>
        <v>0</v>
      </c>
      <c r="EA79" s="17"/>
      <c r="EB79" s="17"/>
      <c r="EC79" s="17"/>
      <c r="ED79" s="17"/>
      <c r="EE79" s="17"/>
      <c r="EF79" s="17"/>
      <c r="EG79" s="17"/>
      <c r="EH79" s="17"/>
      <c r="EI79" s="17"/>
      <c r="EJ79" s="17"/>
      <c r="EK79" s="17"/>
      <c r="EL79" s="17"/>
      <c r="EM79" s="17"/>
      <c r="EN79" s="17"/>
      <c r="EO79" s="17"/>
      <c r="EP79" s="17"/>
      <c r="EQ79" s="17"/>
      <c r="ER79" s="17"/>
      <c r="ES79" s="17"/>
      <c r="ET79" s="17"/>
      <c r="EU79" s="17"/>
      <c r="EV79" s="17"/>
      <c r="EW79" s="17"/>
      <c r="EX79" s="17"/>
      <c r="EY79" s="17"/>
      <c r="EZ79" s="17"/>
      <c r="FA79" s="17"/>
      <c r="FB79" s="17"/>
      <c r="FC79" s="17"/>
      <c r="FD79" s="17"/>
      <c r="FE79" s="17"/>
      <c r="FF79" s="17"/>
      <c r="FG79" s="17"/>
      <c r="FH79" s="17"/>
      <c r="FI79" s="17"/>
      <c r="FJ79" s="17"/>
      <c r="FK79" s="17"/>
      <c r="FL79" s="17"/>
      <c r="FM79" s="17"/>
      <c r="FN79" s="17"/>
      <c r="FO79" s="17"/>
      <c r="FP79" s="17"/>
      <c r="FQ79" s="17"/>
      <c r="FR79" s="17"/>
      <c r="FS79" s="17"/>
      <c r="FT79" s="17"/>
      <c r="FU79" s="17"/>
      <c r="FV79" s="17"/>
      <c r="FW79" s="17"/>
      <c r="FX79" s="17"/>
      <c r="FY79" s="17"/>
      <c r="FZ79" s="17"/>
      <c r="GA79" s="17"/>
      <c r="GB79" s="17"/>
      <c r="GC79" s="17"/>
      <c r="GD79" s="17"/>
      <c r="GE79" s="17"/>
      <c r="GF79" s="17"/>
      <c r="GG79" s="17"/>
      <c r="GH79" s="17"/>
      <c r="GI79" s="17"/>
      <c r="GJ79" s="17"/>
      <c r="GK79" s="17"/>
      <c r="GL79" s="17"/>
      <c r="GM79" s="17"/>
      <c r="GN79" s="17"/>
      <c r="GO79" s="17"/>
      <c r="GP79" s="17"/>
      <c r="GQ79" s="17"/>
      <c r="GR79" s="17"/>
      <c r="GS79" s="17"/>
      <c r="GT79" s="17"/>
      <c r="GU79" s="17"/>
      <c r="GV79" s="17"/>
      <c r="GW79" s="17"/>
      <c r="GX79" s="17"/>
      <c r="GY79" s="17"/>
    </row>
    <row r="80" spans="1:207" s="14" customFormat="1">
      <c r="F80" s="23">
        <f>$D75-SUM($F$79:F79)</f>
        <v>59205882.352941178</v>
      </c>
      <c r="G80" s="23">
        <f>$D75-SUM($F$79:G79)</f>
        <v>57411764.705882356</v>
      </c>
      <c r="H80" s="23">
        <f>$D75-SUM($F$79:H79)</f>
        <v>55617647.058823526</v>
      </c>
      <c r="I80" s="23">
        <f>$D75-SUM($F$79:I79)</f>
        <v>53823529.411764704</v>
      </c>
      <c r="J80" s="23">
        <f>$D75-SUM($F$79:J79)</f>
        <v>52029411.764705881</v>
      </c>
      <c r="K80" s="23">
        <f>$D75-SUM($F$79:K79)</f>
        <v>50235294.117647059</v>
      </c>
      <c r="L80" s="23">
        <f>$D75-SUM($F$79:L79)</f>
        <v>48441176.470588237</v>
      </c>
      <c r="M80" s="23">
        <f>$D75-SUM($F$79:M79)</f>
        <v>46647058.823529407</v>
      </c>
      <c r="N80" s="23">
        <f>$D75-SUM($F$79:N79)</f>
        <v>44852941.176470585</v>
      </c>
      <c r="O80" s="23">
        <f>$D75-SUM($F$79:O79)</f>
        <v>43058823.529411763</v>
      </c>
      <c r="P80" s="23">
        <f>$D75-SUM($F$79:P79)</f>
        <v>41264705.882352941</v>
      </c>
      <c r="Q80" s="23">
        <f>$D75-SUM($F$79:Q79)</f>
        <v>39470588.235294119</v>
      </c>
      <c r="R80" s="23">
        <f>$D75-SUM($F$79:R79)</f>
        <v>37676470.588235296</v>
      </c>
      <c r="S80" s="23">
        <f>$D75-SUM($F$79:S79)</f>
        <v>35882352.941176474</v>
      </c>
      <c r="T80" s="23">
        <f>$D75-SUM($F$79:T79)</f>
        <v>34088235.294117652</v>
      </c>
      <c r="U80" s="23">
        <f>$D75-SUM($F$79:U79)</f>
        <v>32294117.64705883</v>
      </c>
      <c r="V80" s="23">
        <f>$D75-SUM($F$79:V79)</f>
        <v>30500000.000000007</v>
      </c>
      <c r="W80" s="23">
        <f>$D75-SUM($F$79:W79)</f>
        <v>28705882.352941185</v>
      </c>
      <c r="X80" s="23">
        <f>$D75-SUM($F$79:X79)</f>
        <v>26911764.705882363</v>
      </c>
      <c r="Y80" s="23">
        <f>$D75-SUM($F$79:Y79)</f>
        <v>25117647.058823541</v>
      </c>
      <c r="Z80" s="23">
        <f>$D75-SUM($F$79:Z79)</f>
        <v>23323529.411764719</v>
      </c>
      <c r="AA80" s="23">
        <f>$D75-SUM($F$79:AA79)</f>
        <v>21529411.764705896</v>
      </c>
      <c r="AB80" s="23">
        <f>$D75-SUM($F$79:AB79)</f>
        <v>19735294.117647074</v>
      </c>
      <c r="AC80" s="23">
        <f>$D75-SUM($F$79:AC79)</f>
        <v>17941176.470588252</v>
      </c>
      <c r="AD80" s="23">
        <f>$D75-SUM($F$79:AD79)</f>
        <v>16147058.82352943</v>
      </c>
      <c r="AE80" s="23">
        <f>$D75-SUM($F$79:AE79)</f>
        <v>14352941.176470608</v>
      </c>
      <c r="AF80" s="23">
        <f>$D75-SUM($F$79:AF79)</f>
        <v>12558823.529411785</v>
      </c>
      <c r="AG80" s="23">
        <f>$D75-SUM($F$79:AG79)</f>
        <v>10764705.882352963</v>
      </c>
      <c r="AH80" s="23">
        <f>$D75-SUM($F$79:AH79)</f>
        <v>8970588.2352941409</v>
      </c>
      <c r="AI80" s="23">
        <f>$D75-SUM($F$79:AI79)</f>
        <v>7176470.5882353187</v>
      </c>
      <c r="AJ80" s="23">
        <f>$D75-SUM($F$79:AJ79)</f>
        <v>5382352.9411764964</v>
      </c>
      <c r="AK80" s="23">
        <f>$D75-SUM($F$79:AK79)</f>
        <v>3588235.2941176742</v>
      </c>
      <c r="AL80" s="23">
        <f>$D75-SUM($F$79:AL79)</f>
        <v>1794117.647058852</v>
      </c>
      <c r="AM80" s="23">
        <f>$D75-SUM($F$79:AM79)</f>
        <v>0</v>
      </c>
      <c r="AN80" s="23">
        <f>$D75-SUM($F$79:AN79)</f>
        <v>0</v>
      </c>
      <c r="AO80" s="23">
        <f>$D75-SUM($F$79:AO79)</f>
        <v>0</v>
      </c>
      <c r="AP80" s="23">
        <f>$D75-SUM($F$79:AP79)</f>
        <v>0</v>
      </c>
      <c r="AQ80" s="23">
        <f>$D75-SUM($F$79:AQ79)</f>
        <v>0</v>
      </c>
      <c r="AR80" s="23">
        <f>$D75-SUM($F$79:AR79)</f>
        <v>0</v>
      </c>
      <c r="AS80" s="23">
        <f>$D75-SUM($F$79:AS79)</f>
        <v>0</v>
      </c>
      <c r="AT80" s="23">
        <f>$D75-SUM($F$79:AT79)</f>
        <v>0</v>
      </c>
      <c r="AU80" s="23">
        <f>$D75-SUM($F$79:AU79)</f>
        <v>0</v>
      </c>
      <c r="AV80" s="23">
        <f>$D75-SUM($F$79:AV79)</f>
        <v>0</v>
      </c>
      <c r="AW80" s="23">
        <f>$D75-SUM($F$79:AW79)</f>
        <v>0</v>
      </c>
      <c r="AX80" s="23">
        <f>$D75-SUM($F$79:AX79)</f>
        <v>0</v>
      </c>
      <c r="AY80" s="23">
        <f>$D75-SUM($F$79:AY79)</f>
        <v>0</v>
      </c>
      <c r="AZ80" s="23">
        <f>$D75-SUM($F$79:AZ79)</f>
        <v>0</v>
      </c>
      <c r="BA80" s="23">
        <f>$D75-SUM($F$79:BA79)</f>
        <v>0</v>
      </c>
      <c r="BB80" s="23">
        <f>$D75-SUM($F$79:BB79)</f>
        <v>0</v>
      </c>
      <c r="BC80" s="23">
        <f>$D75-SUM($F$79:BC79)</f>
        <v>0</v>
      </c>
      <c r="BD80" s="23">
        <f>$D75-SUM($F$79:BD79)</f>
        <v>0</v>
      </c>
      <c r="BE80" s="23">
        <f>$D75-SUM($F$79:BE79)</f>
        <v>0</v>
      </c>
      <c r="BF80" s="23">
        <f>$D75-SUM($F$79:BF79)</f>
        <v>0</v>
      </c>
      <c r="BG80" s="23">
        <f>$D75-SUM($F$79:BG79)</f>
        <v>0</v>
      </c>
      <c r="BH80" s="23">
        <f>$D75-SUM($F$79:BH79)</f>
        <v>0</v>
      </c>
      <c r="BI80" s="23">
        <f>$D75-SUM($F$79:BI79)</f>
        <v>0</v>
      </c>
      <c r="BJ80" s="23">
        <f>$D75-SUM($F$79:BJ79)</f>
        <v>0</v>
      </c>
      <c r="BK80" s="23">
        <f>$D75-SUM($F$79:BK79)</f>
        <v>0</v>
      </c>
      <c r="BL80" s="23">
        <f>$D75-SUM($F$79:BL79)</f>
        <v>0</v>
      </c>
      <c r="BM80" s="23">
        <f>$D75-SUM($F$79:BM79)</f>
        <v>0</v>
      </c>
      <c r="BN80" s="23">
        <f>$D75-SUM($F$79:BN79)</f>
        <v>0</v>
      </c>
      <c r="BO80" s="23">
        <f>$D75-SUM($F$79:BO79)</f>
        <v>0</v>
      </c>
      <c r="BP80" s="23">
        <f>$D75-SUM($F$79:BP79)</f>
        <v>0</v>
      </c>
      <c r="BQ80" s="23">
        <f>$D75-SUM($F$79:BQ79)</f>
        <v>0</v>
      </c>
      <c r="BR80" s="23">
        <f>$D75-SUM($F$79:BR79)</f>
        <v>0</v>
      </c>
      <c r="BS80" s="23">
        <f>$D75-SUM($F$79:BS79)</f>
        <v>0</v>
      </c>
      <c r="BT80" s="23">
        <f>$D75-SUM($F$79:BT79)</f>
        <v>0</v>
      </c>
      <c r="BU80" s="23">
        <f>$D75-SUM($F$79:BU79)</f>
        <v>0</v>
      </c>
      <c r="BV80" s="23">
        <f>$D75-SUM($F$79:BV79)</f>
        <v>0</v>
      </c>
      <c r="BW80" s="23">
        <f>$D75-SUM($F$79:BW79)</f>
        <v>0</v>
      </c>
      <c r="BX80" s="23">
        <f>$D75-SUM($F$79:BX79)</f>
        <v>0</v>
      </c>
      <c r="BY80" s="23">
        <f>$D75-SUM($F$79:BY79)</f>
        <v>0</v>
      </c>
      <c r="BZ80" s="23">
        <f>$D75-SUM($F$79:BZ79)</f>
        <v>0</v>
      </c>
      <c r="CA80" s="23">
        <f>$D75-SUM($F$79:CA79)</f>
        <v>0</v>
      </c>
      <c r="CB80" s="23">
        <f>$D75-SUM($F$79:CB79)</f>
        <v>0</v>
      </c>
      <c r="CC80" s="23">
        <f>$D75-SUM($F$79:CC79)</f>
        <v>0</v>
      </c>
      <c r="CD80" s="23">
        <f>$D75-SUM($F$79:CD79)</f>
        <v>0</v>
      </c>
      <c r="CE80" s="23">
        <f>$D75-SUM($F$79:CE79)</f>
        <v>0</v>
      </c>
      <c r="CF80" s="23">
        <f>$D75-SUM($F$79:CF79)</f>
        <v>0</v>
      </c>
      <c r="CG80" s="23">
        <f>$D75-SUM($F$79:CG79)</f>
        <v>0</v>
      </c>
      <c r="CH80" s="23">
        <f>$D75-SUM($F$79:CH79)</f>
        <v>0</v>
      </c>
      <c r="CI80" s="23">
        <f>$D75-SUM($F$79:CI79)</f>
        <v>0</v>
      </c>
      <c r="CJ80" s="23">
        <f>$D75-SUM($F$79:CJ79)</f>
        <v>0</v>
      </c>
      <c r="CK80" s="23">
        <f>$D75-SUM($F$79:CK79)</f>
        <v>0</v>
      </c>
      <c r="CL80" s="23">
        <f>$D75-SUM($F$79:CL79)</f>
        <v>0</v>
      </c>
      <c r="CM80" s="23">
        <f>$D75-SUM($F$79:CM79)</f>
        <v>0</v>
      </c>
      <c r="CN80" s="23">
        <f>$D75-SUM($F$79:CN79)</f>
        <v>0</v>
      </c>
      <c r="CO80" s="23">
        <f>$D75-SUM($F$79:CO79)</f>
        <v>0</v>
      </c>
      <c r="CP80" s="23">
        <f>$D75-SUM($F$79:CP79)</f>
        <v>0</v>
      </c>
      <c r="CQ80" s="23">
        <f>$D75-SUM($F$79:CQ79)</f>
        <v>0</v>
      </c>
      <c r="CR80" s="23">
        <f>$D75-SUM($F$79:CR79)</f>
        <v>0</v>
      </c>
      <c r="CS80" s="23">
        <f>$D75-SUM($F$79:CS79)</f>
        <v>0</v>
      </c>
      <c r="CT80" s="23">
        <f>$D75-SUM($F$79:CT79)</f>
        <v>0</v>
      </c>
      <c r="CU80" s="23">
        <f>$D75-SUM($F$79:CU79)</f>
        <v>0</v>
      </c>
      <c r="CV80" s="23">
        <f>$D75-SUM($F$79:CV79)</f>
        <v>0</v>
      </c>
      <c r="CW80" s="23">
        <f>$D75-SUM($F$79:CW79)</f>
        <v>0</v>
      </c>
      <c r="CX80" s="23">
        <f>$D75-SUM($F$79:CX79)</f>
        <v>0</v>
      </c>
      <c r="CY80" s="23">
        <f>$D75-SUM($F$79:CY79)</f>
        <v>0</v>
      </c>
      <c r="CZ80" s="23">
        <f>$D75-SUM($F$79:CZ79)</f>
        <v>0</v>
      </c>
      <c r="DA80" s="23">
        <f>$D75-SUM($F$79:DA79)</f>
        <v>0</v>
      </c>
      <c r="DB80" s="23">
        <f>$D75-SUM($F$79:DB79)</f>
        <v>0</v>
      </c>
      <c r="DC80" s="23">
        <f>$D75-SUM($F$79:DC79)</f>
        <v>0</v>
      </c>
      <c r="DD80" s="23">
        <f>$D75-SUM($F$79:DD79)</f>
        <v>0</v>
      </c>
      <c r="DE80" s="23">
        <f>$D75-SUM($F$79:DE79)</f>
        <v>0</v>
      </c>
      <c r="DF80" s="23">
        <f>$D75-SUM($F$79:DF79)</f>
        <v>0</v>
      </c>
      <c r="DG80" s="23">
        <f>$D75-SUM($F$79:DG79)</f>
        <v>0</v>
      </c>
      <c r="DH80" s="23">
        <f>$D75-SUM($F$79:DH79)</f>
        <v>0</v>
      </c>
      <c r="DI80" s="23">
        <f>$D75-SUM($F$79:DI79)</f>
        <v>0</v>
      </c>
      <c r="DJ80" s="23">
        <f>$D75-SUM($F$79:DJ79)</f>
        <v>0</v>
      </c>
      <c r="DK80" s="23">
        <f>$D75-SUM($F$79:DK79)</f>
        <v>0</v>
      </c>
      <c r="DL80" s="23">
        <f>$D75-SUM($F$79:DL79)</f>
        <v>0</v>
      </c>
      <c r="DM80" s="23">
        <f>$D75-SUM($F$79:DM79)</f>
        <v>0</v>
      </c>
      <c r="DN80" s="23">
        <f>$D75-SUM($F$79:DN79)</f>
        <v>0</v>
      </c>
      <c r="DO80" s="23">
        <f>$D75-SUM($F$79:DO79)</f>
        <v>0</v>
      </c>
      <c r="DP80" s="23">
        <f>$D75-SUM($F$79:DP79)</f>
        <v>0</v>
      </c>
      <c r="DQ80" s="23">
        <f>$D75-SUM($F$79:DQ79)</f>
        <v>0</v>
      </c>
      <c r="DR80" s="23">
        <f>$D75-SUM($F$79:DR79)</f>
        <v>0</v>
      </c>
      <c r="DS80" s="23">
        <f>$D75-SUM($F$79:DS79)</f>
        <v>0</v>
      </c>
      <c r="DT80" s="23">
        <f>$D75-SUM($F$79:DT79)</f>
        <v>0</v>
      </c>
      <c r="DU80" s="23">
        <f>$D75-SUM($F$79:DU79)</f>
        <v>0</v>
      </c>
      <c r="DV80" s="23">
        <f>$D75-SUM($F$79:DV79)</f>
        <v>0</v>
      </c>
      <c r="DW80" s="23">
        <f>$D75-SUM($F$79:DW79)</f>
        <v>0</v>
      </c>
      <c r="DX80" s="23">
        <f>$D75-SUM($F$79:DX79)</f>
        <v>0</v>
      </c>
      <c r="DY80" s="23">
        <f>$D75-SUM($F$79:DY79)</f>
        <v>0</v>
      </c>
      <c r="DZ80" s="23">
        <f>$D75-SUM($F$79:DZ79)</f>
        <v>0</v>
      </c>
      <c r="EA80" s="23"/>
      <c r="EB80" s="23"/>
      <c r="EC80" s="23"/>
      <c r="ED80" s="23"/>
      <c r="EE80" s="23"/>
      <c r="EF80" s="23"/>
      <c r="EG80" s="23"/>
      <c r="EH80" s="23"/>
      <c r="EI80" s="23"/>
      <c r="EJ80" s="23"/>
      <c r="EK80" s="23"/>
      <c r="EL80" s="23"/>
      <c r="EM80" s="23"/>
      <c r="EN80" s="23"/>
      <c r="EO80" s="23"/>
      <c r="EP80" s="23"/>
      <c r="EQ80" s="23"/>
      <c r="ER80" s="23"/>
      <c r="ES80" s="23"/>
      <c r="ET80" s="23"/>
      <c r="EU80" s="23"/>
      <c r="EV80" s="23"/>
      <c r="EW80" s="23"/>
      <c r="EX80" s="23"/>
      <c r="EY80" s="23"/>
      <c r="EZ80" s="23"/>
      <c r="FA80" s="23"/>
      <c r="FB80" s="23"/>
      <c r="FC80" s="23"/>
      <c r="FD80" s="23"/>
      <c r="FE80" s="23"/>
      <c r="FF80" s="23"/>
      <c r="FG80" s="23"/>
      <c r="FH80" s="23"/>
      <c r="FI80" s="23"/>
      <c r="FJ80" s="23"/>
      <c r="FK80" s="23"/>
      <c r="FL80" s="23"/>
      <c r="FM80" s="23"/>
      <c r="FN80" s="23"/>
      <c r="FO80" s="23"/>
      <c r="FP80" s="23"/>
      <c r="FQ80" s="23"/>
      <c r="FR80" s="23"/>
      <c r="FS80" s="23"/>
      <c r="FT80" s="23"/>
      <c r="FU80" s="23"/>
      <c r="FV80" s="23"/>
      <c r="FW80" s="23"/>
      <c r="FX80" s="23"/>
      <c r="FY80" s="23"/>
      <c r="FZ80" s="23"/>
      <c r="GA80" s="23"/>
      <c r="GB80" s="23"/>
      <c r="GC80" s="23"/>
      <c r="GD80" s="23"/>
      <c r="GE80" s="23"/>
      <c r="GF80" s="23"/>
      <c r="GG80" s="23"/>
      <c r="GH80" s="23"/>
      <c r="GI80" s="23"/>
      <c r="GJ80" s="23"/>
      <c r="GK80" s="23"/>
      <c r="GL80" s="23"/>
      <c r="GM80" s="23"/>
      <c r="GN80" s="23"/>
      <c r="GO80" s="23"/>
      <c r="GP80" s="23"/>
      <c r="GQ80" s="23"/>
      <c r="GR80" s="23"/>
      <c r="GS80" s="23"/>
      <c r="GT80" s="23"/>
      <c r="GU80" s="23"/>
      <c r="GV80" s="23"/>
      <c r="GW80" s="23"/>
      <c r="GX80" s="23"/>
      <c r="GY80" s="23"/>
    </row>
    <row r="81" spans="1:142" s="14" customFormat="1"/>
    <row r="82" spans="1:142" s="106" customFormat="1">
      <c r="A82" s="106" t="s">
        <v>234</v>
      </c>
      <c r="C82" s="107"/>
    </row>
    <row r="83" spans="1:142">
      <c r="A83" t="s">
        <v>322</v>
      </c>
      <c r="B83" s="14" t="s">
        <v>92</v>
      </c>
      <c r="C83" s="14" t="s">
        <v>230</v>
      </c>
      <c r="D83" s="137">
        <v>42005</v>
      </c>
    </row>
    <row r="84" spans="1:142" s="14" customFormat="1">
      <c r="C84" s="14" t="s">
        <v>32</v>
      </c>
      <c r="F84" s="13">
        <f>D83</f>
        <v>42005</v>
      </c>
      <c r="G84" s="13">
        <f>EDATE(F84,1)</f>
        <v>42036</v>
      </c>
      <c r="H84" s="13">
        <f t="shared" ref="H84:BS84" si="75">EDATE(G84,1)</f>
        <v>42064</v>
      </c>
      <c r="I84" s="13">
        <f t="shared" si="75"/>
        <v>42095</v>
      </c>
      <c r="J84" s="13">
        <f t="shared" si="75"/>
        <v>42125</v>
      </c>
      <c r="K84" s="13">
        <f t="shared" si="75"/>
        <v>42156</v>
      </c>
      <c r="L84" s="13">
        <f t="shared" si="75"/>
        <v>42186</v>
      </c>
      <c r="M84" s="13">
        <f t="shared" si="75"/>
        <v>42217</v>
      </c>
      <c r="N84" s="13">
        <f t="shared" si="75"/>
        <v>42248</v>
      </c>
      <c r="O84" s="13">
        <f t="shared" si="75"/>
        <v>42278</v>
      </c>
      <c r="P84" s="13">
        <f t="shared" si="75"/>
        <v>42309</v>
      </c>
      <c r="Q84" s="13">
        <f t="shared" si="75"/>
        <v>42339</v>
      </c>
      <c r="R84" s="13">
        <f t="shared" si="75"/>
        <v>42370</v>
      </c>
      <c r="S84" s="13">
        <f t="shared" si="75"/>
        <v>42401</v>
      </c>
      <c r="T84" s="13">
        <f t="shared" si="75"/>
        <v>42430</v>
      </c>
      <c r="U84" s="13">
        <f t="shared" si="75"/>
        <v>42461</v>
      </c>
      <c r="V84" s="13">
        <f t="shared" si="75"/>
        <v>42491</v>
      </c>
      <c r="W84" s="13">
        <f t="shared" si="75"/>
        <v>42522</v>
      </c>
      <c r="X84" s="13">
        <f t="shared" si="75"/>
        <v>42552</v>
      </c>
      <c r="Y84" s="13">
        <f t="shared" si="75"/>
        <v>42583</v>
      </c>
      <c r="Z84" s="13">
        <f t="shared" si="75"/>
        <v>42614</v>
      </c>
      <c r="AA84" s="13">
        <f t="shared" si="75"/>
        <v>42644</v>
      </c>
      <c r="AB84" s="13">
        <f t="shared" si="75"/>
        <v>42675</v>
      </c>
      <c r="AC84" s="13">
        <f t="shared" si="75"/>
        <v>42705</v>
      </c>
      <c r="AD84" s="13">
        <f t="shared" si="75"/>
        <v>42736</v>
      </c>
      <c r="AE84" s="13">
        <f t="shared" si="75"/>
        <v>42767</v>
      </c>
      <c r="AF84" s="13">
        <f t="shared" si="75"/>
        <v>42795</v>
      </c>
      <c r="AG84" s="13">
        <f t="shared" si="75"/>
        <v>42826</v>
      </c>
      <c r="AH84" s="13">
        <f t="shared" si="75"/>
        <v>42856</v>
      </c>
      <c r="AI84" s="13">
        <f t="shared" si="75"/>
        <v>42887</v>
      </c>
      <c r="AJ84" s="13">
        <f t="shared" si="75"/>
        <v>42917</v>
      </c>
      <c r="AK84" s="13">
        <f t="shared" si="75"/>
        <v>42948</v>
      </c>
      <c r="AL84" s="13">
        <f t="shared" si="75"/>
        <v>42979</v>
      </c>
      <c r="AM84" s="13">
        <f t="shared" si="75"/>
        <v>43009</v>
      </c>
      <c r="AN84" s="13">
        <f t="shared" si="75"/>
        <v>43040</v>
      </c>
      <c r="AO84" s="13">
        <f t="shared" si="75"/>
        <v>43070</v>
      </c>
      <c r="AP84" s="13">
        <f t="shared" si="75"/>
        <v>43101</v>
      </c>
      <c r="AQ84" s="13">
        <f t="shared" si="75"/>
        <v>43132</v>
      </c>
      <c r="AR84" s="13">
        <f t="shared" si="75"/>
        <v>43160</v>
      </c>
      <c r="AS84" s="13">
        <f t="shared" si="75"/>
        <v>43191</v>
      </c>
      <c r="AT84" s="13">
        <f t="shared" si="75"/>
        <v>43221</v>
      </c>
      <c r="AU84" s="13">
        <f t="shared" si="75"/>
        <v>43252</v>
      </c>
      <c r="AV84" s="13">
        <f t="shared" si="75"/>
        <v>43282</v>
      </c>
      <c r="AW84" s="13">
        <f t="shared" si="75"/>
        <v>43313</v>
      </c>
      <c r="AX84" s="13">
        <f t="shared" si="75"/>
        <v>43344</v>
      </c>
      <c r="AY84" s="13">
        <f t="shared" si="75"/>
        <v>43374</v>
      </c>
      <c r="AZ84" s="13">
        <f t="shared" si="75"/>
        <v>43405</v>
      </c>
      <c r="BA84" s="13">
        <f t="shared" si="75"/>
        <v>43435</v>
      </c>
      <c r="BB84" s="13">
        <f t="shared" si="75"/>
        <v>43466</v>
      </c>
      <c r="BC84" s="13">
        <f t="shared" si="75"/>
        <v>43497</v>
      </c>
      <c r="BD84" s="13">
        <f t="shared" si="75"/>
        <v>43525</v>
      </c>
      <c r="BE84" s="13">
        <f t="shared" si="75"/>
        <v>43556</v>
      </c>
      <c r="BF84" s="13">
        <f t="shared" si="75"/>
        <v>43586</v>
      </c>
      <c r="BG84" s="13">
        <f t="shared" si="75"/>
        <v>43617</v>
      </c>
      <c r="BH84" s="13">
        <f t="shared" si="75"/>
        <v>43647</v>
      </c>
      <c r="BI84" s="13">
        <f t="shared" si="75"/>
        <v>43678</v>
      </c>
      <c r="BJ84" s="13">
        <f t="shared" si="75"/>
        <v>43709</v>
      </c>
      <c r="BK84" s="13">
        <f t="shared" si="75"/>
        <v>43739</v>
      </c>
      <c r="BL84" s="13">
        <f t="shared" si="75"/>
        <v>43770</v>
      </c>
      <c r="BM84" s="13">
        <f t="shared" si="75"/>
        <v>43800</v>
      </c>
      <c r="BN84" s="13">
        <f t="shared" si="75"/>
        <v>43831</v>
      </c>
      <c r="BO84" s="13">
        <f t="shared" si="75"/>
        <v>43862</v>
      </c>
      <c r="BP84" s="13">
        <f t="shared" si="75"/>
        <v>43891</v>
      </c>
      <c r="BQ84" s="13">
        <f t="shared" si="75"/>
        <v>43922</v>
      </c>
      <c r="BR84" s="13">
        <f t="shared" si="75"/>
        <v>43952</v>
      </c>
      <c r="BS84" s="13">
        <f t="shared" si="75"/>
        <v>43983</v>
      </c>
      <c r="BT84" s="13">
        <f t="shared" ref="BT84:EE84" si="76">EDATE(BS84,1)</f>
        <v>44013</v>
      </c>
      <c r="BU84" s="13">
        <f t="shared" si="76"/>
        <v>44044</v>
      </c>
      <c r="BV84" s="13">
        <f t="shared" si="76"/>
        <v>44075</v>
      </c>
      <c r="BW84" s="13">
        <f t="shared" si="76"/>
        <v>44105</v>
      </c>
      <c r="BX84" s="13">
        <f t="shared" si="76"/>
        <v>44136</v>
      </c>
      <c r="BY84" s="13">
        <f t="shared" si="76"/>
        <v>44166</v>
      </c>
      <c r="BZ84" s="13">
        <f t="shared" si="76"/>
        <v>44197</v>
      </c>
      <c r="CA84" s="13">
        <f t="shared" si="76"/>
        <v>44228</v>
      </c>
      <c r="CB84" s="13">
        <f t="shared" si="76"/>
        <v>44256</v>
      </c>
      <c r="CC84" s="13">
        <f t="shared" si="76"/>
        <v>44287</v>
      </c>
      <c r="CD84" s="13">
        <f t="shared" si="76"/>
        <v>44317</v>
      </c>
      <c r="CE84" s="13">
        <f t="shared" si="76"/>
        <v>44348</v>
      </c>
      <c r="CF84" s="13">
        <f t="shared" si="76"/>
        <v>44378</v>
      </c>
      <c r="CG84" s="13">
        <f t="shared" si="76"/>
        <v>44409</v>
      </c>
      <c r="CH84" s="13">
        <f t="shared" si="76"/>
        <v>44440</v>
      </c>
      <c r="CI84" s="13">
        <f t="shared" si="76"/>
        <v>44470</v>
      </c>
      <c r="CJ84" s="13">
        <f t="shared" si="76"/>
        <v>44501</v>
      </c>
      <c r="CK84" s="13">
        <f t="shared" si="76"/>
        <v>44531</v>
      </c>
      <c r="CL84" s="13">
        <f t="shared" si="76"/>
        <v>44562</v>
      </c>
      <c r="CM84" s="13">
        <f t="shared" si="76"/>
        <v>44593</v>
      </c>
      <c r="CN84" s="13">
        <f t="shared" si="76"/>
        <v>44621</v>
      </c>
      <c r="CO84" s="13">
        <f t="shared" si="76"/>
        <v>44652</v>
      </c>
      <c r="CP84" s="13">
        <f t="shared" si="76"/>
        <v>44682</v>
      </c>
      <c r="CQ84" s="13">
        <f t="shared" si="76"/>
        <v>44713</v>
      </c>
      <c r="CR84" s="13">
        <f t="shared" si="76"/>
        <v>44743</v>
      </c>
      <c r="CS84" s="13">
        <f t="shared" si="76"/>
        <v>44774</v>
      </c>
      <c r="CT84" s="13">
        <f t="shared" si="76"/>
        <v>44805</v>
      </c>
      <c r="CU84" s="13">
        <f t="shared" si="76"/>
        <v>44835</v>
      </c>
      <c r="CV84" s="13">
        <f t="shared" si="76"/>
        <v>44866</v>
      </c>
      <c r="CW84" s="13">
        <f t="shared" si="76"/>
        <v>44896</v>
      </c>
      <c r="CX84" s="13">
        <f t="shared" si="76"/>
        <v>44927</v>
      </c>
      <c r="CY84" s="13">
        <f t="shared" si="76"/>
        <v>44958</v>
      </c>
      <c r="CZ84" s="13">
        <f t="shared" si="76"/>
        <v>44986</v>
      </c>
      <c r="DA84" s="13">
        <f t="shared" si="76"/>
        <v>45017</v>
      </c>
      <c r="DB84" s="13">
        <f t="shared" si="76"/>
        <v>45047</v>
      </c>
      <c r="DC84" s="13">
        <f t="shared" si="76"/>
        <v>45078</v>
      </c>
      <c r="DD84" s="13">
        <f t="shared" si="76"/>
        <v>45108</v>
      </c>
      <c r="DE84" s="13">
        <f t="shared" si="76"/>
        <v>45139</v>
      </c>
      <c r="DF84" s="13">
        <f t="shared" si="76"/>
        <v>45170</v>
      </c>
      <c r="DG84" s="13">
        <f t="shared" si="76"/>
        <v>45200</v>
      </c>
      <c r="DH84" s="13">
        <f t="shared" si="76"/>
        <v>45231</v>
      </c>
      <c r="DI84" s="13">
        <f t="shared" si="76"/>
        <v>45261</v>
      </c>
      <c r="DJ84" s="13">
        <f t="shared" si="76"/>
        <v>45292</v>
      </c>
      <c r="DK84" s="13">
        <f t="shared" si="76"/>
        <v>45323</v>
      </c>
      <c r="DL84" s="13">
        <f t="shared" si="76"/>
        <v>45352</v>
      </c>
      <c r="DM84" s="13">
        <f t="shared" si="76"/>
        <v>45383</v>
      </c>
      <c r="DN84" s="13">
        <f t="shared" si="76"/>
        <v>45413</v>
      </c>
      <c r="DO84" s="13">
        <f t="shared" si="76"/>
        <v>45444</v>
      </c>
      <c r="DP84" s="13">
        <f t="shared" si="76"/>
        <v>45474</v>
      </c>
      <c r="DQ84" s="13">
        <f t="shared" si="76"/>
        <v>45505</v>
      </c>
      <c r="DR84" s="13">
        <f t="shared" si="76"/>
        <v>45536</v>
      </c>
      <c r="DS84" s="13">
        <f t="shared" si="76"/>
        <v>45566</v>
      </c>
      <c r="DT84" s="13">
        <f t="shared" si="76"/>
        <v>45597</v>
      </c>
      <c r="DU84" s="13">
        <f t="shared" si="76"/>
        <v>45627</v>
      </c>
      <c r="DV84" s="13">
        <f t="shared" si="76"/>
        <v>45658</v>
      </c>
      <c r="DW84" s="13">
        <f t="shared" si="76"/>
        <v>45689</v>
      </c>
      <c r="DX84" s="13">
        <f t="shared" si="76"/>
        <v>45717</v>
      </c>
      <c r="DY84" s="13">
        <f t="shared" si="76"/>
        <v>45748</v>
      </c>
      <c r="DZ84" s="13">
        <f t="shared" si="76"/>
        <v>45778</v>
      </c>
      <c r="EA84" s="13">
        <f t="shared" si="76"/>
        <v>45809</v>
      </c>
      <c r="EB84" s="13">
        <f t="shared" si="76"/>
        <v>45839</v>
      </c>
      <c r="EC84" s="13">
        <f t="shared" si="76"/>
        <v>45870</v>
      </c>
      <c r="ED84" s="13">
        <f t="shared" si="76"/>
        <v>45901</v>
      </c>
      <c r="EE84" s="13">
        <f t="shared" si="76"/>
        <v>45931</v>
      </c>
      <c r="EF84" s="13">
        <f t="shared" ref="EF84:EL84" si="77">EDATE(EE84,1)</f>
        <v>45962</v>
      </c>
      <c r="EG84" s="13">
        <f t="shared" si="77"/>
        <v>45992</v>
      </c>
      <c r="EH84" s="13">
        <f t="shared" si="77"/>
        <v>46023</v>
      </c>
      <c r="EI84" s="13">
        <f t="shared" si="77"/>
        <v>46054</v>
      </c>
      <c r="EJ84" s="13">
        <f t="shared" si="77"/>
        <v>46082</v>
      </c>
      <c r="EK84" s="13">
        <f t="shared" si="77"/>
        <v>46113</v>
      </c>
      <c r="EL84" s="13">
        <f t="shared" si="77"/>
        <v>46143</v>
      </c>
    </row>
    <row r="85" spans="1:142" s="14" customFormat="1">
      <c r="C85" s="14" t="s">
        <v>80</v>
      </c>
      <c r="F85" s="25">
        <v>0</v>
      </c>
      <c r="G85" s="25">
        <v>0</v>
      </c>
      <c r="H85" s="25">
        <v>0</v>
      </c>
      <c r="I85" s="25">
        <v>0</v>
      </c>
      <c r="J85" s="25">
        <v>0</v>
      </c>
      <c r="K85" s="25">
        <v>0</v>
      </c>
      <c r="L85" s="25">
        <v>0</v>
      </c>
      <c r="M85" s="25">
        <v>0</v>
      </c>
      <c r="N85" s="25">
        <v>0</v>
      </c>
      <c r="O85" s="25">
        <v>-104327.66666666667</v>
      </c>
      <c r="P85" s="25">
        <v>-104327.66666666667</v>
      </c>
      <c r="Q85" s="25">
        <v>-104327.66666666667</v>
      </c>
      <c r="R85" s="25">
        <v>-26081.916666666668</v>
      </c>
      <c r="S85" s="25">
        <v>2402874.3320606058</v>
      </c>
      <c r="T85" s="25">
        <v>2402874.3320606058</v>
      </c>
      <c r="U85" s="25">
        <v>8569876.4295151513</v>
      </c>
      <c r="V85" s="25">
        <v>8569876.4295151513</v>
      </c>
      <c r="W85" s="25">
        <v>27070882.721878786</v>
      </c>
      <c r="X85" s="25">
        <v>27070882.721878786</v>
      </c>
      <c r="Y85" s="25">
        <v>27070882.721878786</v>
      </c>
      <c r="Z85" s="25">
        <v>27070882.721878786</v>
      </c>
      <c r="AA85" s="25">
        <v>27070882.721878786</v>
      </c>
      <c r="AB85" s="25">
        <v>27070882.721878786</v>
      </c>
      <c r="AC85" s="25">
        <v>27070909.440424241</v>
      </c>
      <c r="AD85" s="25">
        <v>30517523.13278788</v>
      </c>
      <c r="AE85" s="25">
        <v>33601092.018606067</v>
      </c>
      <c r="AF85" s="25">
        <v>42351877.003333338</v>
      </c>
      <c r="AG85" s="25">
        <v>42352080.514606073</v>
      </c>
      <c r="AH85" s="25">
        <v>68604435.468787879</v>
      </c>
      <c r="AI85" s="25">
        <v>43554458.268787876</v>
      </c>
      <c r="AJ85" s="25">
        <v>68604435.468787879</v>
      </c>
      <c r="AK85" s="25">
        <v>68604435.468787879</v>
      </c>
      <c r="AL85" s="25">
        <v>68604435.468787879</v>
      </c>
      <c r="AM85" s="25">
        <v>68604435.468787879</v>
      </c>
      <c r="AN85" s="25">
        <v>66229439.268787876</v>
      </c>
      <c r="AO85" s="25">
        <v>66229585.998969704</v>
      </c>
      <c r="AP85" s="25">
        <v>71090821.100060597</v>
      </c>
      <c r="AQ85" s="25">
        <v>71091107.523333356</v>
      </c>
      <c r="AR85" s="25">
        <v>72324638.340787873</v>
      </c>
      <c r="AS85" s="25">
        <v>72325452.01060611</v>
      </c>
      <c r="AT85" s="25">
        <v>75829660.262969688</v>
      </c>
      <c r="AU85" s="25">
        <v>75829660.262969688</v>
      </c>
      <c r="AV85" s="25">
        <v>75829660.262969688</v>
      </c>
      <c r="AW85" s="25">
        <v>69468108.182969689</v>
      </c>
      <c r="AX85" s="25">
        <v>69468108.182969689</v>
      </c>
      <c r="AY85" s="25">
        <v>53316436.0229697</v>
      </c>
      <c r="AZ85" s="25">
        <v>53316436.0229697</v>
      </c>
      <c r="BA85" s="25">
        <v>7432988.7546060709</v>
      </c>
      <c r="BB85" s="25">
        <v>8049754.163333334</v>
      </c>
      <c r="BC85" s="25">
        <v>8049754.163333334</v>
      </c>
      <c r="BD85" s="25">
        <v>8049754.163333334</v>
      </c>
      <c r="BE85" s="25">
        <v>8049754.163333334</v>
      </c>
      <c r="BF85" s="25">
        <v>8049754.163333334</v>
      </c>
      <c r="BG85" s="25">
        <v>8049754.163333334</v>
      </c>
      <c r="BH85" s="25">
        <v>-83704775.417086065</v>
      </c>
      <c r="BI85" s="25">
        <v>-26081.916666666668</v>
      </c>
      <c r="BJ85" s="25">
        <v>-26081.916666666668</v>
      </c>
      <c r="BK85" s="25">
        <v>-26081.916666666668</v>
      </c>
      <c r="BL85" s="25">
        <v>-26081.916666666668</v>
      </c>
      <c r="BM85" s="25">
        <v>-71212969.593543887</v>
      </c>
      <c r="BN85" s="25">
        <v>0</v>
      </c>
      <c r="BO85" s="25">
        <v>0</v>
      </c>
      <c r="BP85" s="25">
        <v>0</v>
      </c>
      <c r="BQ85" s="25">
        <v>0</v>
      </c>
      <c r="BR85" s="25">
        <v>0</v>
      </c>
      <c r="BS85" s="25">
        <v>0</v>
      </c>
      <c r="BT85" s="25">
        <v>0</v>
      </c>
      <c r="BU85" s="25">
        <v>0</v>
      </c>
      <c r="BV85" s="25">
        <v>0</v>
      </c>
      <c r="BW85" s="25">
        <v>0</v>
      </c>
      <c r="BX85" s="25">
        <v>0</v>
      </c>
      <c r="BY85" s="25">
        <v>0</v>
      </c>
      <c r="BZ85" s="25">
        <v>0</v>
      </c>
      <c r="CA85" s="25">
        <v>0</v>
      </c>
      <c r="CB85" s="25">
        <v>0</v>
      </c>
      <c r="CC85" s="25">
        <v>0</v>
      </c>
      <c r="CD85" s="25">
        <v>0</v>
      </c>
      <c r="CE85" s="25">
        <v>0</v>
      </c>
      <c r="CF85" s="25">
        <v>0</v>
      </c>
      <c r="CG85" s="25">
        <v>0</v>
      </c>
      <c r="CH85" s="25">
        <v>0</v>
      </c>
      <c r="CI85" s="25">
        <v>0</v>
      </c>
      <c r="CJ85" s="25">
        <v>0</v>
      </c>
      <c r="CK85" s="25">
        <v>0</v>
      </c>
      <c r="CL85" s="25">
        <v>0</v>
      </c>
      <c r="CM85" s="25">
        <v>0</v>
      </c>
      <c r="CN85" s="25">
        <v>0</v>
      </c>
      <c r="CO85" s="25">
        <v>0</v>
      </c>
      <c r="CP85" s="25">
        <v>0</v>
      </c>
      <c r="CQ85" s="25">
        <v>0</v>
      </c>
      <c r="CR85" s="25">
        <v>0</v>
      </c>
      <c r="CS85" s="25">
        <v>0</v>
      </c>
      <c r="CT85" s="25">
        <v>0</v>
      </c>
      <c r="CU85" s="25">
        <v>0</v>
      </c>
      <c r="CV85" s="25">
        <v>0</v>
      </c>
      <c r="CW85" s="25">
        <v>0</v>
      </c>
      <c r="CX85" s="25">
        <v>0</v>
      </c>
      <c r="CY85" s="25">
        <v>0</v>
      </c>
      <c r="CZ85" s="25">
        <v>0</v>
      </c>
      <c r="DA85" s="25">
        <v>0</v>
      </c>
      <c r="DB85" s="25">
        <v>0</v>
      </c>
      <c r="DC85" s="25">
        <v>0</v>
      </c>
      <c r="DD85" s="25">
        <v>0</v>
      </c>
      <c r="DE85" s="25">
        <v>0</v>
      </c>
      <c r="DF85" s="25">
        <v>0</v>
      </c>
      <c r="DG85" s="25">
        <v>0</v>
      </c>
      <c r="DH85" s="25">
        <v>0</v>
      </c>
      <c r="DI85" s="25">
        <v>0</v>
      </c>
      <c r="DJ85" s="25">
        <v>0</v>
      </c>
      <c r="DK85" s="25">
        <v>0</v>
      </c>
      <c r="DL85" s="25">
        <v>0</v>
      </c>
      <c r="DM85" s="25">
        <v>0</v>
      </c>
      <c r="DN85" s="25">
        <v>0</v>
      </c>
      <c r="DO85" s="25">
        <v>0</v>
      </c>
      <c r="DP85" s="25">
        <v>0</v>
      </c>
      <c r="DQ85" s="25">
        <v>0</v>
      </c>
      <c r="DR85" s="25">
        <v>0</v>
      </c>
      <c r="DS85" s="25">
        <v>0</v>
      </c>
      <c r="DT85" s="25">
        <v>0</v>
      </c>
      <c r="DU85" s="25">
        <v>0</v>
      </c>
      <c r="DV85" s="25">
        <v>0</v>
      </c>
      <c r="DW85" s="25">
        <v>0</v>
      </c>
      <c r="DX85" s="25">
        <v>0</v>
      </c>
      <c r="DY85" s="25">
        <v>0</v>
      </c>
      <c r="DZ85" s="25">
        <v>0</v>
      </c>
      <c r="EA85" s="25">
        <v>0</v>
      </c>
      <c r="EB85" s="25">
        <v>0</v>
      </c>
      <c r="EC85" s="25">
        <v>0</v>
      </c>
      <c r="ED85" s="25">
        <v>0</v>
      </c>
      <c r="EE85" s="25">
        <v>0</v>
      </c>
      <c r="EF85" s="25">
        <v>0</v>
      </c>
      <c r="EG85" s="25">
        <v>0</v>
      </c>
      <c r="EH85" s="25">
        <v>0</v>
      </c>
      <c r="EI85" s="25">
        <v>0</v>
      </c>
      <c r="EJ85" s="25">
        <v>0</v>
      </c>
      <c r="EK85" s="25">
        <v>0</v>
      </c>
      <c r="EL85" s="25">
        <v>0</v>
      </c>
    </row>
    <row r="86" spans="1:142" s="14" customFormat="1">
      <c r="C86" s="14" t="s">
        <v>34</v>
      </c>
      <c r="F86" s="25">
        <v>0</v>
      </c>
      <c r="G86" s="25">
        <v>0</v>
      </c>
      <c r="H86" s="25">
        <v>0</v>
      </c>
      <c r="I86" s="25">
        <v>0</v>
      </c>
      <c r="J86" s="25">
        <v>0</v>
      </c>
      <c r="K86" s="25">
        <v>0</v>
      </c>
      <c r="L86" s="25">
        <v>0</v>
      </c>
      <c r="M86" s="25">
        <v>0</v>
      </c>
      <c r="N86" s="25">
        <v>0</v>
      </c>
      <c r="O86" s="25">
        <v>27124063.855830543</v>
      </c>
      <c r="P86" s="25">
        <v>81372191.567491606</v>
      </c>
      <c r="Q86" s="25">
        <v>0</v>
      </c>
      <c r="R86" s="25">
        <v>27124063.855830543</v>
      </c>
      <c r="S86" s="25">
        <v>27124063.855830543</v>
      </c>
      <c r="T86" s="25">
        <v>27124063.855830543</v>
      </c>
      <c r="U86" s="25">
        <v>27124063.855830543</v>
      </c>
      <c r="V86" s="25">
        <v>27124063.855830543</v>
      </c>
      <c r="W86" s="25">
        <v>27124063.855830543</v>
      </c>
      <c r="X86" s="25">
        <v>27124063.855830543</v>
      </c>
      <c r="Y86" s="25">
        <v>27124063.855830543</v>
      </c>
      <c r="Z86" s="25">
        <v>27124063.855830543</v>
      </c>
      <c r="AA86" s="25">
        <v>27124063.855830543</v>
      </c>
      <c r="AB86" s="25">
        <v>27124063.855830543</v>
      </c>
      <c r="AC86" s="25">
        <v>27124063.855830543</v>
      </c>
      <c r="AD86" s="25">
        <v>27124063.855830543</v>
      </c>
      <c r="AE86" s="25">
        <v>27124063.855830543</v>
      </c>
      <c r="AF86" s="25">
        <v>54248127.711661085</v>
      </c>
      <c r="AG86" s="25">
        <v>0</v>
      </c>
      <c r="AH86" s="25">
        <v>0</v>
      </c>
      <c r="AI86" s="25">
        <v>0</v>
      </c>
      <c r="AJ86" s="25">
        <v>0</v>
      </c>
      <c r="AK86" s="25">
        <v>0</v>
      </c>
      <c r="AL86" s="25">
        <v>0</v>
      </c>
      <c r="AM86" s="25">
        <v>0</v>
      </c>
      <c r="AN86" s="25">
        <v>0</v>
      </c>
      <c r="AO86" s="25">
        <v>0</v>
      </c>
      <c r="AP86" s="25">
        <v>0</v>
      </c>
      <c r="AQ86" s="25">
        <v>0</v>
      </c>
      <c r="AR86" s="25">
        <v>0</v>
      </c>
      <c r="AS86" s="25">
        <v>0</v>
      </c>
      <c r="AT86" s="25">
        <v>0</v>
      </c>
      <c r="AU86" s="25">
        <v>0</v>
      </c>
      <c r="AV86" s="25">
        <v>0</v>
      </c>
      <c r="AW86" s="25">
        <v>0</v>
      </c>
      <c r="AX86" s="25">
        <v>0</v>
      </c>
      <c r="AY86" s="25">
        <v>0</v>
      </c>
      <c r="AZ86" s="25">
        <v>0</v>
      </c>
      <c r="BA86" s="25">
        <v>0</v>
      </c>
      <c r="BB86" s="25">
        <v>0</v>
      </c>
      <c r="BC86" s="25">
        <v>0</v>
      </c>
      <c r="BD86" s="25">
        <v>0</v>
      </c>
      <c r="BE86" s="25">
        <v>0</v>
      </c>
      <c r="BF86" s="25">
        <v>0</v>
      </c>
      <c r="BG86" s="25">
        <v>0</v>
      </c>
      <c r="BH86" s="25">
        <v>0</v>
      </c>
      <c r="BI86" s="25">
        <v>0</v>
      </c>
      <c r="BJ86" s="25">
        <v>0</v>
      </c>
      <c r="BK86" s="25">
        <v>0</v>
      </c>
      <c r="BL86" s="25">
        <v>0</v>
      </c>
      <c r="BM86" s="25">
        <v>0</v>
      </c>
      <c r="BN86" s="25">
        <v>0</v>
      </c>
      <c r="BO86" s="25">
        <v>0</v>
      </c>
      <c r="BP86" s="25">
        <v>0</v>
      </c>
      <c r="BQ86" s="25">
        <v>0</v>
      </c>
      <c r="BR86" s="25">
        <v>0</v>
      </c>
      <c r="BS86" s="25">
        <v>0</v>
      </c>
      <c r="BT86" s="25">
        <v>0</v>
      </c>
      <c r="BU86" s="25">
        <v>0</v>
      </c>
      <c r="BV86" s="25">
        <v>0</v>
      </c>
      <c r="BW86" s="25">
        <v>0</v>
      </c>
      <c r="BX86" s="25">
        <v>0</v>
      </c>
      <c r="BY86" s="25">
        <v>0</v>
      </c>
      <c r="BZ86" s="25">
        <v>0</v>
      </c>
      <c r="CA86" s="25">
        <v>0</v>
      </c>
      <c r="CB86" s="25">
        <v>0</v>
      </c>
      <c r="CC86" s="25">
        <v>0</v>
      </c>
      <c r="CD86" s="25">
        <v>0</v>
      </c>
      <c r="CE86" s="25">
        <v>0</v>
      </c>
      <c r="CF86" s="25">
        <v>0</v>
      </c>
      <c r="CG86" s="25">
        <v>0</v>
      </c>
      <c r="CH86" s="25">
        <v>0</v>
      </c>
      <c r="CI86" s="25">
        <v>0</v>
      </c>
      <c r="CJ86" s="25">
        <v>0</v>
      </c>
      <c r="CK86" s="25">
        <v>0</v>
      </c>
      <c r="CL86" s="25">
        <v>0</v>
      </c>
      <c r="CM86" s="25">
        <v>0</v>
      </c>
      <c r="CN86" s="25">
        <v>0</v>
      </c>
      <c r="CO86" s="25">
        <v>0</v>
      </c>
      <c r="CP86" s="25">
        <v>0</v>
      </c>
      <c r="CQ86" s="25">
        <v>0</v>
      </c>
      <c r="CR86" s="25">
        <v>0</v>
      </c>
      <c r="CS86" s="25">
        <v>0</v>
      </c>
      <c r="CT86" s="25">
        <v>0</v>
      </c>
      <c r="CU86" s="25">
        <v>0</v>
      </c>
      <c r="CV86" s="25">
        <v>0</v>
      </c>
      <c r="CW86" s="25">
        <v>0</v>
      </c>
      <c r="CX86" s="25">
        <v>0</v>
      </c>
      <c r="CY86" s="25">
        <v>0</v>
      </c>
      <c r="CZ86" s="25">
        <v>0</v>
      </c>
      <c r="DA86" s="25">
        <v>0</v>
      </c>
      <c r="DB86" s="25">
        <v>0</v>
      </c>
      <c r="DC86" s="25">
        <v>0</v>
      </c>
      <c r="DD86" s="25">
        <v>0</v>
      </c>
      <c r="DE86" s="25">
        <v>0</v>
      </c>
      <c r="DF86" s="25">
        <v>0</v>
      </c>
      <c r="DG86" s="25">
        <v>0</v>
      </c>
      <c r="DH86" s="25">
        <v>0</v>
      </c>
      <c r="DI86" s="25">
        <v>0</v>
      </c>
      <c r="DJ86" s="25">
        <v>0</v>
      </c>
      <c r="DK86" s="25">
        <v>0</v>
      </c>
      <c r="DL86" s="25">
        <v>0</v>
      </c>
      <c r="DM86" s="25">
        <v>0</v>
      </c>
      <c r="DN86" s="25">
        <v>0</v>
      </c>
      <c r="DO86" s="25">
        <v>0</v>
      </c>
      <c r="DP86" s="25">
        <v>0</v>
      </c>
      <c r="DQ86" s="25">
        <v>0</v>
      </c>
      <c r="DR86" s="25">
        <v>0</v>
      </c>
      <c r="DS86" s="25">
        <v>0</v>
      </c>
      <c r="DT86" s="25">
        <v>0</v>
      </c>
      <c r="DU86" s="25">
        <v>0</v>
      </c>
      <c r="DV86" s="25">
        <v>0</v>
      </c>
      <c r="DW86" s="25">
        <v>0</v>
      </c>
      <c r="DX86" s="25">
        <v>0</v>
      </c>
      <c r="DY86" s="25">
        <v>0</v>
      </c>
      <c r="DZ86" s="25">
        <v>0</v>
      </c>
      <c r="EA86" s="25">
        <v>0</v>
      </c>
      <c r="EB86" s="25">
        <v>0</v>
      </c>
      <c r="EC86" s="25">
        <v>0</v>
      </c>
      <c r="ED86" s="25">
        <v>0</v>
      </c>
      <c r="EE86" s="25">
        <v>0</v>
      </c>
      <c r="EF86" s="25">
        <v>0</v>
      </c>
      <c r="EG86" s="25">
        <v>0</v>
      </c>
      <c r="EH86" s="25">
        <v>0</v>
      </c>
      <c r="EI86" s="25">
        <v>0</v>
      </c>
      <c r="EJ86" s="25">
        <v>0</v>
      </c>
      <c r="EK86" s="25">
        <v>0</v>
      </c>
      <c r="EL86" s="25">
        <v>0</v>
      </c>
    </row>
    <row r="88" spans="1:142" s="14" customFormat="1">
      <c r="B88" s="14" t="s">
        <v>91</v>
      </c>
      <c r="C88" s="14" t="s">
        <v>79</v>
      </c>
      <c r="F88" s="138">
        <f>F85+F86</f>
        <v>0</v>
      </c>
      <c r="G88" s="138">
        <f t="shared" ref="G88:N88" si="78">G85+G86</f>
        <v>0</v>
      </c>
      <c r="H88" s="138">
        <f t="shared" si="78"/>
        <v>0</v>
      </c>
      <c r="I88" s="138">
        <f t="shared" si="78"/>
        <v>0</v>
      </c>
      <c r="J88" s="138">
        <f t="shared" si="78"/>
        <v>0</v>
      </c>
      <c r="K88" s="138">
        <f t="shared" si="78"/>
        <v>0</v>
      </c>
      <c r="L88" s="138">
        <f t="shared" si="78"/>
        <v>0</v>
      </c>
      <c r="M88" s="138">
        <f t="shared" si="78"/>
        <v>0</v>
      </c>
      <c r="N88" s="138">
        <f t="shared" si="78"/>
        <v>0</v>
      </c>
      <c r="O88" s="138">
        <f>O85-O86</f>
        <v>-27228391.522497211</v>
      </c>
      <c r="P88" s="138">
        <f t="shared" ref="P88:CA88" si="79">P85-P86</f>
        <v>-81476519.234158278</v>
      </c>
      <c r="Q88" s="138">
        <f t="shared" si="79"/>
        <v>-104327.66666666667</v>
      </c>
      <c r="R88" s="138">
        <f t="shared" si="79"/>
        <v>-27150145.772497211</v>
      </c>
      <c r="S88" s="138">
        <f t="shared" si="79"/>
        <v>-24721189.523769937</v>
      </c>
      <c r="T88" s="138">
        <f t="shared" si="79"/>
        <v>-24721189.523769937</v>
      </c>
      <c r="U88" s="138">
        <f t="shared" si="79"/>
        <v>-18554187.42631539</v>
      </c>
      <c r="V88" s="138">
        <f t="shared" si="79"/>
        <v>-18554187.42631539</v>
      </c>
      <c r="W88" s="138">
        <f t="shared" si="79"/>
        <v>-53181.133951757103</v>
      </c>
      <c r="X88" s="138">
        <f t="shared" si="79"/>
        <v>-53181.133951757103</v>
      </c>
      <c r="Y88" s="138">
        <f t="shared" si="79"/>
        <v>-53181.133951757103</v>
      </c>
      <c r="Z88" s="138">
        <f t="shared" si="79"/>
        <v>-53181.133951757103</v>
      </c>
      <c r="AA88" s="138">
        <f t="shared" si="79"/>
        <v>-53181.133951757103</v>
      </c>
      <c r="AB88" s="138">
        <f t="shared" si="79"/>
        <v>-53181.133951757103</v>
      </c>
      <c r="AC88" s="138">
        <f t="shared" si="79"/>
        <v>-53154.415406301618</v>
      </c>
      <c r="AD88" s="138">
        <f t="shared" si="79"/>
        <v>3393459.2769573368</v>
      </c>
      <c r="AE88" s="138">
        <f t="shared" si="79"/>
        <v>6477028.162775524</v>
      </c>
      <c r="AF88" s="138">
        <f t="shared" si="79"/>
        <v>-11896250.708327748</v>
      </c>
      <c r="AG88" s="138">
        <f t="shared" si="79"/>
        <v>42352080.514606073</v>
      </c>
      <c r="AH88" s="138">
        <f t="shared" si="79"/>
        <v>68604435.468787879</v>
      </c>
      <c r="AI88" s="138">
        <f t="shared" si="79"/>
        <v>43554458.268787876</v>
      </c>
      <c r="AJ88" s="138">
        <f t="shared" si="79"/>
        <v>68604435.468787879</v>
      </c>
      <c r="AK88" s="138">
        <f t="shared" si="79"/>
        <v>68604435.468787879</v>
      </c>
      <c r="AL88" s="138">
        <f t="shared" si="79"/>
        <v>68604435.468787879</v>
      </c>
      <c r="AM88" s="138">
        <f t="shared" si="79"/>
        <v>68604435.468787879</v>
      </c>
      <c r="AN88" s="138">
        <f t="shared" si="79"/>
        <v>66229439.268787876</v>
      </c>
      <c r="AO88" s="138">
        <f t="shared" si="79"/>
        <v>66229585.998969704</v>
      </c>
      <c r="AP88" s="138">
        <f t="shared" si="79"/>
        <v>71090821.100060597</v>
      </c>
      <c r="AQ88" s="138">
        <f t="shared" si="79"/>
        <v>71091107.523333356</v>
      </c>
      <c r="AR88" s="138">
        <f t="shared" si="79"/>
        <v>72324638.340787873</v>
      </c>
      <c r="AS88" s="138">
        <f t="shared" si="79"/>
        <v>72325452.01060611</v>
      </c>
      <c r="AT88" s="138">
        <f t="shared" si="79"/>
        <v>75829660.262969688</v>
      </c>
      <c r="AU88" s="138">
        <f t="shared" si="79"/>
        <v>75829660.262969688</v>
      </c>
      <c r="AV88" s="138">
        <f t="shared" si="79"/>
        <v>75829660.262969688</v>
      </c>
      <c r="AW88" s="138">
        <f t="shared" si="79"/>
        <v>69468108.182969689</v>
      </c>
      <c r="AX88" s="138">
        <f t="shared" si="79"/>
        <v>69468108.182969689</v>
      </c>
      <c r="AY88" s="138">
        <f t="shared" si="79"/>
        <v>53316436.0229697</v>
      </c>
      <c r="AZ88" s="138">
        <f t="shared" si="79"/>
        <v>53316436.0229697</v>
      </c>
      <c r="BA88" s="138">
        <f t="shared" si="79"/>
        <v>7432988.7546060709</v>
      </c>
      <c r="BB88" s="138">
        <f t="shared" si="79"/>
        <v>8049754.163333334</v>
      </c>
      <c r="BC88" s="138">
        <f t="shared" si="79"/>
        <v>8049754.163333334</v>
      </c>
      <c r="BD88" s="138">
        <f t="shared" si="79"/>
        <v>8049754.163333334</v>
      </c>
      <c r="BE88" s="138">
        <f t="shared" si="79"/>
        <v>8049754.163333334</v>
      </c>
      <c r="BF88" s="138">
        <f t="shared" si="79"/>
        <v>8049754.163333334</v>
      </c>
      <c r="BG88" s="138">
        <f t="shared" si="79"/>
        <v>8049754.163333334</v>
      </c>
      <c r="BH88" s="138">
        <f t="shared" si="79"/>
        <v>-83704775.417086065</v>
      </c>
      <c r="BI88" s="138">
        <f t="shared" si="79"/>
        <v>-26081.916666666668</v>
      </c>
      <c r="BJ88" s="138">
        <f t="shared" si="79"/>
        <v>-26081.916666666668</v>
      </c>
      <c r="BK88" s="138">
        <f t="shared" si="79"/>
        <v>-26081.916666666668</v>
      </c>
      <c r="BL88" s="138">
        <f t="shared" si="79"/>
        <v>-26081.916666666668</v>
      </c>
      <c r="BM88" s="138">
        <f t="shared" si="79"/>
        <v>-71212969.593543887</v>
      </c>
      <c r="BN88" s="138">
        <f t="shared" si="79"/>
        <v>0</v>
      </c>
      <c r="BO88" s="138">
        <f t="shared" si="79"/>
        <v>0</v>
      </c>
      <c r="BP88" s="138">
        <f t="shared" si="79"/>
        <v>0</v>
      </c>
      <c r="BQ88" s="138">
        <f t="shared" si="79"/>
        <v>0</v>
      </c>
      <c r="BR88" s="138">
        <f t="shared" si="79"/>
        <v>0</v>
      </c>
      <c r="BS88" s="138">
        <f t="shared" si="79"/>
        <v>0</v>
      </c>
      <c r="BT88" s="138">
        <f t="shared" si="79"/>
        <v>0</v>
      </c>
      <c r="BU88" s="138">
        <f t="shared" si="79"/>
        <v>0</v>
      </c>
      <c r="BV88" s="138">
        <f t="shared" si="79"/>
        <v>0</v>
      </c>
      <c r="BW88" s="138">
        <f t="shared" si="79"/>
        <v>0</v>
      </c>
      <c r="BX88" s="138">
        <f t="shared" si="79"/>
        <v>0</v>
      </c>
      <c r="BY88" s="138">
        <f t="shared" si="79"/>
        <v>0</v>
      </c>
      <c r="BZ88" s="138">
        <f t="shared" si="79"/>
        <v>0</v>
      </c>
      <c r="CA88" s="138">
        <f t="shared" si="79"/>
        <v>0</v>
      </c>
      <c r="CB88" s="138">
        <f t="shared" ref="CB88:CH88" si="80">CB85-CB86</f>
        <v>0</v>
      </c>
      <c r="CC88" s="138">
        <f t="shared" si="80"/>
        <v>0</v>
      </c>
      <c r="CD88" s="138">
        <f t="shared" si="80"/>
        <v>0</v>
      </c>
      <c r="CE88" s="138">
        <f t="shared" si="80"/>
        <v>0</v>
      </c>
      <c r="CF88" s="138">
        <f t="shared" si="80"/>
        <v>0</v>
      </c>
      <c r="CG88" s="138">
        <f t="shared" si="80"/>
        <v>0</v>
      </c>
      <c r="CH88" s="138">
        <f t="shared" si="80"/>
        <v>0</v>
      </c>
      <c r="CI88" s="138">
        <f t="shared" ref="CI88:EL88" si="81">CI85+CI86</f>
        <v>0</v>
      </c>
      <c r="CJ88" s="138">
        <f t="shared" si="81"/>
        <v>0</v>
      </c>
      <c r="CK88" s="138">
        <f t="shared" si="81"/>
        <v>0</v>
      </c>
      <c r="CL88" s="138">
        <f t="shared" si="81"/>
        <v>0</v>
      </c>
      <c r="CM88" s="138">
        <f t="shared" si="81"/>
        <v>0</v>
      </c>
      <c r="CN88" s="138">
        <f t="shared" si="81"/>
        <v>0</v>
      </c>
      <c r="CO88" s="138">
        <f t="shared" si="81"/>
        <v>0</v>
      </c>
      <c r="CP88" s="138">
        <f t="shared" si="81"/>
        <v>0</v>
      </c>
      <c r="CQ88" s="138">
        <f t="shared" si="81"/>
        <v>0</v>
      </c>
      <c r="CR88" s="138">
        <f t="shared" si="81"/>
        <v>0</v>
      </c>
      <c r="CS88" s="138">
        <f t="shared" si="81"/>
        <v>0</v>
      </c>
      <c r="CT88" s="138">
        <f t="shared" si="81"/>
        <v>0</v>
      </c>
      <c r="CU88" s="138">
        <f t="shared" si="81"/>
        <v>0</v>
      </c>
      <c r="CV88" s="138">
        <f t="shared" si="81"/>
        <v>0</v>
      </c>
      <c r="CW88" s="138">
        <f t="shared" si="81"/>
        <v>0</v>
      </c>
      <c r="CX88" s="138">
        <f t="shared" si="81"/>
        <v>0</v>
      </c>
      <c r="CY88" s="138">
        <f t="shared" si="81"/>
        <v>0</v>
      </c>
      <c r="CZ88" s="138">
        <f t="shared" si="81"/>
        <v>0</v>
      </c>
      <c r="DA88" s="138">
        <f t="shared" si="81"/>
        <v>0</v>
      </c>
      <c r="DB88" s="138">
        <f t="shared" si="81"/>
        <v>0</v>
      </c>
      <c r="DC88" s="138">
        <f t="shared" si="81"/>
        <v>0</v>
      </c>
      <c r="DD88" s="138">
        <f t="shared" si="81"/>
        <v>0</v>
      </c>
      <c r="DE88" s="138">
        <f t="shared" si="81"/>
        <v>0</v>
      </c>
      <c r="DF88" s="138">
        <f t="shared" si="81"/>
        <v>0</v>
      </c>
      <c r="DG88" s="138">
        <f t="shared" si="81"/>
        <v>0</v>
      </c>
      <c r="DH88" s="138">
        <f t="shared" si="81"/>
        <v>0</v>
      </c>
      <c r="DI88" s="138">
        <f t="shared" si="81"/>
        <v>0</v>
      </c>
      <c r="DJ88" s="138">
        <f t="shared" si="81"/>
        <v>0</v>
      </c>
      <c r="DK88" s="138">
        <f t="shared" si="81"/>
        <v>0</v>
      </c>
      <c r="DL88" s="138">
        <f t="shared" si="81"/>
        <v>0</v>
      </c>
      <c r="DM88" s="138">
        <f t="shared" si="81"/>
        <v>0</v>
      </c>
      <c r="DN88" s="138">
        <f t="shared" si="81"/>
        <v>0</v>
      </c>
      <c r="DO88" s="138">
        <f t="shared" si="81"/>
        <v>0</v>
      </c>
      <c r="DP88" s="138">
        <f t="shared" si="81"/>
        <v>0</v>
      </c>
      <c r="DQ88" s="138">
        <f t="shared" si="81"/>
        <v>0</v>
      </c>
      <c r="DR88" s="138">
        <f t="shared" si="81"/>
        <v>0</v>
      </c>
      <c r="DS88" s="138">
        <f t="shared" si="81"/>
        <v>0</v>
      </c>
      <c r="DT88" s="138">
        <f t="shared" si="81"/>
        <v>0</v>
      </c>
      <c r="DU88" s="138">
        <f t="shared" si="81"/>
        <v>0</v>
      </c>
      <c r="DV88" s="138">
        <f t="shared" si="81"/>
        <v>0</v>
      </c>
      <c r="DW88" s="138">
        <f t="shared" si="81"/>
        <v>0</v>
      </c>
      <c r="DX88" s="138">
        <f t="shared" si="81"/>
        <v>0</v>
      </c>
      <c r="DY88" s="138">
        <f t="shared" si="81"/>
        <v>0</v>
      </c>
      <c r="DZ88" s="138">
        <f t="shared" si="81"/>
        <v>0</v>
      </c>
      <c r="EA88" s="138">
        <f t="shared" si="81"/>
        <v>0</v>
      </c>
      <c r="EB88" s="138">
        <f t="shared" si="81"/>
        <v>0</v>
      </c>
      <c r="EC88" s="138">
        <f t="shared" si="81"/>
        <v>0</v>
      </c>
      <c r="ED88" s="138">
        <f t="shared" si="81"/>
        <v>0</v>
      </c>
      <c r="EE88" s="138">
        <f t="shared" si="81"/>
        <v>0</v>
      </c>
      <c r="EF88" s="138">
        <f t="shared" si="81"/>
        <v>0</v>
      </c>
      <c r="EG88" s="138">
        <f t="shared" si="81"/>
        <v>0</v>
      </c>
      <c r="EH88" s="138">
        <f t="shared" si="81"/>
        <v>0</v>
      </c>
      <c r="EI88" s="138">
        <f t="shared" si="81"/>
        <v>0</v>
      </c>
      <c r="EJ88" s="138">
        <f t="shared" si="81"/>
        <v>0</v>
      </c>
      <c r="EK88" s="138">
        <f t="shared" si="81"/>
        <v>0</v>
      </c>
      <c r="EL88" s="138">
        <f t="shared" si="81"/>
        <v>0</v>
      </c>
    </row>
    <row r="89" spans="1:142" s="14" customFormat="1"/>
    <row r="90" spans="1:142" s="14" customFormat="1">
      <c r="A90" s="14" t="s">
        <v>39</v>
      </c>
      <c r="B90" s="14" t="s">
        <v>92</v>
      </c>
      <c r="C90" s="14" t="s">
        <v>230</v>
      </c>
      <c r="D90" s="137">
        <v>42005</v>
      </c>
    </row>
    <row r="91" spans="1:142" s="14" customFormat="1">
      <c r="C91" s="14" t="s">
        <v>211</v>
      </c>
      <c r="D91" s="139">
        <v>42278</v>
      </c>
    </row>
    <row r="92" spans="1:142" s="14" customFormat="1">
      <c r="B92"/>
      <c r="C92" s="14" t="s">
        <v>212</v>
      </c>
      <c r="D92" s="139">
        <v>44896</v>
      </c>
    </row>
    <row r="93" spans="1:142" s="14" customFormat="1">
      <c r="C93" s="14" t="s">
        <v>74</v>
      </c>
      <c r="D93" s="109">
        <v>0.5</v>
      </c>
    </row>
    <row r="94" spans="1:142" s="14" customFormat="1">
      <c r="C94" s="14" t="s">
        <v>75</v>
      </c>
      <c r="D94" s="91">
        <v>0.05</v>
      </c>
    </row>
    <row r="95" spans="1:142" s="14" customFormat="1">
      <c r="C95" s="14" t="s">
        <v>26</v>
      </c>
      <c r="D95" s="140">
        <v>379736896</v>
      </c>
    </row>
    <row r="96" spans="1:142" s="14" customFormat="1">
      <c r="C96" s="14" t="s">
        <v>76</v>
      </c>
      <c r="D96" s="140">
        <v>271240640</v>
      </c>
    </row>
    <row r="97" spans="1:142" s="14" customFormat="1">
      <c r="C97" s="14" t="s">
        <v>77</v>
      </c>
      <c r="D97" s="90" t="s">
        <v>39</v>
      </c>
    </row>
    <row r="98" spans="1:142" s="14" customFormat="1">
      <c r="C98" s="14" t="s">
        <v>32</v>
      </c>
      <c r="F98" s="13">
        <f>D90</f>
        <v>42005</v>
      </c>
      <c r="G98" s="13">
        <f>EDATE(F98,1)</f>
        <v>42036</v>
      </c>
      <c r="H98" s="13">
        <f t="shared" ref="H98:BS98" si="82">EDATE(G98,1)</f>
        <v>42064</v>
      </c>
      <c r="I98" s="13">
        <f t="shared" si="82"/>
        <v>42095</v>
      </c>
      <c r="J98" s="13">
        <f t="shared" si="82"/>
        <v>42125</v>
      </c>
      <c r="K98" s="13">
        <f t="shared" si="82"/>
        <v>42156</v>
      </c>
      <c r="L98" s="13">
        <f t="shared" si="82"/>
        <v>42186</v>
      </c>
      <c r="M98" s="13">
        <f t="shared" si="82"/>
        <v>42217</v>
      </c>
      <c r="N98" s="13">
        <f t="shared" si="82"/>
        <v>42248</v>
      </c>
      <c r="O98" s="13">
        <f t="shared" si="82"/>
        <v>42278</v>
      </c>
      <c r="P98" s="13">
        <f t="shared" si="82"/>
        <v>42309</v>
      </c>
      <c r="Q98" s="13">
        <f t="shared" si="82"/>
        <v>42339</v>
      </c>
      <c r="R98" s="13">
        <f t="shared" si="82"/>
        <v>42370</v>
      </c>
      <c r="S98" s="13">
        <f t="shared" si="82"/>
        <v>42401</v>
      </c>
      <c r="T98" s="13">
        <f t="shared" si="82"/>
        <v>42430</v>
      </c>
      <c r="U98" s="13">
        <f t="shared" si="82"/>
        <v>42461</v>
      </c>
      <c r="V98" s="13">
        <f t="shared" si="82"/>
        <v>42491</v>
      </c>
      <c r="W98" s="13">
        <f t="shared" si="82"/>
        <v>42522</v>
      </c>
      <c r="X98" s="13">
        <f t="shared" si="82"/>
        <v>42552</v>
      </c>
      <c r="Y98" s="13">
        <f t="shared" si="82"/>
        <v>42583</v>
      </c>
      <c r="Z98" s="13">
        <f t="shared" si="82"/>
        <v>42614</v>
      </c>
      <c r="AA98" s="13">
        <f t="shared" si="82"/>
        <v>42644</v>
      </c>
      <c r="AB98" s="13">
        <f t="shared" si="82"/>
        <v>42675</v>
      </c>
      <c r="AC98" s="13">
        <f t="shared" si="82"/>
        <v>42705</v>
      </c>
      <c r="AD98" s="13">
        <f t="shared" si="82"/>
        <v>42736</v>
      </c>
      <c r="AE98" s="13">
        <f t="shared" si="82"/>
        <v>42767</v>
      </c>
      <c r="AF98" s="13">
        <f t="shared" si="82"/>
        <v>42795</v>
      </c>
      <c r="AG98" s="13">
        <f t="shared" si="82"/>
        <v>42826</v>
      </c>
      <c r="AH98" s="13">
        <f t="shared" si="82"/>
        <v>42856</v>
      </c>
      <c r="AI98" s="13">
        <f t="shared" si="82"/>
        <v>42887</v>
      </c>
      <c r="AJ98" s="13">
        <f t="shared" si="82"/>
        <v>42917</v>
      </c>
      <c r="AK98" s="13">
        <f t="shared" si="82"/>
        <v>42948</v>
      </c>
      <c r="AL98" s="13">
        <f t="shared" si="82"/>
        <v>42979</v>
      </c>
      <c r="AM98" s="13">
        <f t="shared" si="82"/>
        <v>43009</v>
      </c>
      <c r="AN98" s="13">
        <f t="shared" si="82"/>
        <v>43040</v>
      </c>
      <c r="AO98" s="13">
        <f t="shared" si="82"/>
        <v>43070</v>
      </c>
      <c r="AP98" s="13">
        <f t="shared" si="82"/>
        <v>43101</v>
      </c>
      <c r="AQ98" s="13">
        <f t="shared" si="82"/>
        <v>43132</v>
      </c>
      <c r="AR98" s="13">
        <f t="shared" si="82"/>
        <v>43160</v>
      </c>
      <c r="AS98" s="13">
        <f t="shared" si="82"/>
        <v>43191</v>
      </c>
      <c r="AT98" s="13">
        <f t="shared" si="82"/>
        <v>43221</v>
      </c>
      <c r="AU98" s="13">
        <f t="shared" si="82"/>
        <v>43252</v>
      </c>
      <c r="AV98" s="13">
        <f t="shared" si="82"/>
        <v>43282</v>
      </c>
      <c r="AW98" s="13">
        <f t="shared" si="82"/>
        <v>43313</v>
      </c>
      <c r="AX98" s="13">
        <f t="shared" si="82"/>
        <v>43344</v>
      </c>
      <c r="AY98" s="13">
        <f t="shared" si="82"/>
        <v>43374</v>
      </c>
      <c r="AZ98" s="13">
        <f t="shared" si="82"/>
        <v>43405</v>
      </c>
      <c r="BA98" s="13">
        <f t="shared" si="82"/>
        <v>43435</v>
      </c>
      <c r="BB98" s="13">
        <f t="shared" si="82"/>
        <v>43466</v>
      </c>
      <c r="BC98" s="13">
        <f t="shared" si="82"/>
        <v>43497</v>
      </c>
      <c r="BD98" s="13">
        <f t="shared" si="82"/>
        <v>43525</v>
      </c>
      <c r="BE98" s="13">
        <f t="shared" si="82"/>
        <v>43556</v>
      </c>
      <c r="BF98" s="13">
        <f t="shared" si="82"/>
        <v>43586</v>
      </c>
      <c r="BG98" s="13">
        <f t="shared" si="82"/>
        <v>43617</v>
      </c>
      <c r="BH98" s="13">
        <f t="shared" si="82"/>
        <v>43647</v>
      </c>
      <c r="BI98" s="13">
        <f t="shared" si="82"/>
        <v>43678</v>
      </c>
      <c r="BJ98" s="13">
        <f t="shared" si="82"/>
        <v>43709</v>
      </c>
      <c r="BK98" s="13">
        <f t="shared" si="82"/>
        <v>43739</v>
      </c>
      <c r="BL98" s="13">
        <f t="shared" si="82"/>
        <v>43770</v>
      </c>
      <c r="BM98" s="13">
        <f t="shared" si="82"/>
        <v>43800</v>
      </c>
      <c r="BN98" s="13">
        <f t="shared" si="82"/>
        <v>43831</v>
      </c>
      <c r="BO98" s="13">
        <f t="shared" si="82"/>
        <v>43862</v>
      </c>
      <c r="BP98" s="13">
        <f t="shared" si="82"/>
        <v>43891</v>
      </c>
      <c r="BQ98" s="13">
        <f t="shared" si="82"/>
        <v>43922</v>
      </c>
      <c r="BR98" s="13">
        <f t="shared" si="82"/>
        <v>43952</v>
      </c>
      <c r="BS98" s="13">
        <f t="shared" si="82"/>
        <v>43983</v>
      </c>
      <c r="BT98" s="13">
        <f t="shared" ref="BT98:EE98" si="83">EDATE(BS98,1)</f>
        <v>44013</v>
      </c>
      <c r="BU98" s="13">
        <f t="shared" si="83"/>
        <v>44044</v>
      </c>
      <c r="BV98" s="13">
        <f t="shared" si="83"/>
        <v>44075</v>
      </c>
      <c r="BW98" s="13">
        <f t="shared" si="83"/>
        <v>44105</v>
      </c>
      <c r="BX98" s="13">
        <f t="shared" si="83"/>
        <v>44136</v>
      </c>
      <c r="BY98" s="13">
        <f t="shared" si="83"/>
        <v>44166</v>
      </c>
      <c r="BZ98" s="13">
        <f t="shared" si="83"/>
        <v>44197</v>
      </c>
      <c r="CA98" s="13">
        <f t="shared" si="83"/>
        <v>44228</v>
      </c>
      <c r="CB98" s="13">
        <f t="shared" si="83"/>
        <v>44256</v>
      </c>
      <c r="CC98" s="13">
        <f t="shared" si="83"/>
        <v>44287</v>
      </c>
      <c r="CD98" s="13">
        <f t="shared" si="83"/>
        <v>44317</v>
      </c>
      <c r="CE98" s="13">
        <f t="shared" si="83"/>
        <v>44348</v>
      </c>
      <c r="CF98" s="13">
        <f t="shared" si="83"/>
        <v>44378</v>
      </c>
      <c r="CG98" s="13">
        <f t="shared" si="83"/>
        <v>44409</v>
      </c>
      <c r="CH98" s="13">
        <f t="shared" si="83"/>
        <v>44440</v>
      </c>
      <c r="CI98" s="13">
        <f t="shared" si="83"/>
        <v>44470</v>
      </c>
      <c r="CJ98" s="13">
        <f t="shared" si="83"/>
        <v>44501</v>
      </c>
      <c r="CK98" s="13">
        <f t="shared" si="83"/>
        <v>44531</v>
      </c>
      <c r="CL98" s="13">
        <f t="shared" si="83"/>
        <v>44562</v>
      </c>
      <c r="CM98" s="13">
        <f t="shared" si="83"/>
        <v>44593</v>
      </c>
      <c r="CN98" s="13">
        <f t="shared" si="83"/>
        <v>44621</v>
      </c>
      <c r="CO98" s="13">
        <f t="shared" si="83"/>
        <v>44652</v>
      </c>
      <c r="CP98" s="13">
        <f t="shared" si="83"/>
        <v>44682</v>
      </c>
      <c r="CQ98" s="13">
        <f t="shared" si="83"/>
        <v>44713</v>
      </c>
      <c r="CR98" s="13">
        <f t="shared" si="83"/>
        <v>44743</v>
      </c>
      <c r="CS98" s="13">
        <f t="shared" si="83"/>
        <v>44774</v>
      </c>
      <c r="CT98" s="13">
        <f t="shared" si="83"/>
        <v>44805</v>
      </c>
      <c r="CU98" s="13">
        <f t="shared" si="83"/>
        <v>44835</v>
      </c>
      <c r="CV98" s="13">
        <f t="shared" si="83"/>
        <v>44866</v>
      </c>
      <c r="CW98" s="13">
        <f t="shared" si="83"/>
        <v>44896</v>
      </c>
      <c r="CX98" s="13">
        <f t="shared" si="83"/>
        <v>44927</v>
      </c>
      <c r="CY98" s="13">
        <f t="shared" si="83"/>
        <v>44958</v>
      </c>
      <c r="CZ98" s="13">
        <f t="shared" si="83"/>
        <v>44986</v>
      </c>
      <c r="DA98" s="13">
        <f t="shared" si="83"/>
        <v>45017</v>
      </c>
      <c r="DB98" s="13">
        <f t="shared" si="83"/>
        <v>45047</v>
      </c>
      <c r="DC98" s="13">
        <f t="shared" si="83"/>
        <v>45078</v>
      </c>
      <c r="DD98" s="13">
        <f t="shared" si="83"/>
        <v>45108</v>
      </c>
      <c r="DE98" s="13">
        <f t="shared" si="83"/>
        <v>45139</v>
      </c>
      <c r="DF98" s="13">
        <f t="shared" si="83"/>
        <v>45170</v>
      </c>
      <c r="DG98" s="13">
        <f t="shared" si="83"/>
        <v>45200</v>
      </c>
      <c r="DH98" s="13">
        <f t="shared" si="83"/>
        <v>45231</v>
      </c>
      <c r="DI98" s="13">
        <f t="shared" si="83"/>
        <v>45261</v>
      </c>
      <c r="DJ98" s="13">
        <f t="shared" si="83"/>
        <v>45292</v>
      </c>
      <c r="DK98" s="13">
        <f t="shared" si="83"/>
        <v>45323</v>
      </c>
      <c r="DL98" s="13">
        <f t="shared" si="83"/>
        <v>45352</v>
      </c>
      <c r="DM98" s="13">
        <f t="shared" si="83"/>
        <v>45383</v>
      </c>
      <c r="DN98" s="13">
        <f t="shared" si="83"/>
        <v>45413</v>
      </c>
      <c r="DO98" s="13">
        <f t="shared" si="83"/>
        <v>45444</v>
      </c>
      <c r="DP98" s="13">
        <f t="shared" si="83"/>
        <v>45474</v>
      </c>
      <c r="DQ98" s="13">
        <f t="shared" si="83"/>
        <v>45505</v>
      </c>
      <c r="DR98" s="13">
        <f t="shared" si="83"/>
        <v>45536</v>
      </c>
      <c r="DS98" s="13">
        <f t="shared" si="83"/>
        <v>45566</v>
      </c>
      <c r="DT98" s="13">
        <f t="shared" si="83"/>
        <v>45597</v>
      </c>
      <c r="DU98" s="13">
        <f t="shared" si="83"/>
        <v>45627</v>
      </c>
      <c r="DV98" s="13">
        <f t="shared" si="83"/>
        <v>45658</v>
      </c>
      <c r="DW98" s="13">
        <f t="shared" si="83"/>
        <v>45689</v>
      </c>
      <c r="DX98" s="13">
        <f t="shared" si="83"/>
        <v>45717</v>
      </c>
      <c r="DY98" s="13">
        <f t="shared" si="83"/>
        <v>45748</v>
      </c>
      <c r="DZ98" s="13">
        <f t="shared" si="83"/>
        <v>45778</v>
      </c>
      <c r="EA98" s="13">
        <f t="shared" si="83"/>
        <v>45809</v>
      </c>
      <c r="EB98" s="13">
        <f t="shared" si="83"/>
        <v>45839</v>
      </c>
      <c r="EC98" s="13">
        <f t="shared" si="83"/>
        <v>45870</v>
      </c>
      <c r="ED98" s="13">
        <f t="shared" si="83"/>
        <v>45901</v>
      </c>
      <c r="EE98" s="13">
        <f t="shared" si="83"/>
        <v>45931</v>
      </c>
      <c r="EF98" s="13">
        <f t="shared" ref="EF98:EL98" si="84">EDATE(EE98,1)</f>
        <v>45962</v>
      </c>
      <c r="EG98" s="13">
        <f t="shared" si="84"/>
        <v>45992</v>
      </c>
      <c r="EH98" s="13">
        <f t="shared" si="84"/>
        <v>46023</v>
      </c>
      <c r="EI98" s="13">
        <f t="shared" si="84"/>
        <v>46054</v>
      </c>
      <c r="EJ98" s="13">
        <f t="shared" si="84"/>
        <v>46082</v>
      </c>
      <c r="EK98" s="13">
        <f t="shared" si="84"/>
        <v>46113</v>
      </c>
      <c r="EL98" s="13">
        <f t="shared" si="84"/>
        <v>46143</v>
      </c>
    </row>
    <row r="99" spans="1:142" s="14" customFormat="1">
      <c r="C99" s="14" t="s">
        <v>79</v>
      </c>
      <c r="F99" s="105">
        <v>0</v>
      </c>
      <c r="G99" s="105">
        <v>0</v>
      </c>
      <c r="H99" s="105">
        <v>0</v>
      </c>
      <c r="I99" s="105">
        <v>0</v>
      </c>
      <c r="J99" s="105">
        <v>0</v>
      </c>
      <c r="K99" s="105">
        <v>0</v>
      </c>
      <c r="L99" s="105">
        <v>0</v>
      </c>
      <c r="M99" s="105">
        <v>0</v>
      </c>
      <c r="N99" s="105">
        <v>0</v>
      </c>
      <c r="O99" s="105">
        <v>-27228391.522497211</v>
      </c>
      <c r="P99" s="105">
        <v>-81476519.234158278</v>
      </c>
      <c r="Q99" s="105">
        <v>-104327.66666666667</v>
      </c>
      <c r="R99" s="105">
        <v>-27150145.772497211</v>
      </c>
      <c r="S99" s="105">
        <v>-24721189.523769937</v>
      </c>
      <c r="T99" s="105">
        <v>-24721189.523769937</v>
      </c>
      <c r="U99" s="105">
        <v>-18554187.42631539</v>
      </c>
      <c r="V99" s="105">
        <v>-18554187.42631539</v>
      </c>
      <c r="W99" s="105">
        <v>-53181.133951757103</v>
      </c>
      <c r="X99" s="105">
        <v>-53181.133951757103</v>
      </c>
      <c r="Y99" s="105">
        <v>-53181.133951757103</v>
      </c>
      <c r="Z99" s="105">
        <v>-53181.133951757103</v>
      </c>
      <c r="AA99" s="105">
        <v>-53181.133951757103</v>
      </c>
      <c r="AB99" s="105">
        <v>-53181.133951757103</v>
      </c>
      <c r="AC99" s="105">
        <v>-53154.415406301618</v>
      </c>
      <c r="AD99" s="105">
        <v>3393459.2769573368</v>
      </c>
      <c r="AE99" s="105">
        <v>6477028.162775524</v>
      </c>
      <c r="AF99" s="105">
        <v>-11896250.708327748</v>
      </c>
      <c r="AG99" s="105">
        <v>42352080.514606073</v>
      </c>
      <c r="AH99" s="105">
        <v>68604435.468787879</v>
      </c>
      <c r="AI99" s="105">
        <v>43554458.268787876</v>
      </c>
      <c r="AJ99" s="105">
        <v>68604435.468787879</v>
      </c>
      <c r="AK99" s="105">
        <v>68604435.468787879</v>
      </c>
      <c r="AL99" s="105">
        <v>68604435.468787879</v>
      </c>
      <c r="AM99" s="105">
        <v>68604435.468787879</v>
      </c>
      <c r="AN99" s="105">
        <v>66229439.268787876</v>
      </c>
      <c r="AO99" s="105">
        <v>66229585.998969704</v>
      </c>
      <c r="AP99" s="105">
        <v>71090821.100060597</v>
      </c>
      <c r="AQ99" s="105">
        <v>71091107.523333356</v>
      </c>
      <c r="AR99" s="105">
        <v>72324638.340787873</v>
      </c>
      <c r="AS99" s="105">
        <v>72325452.01060611</v>
      </c>
      <c r="AT99" s="105">
        <v>75829660.262969688</v>
      </c>
      <c r="AU99" s="105">
        <v>75829660.262969688</v>
      </c>
      <c r="AV99" s="105">
        <v>75829660.262969688</v>
      </c>
      <c r="AW99" s="105">
        <v>69468108.182969689</v>
      </c>
      <c r="AX99" s="105">
        <v>69468108.182969689</v>
      </c>
      <c r="AY99" s="105">
        <v>53316436.0229697</v>
      </c>
      <c r="AZ99" s="105">
        <v>53316436.0229697</v>
      </c>
      <c r="BA99" s="105">
        <v>7432988.7546060709</v>
      </c>
      <c r="BB99" s="105">
        <v>8049754.163333334</v>
      </c>
      <c r="BC99" s="105">
        <v>8049754.163333334</v>
      </c>
      <c r="BD99" s="105">
        <v>8049754.163333334</v>
      </c>
      <c r="BE99" s="105">
        <v>8049754.163333334</v>
      </c>
      <c r="BF99" s="105">
        <v>8049754.163333334</v>
      </c>
      <c r="BG99" s="105">
        <v>8049754.163333334</v>
      </c>
      <c r="BH99" s="105">
        <v>-83704775.417086065</v>
      </c>
      <c r="BI99" s="105">
        <v>-26081.916666666668</v>
      </c>
      <c r="BJ99" s="105">
        <v>-26081.916666666668</v>
      </c>
      <c r="BK99" s="105">
        <v>-26081.916666666668</v>
      </c>
      <c r="BL99" s="105">
        <v>-26081.916666666668</v>
      </c>
      <c r="BM99" s="105">
        <v>-71212969.593543887</v>
      </c>
      <c r="BN99" s="105">
        <v>0</v>
      </c>
      <c r="BO99" s="105">
        <v>0</v>
      </c>
      <c r="BP99" s="105">
        <v>0</v>
      </c>
      <c r="BQ99" s="105">
        <v>0</v>
      </c>
      <c r="BR99" s="105">
        <v>0</v>
      </c>
      <c r="BS99" s="105">
        <v>0</v>
      </c>
      <c r="BT99" s="105">
        <v>0</v>
      </c>
      <c r="BU99" s="105">
        <v>0</v>
      </c>
      <c r="BV99" s="105">
        <v>0</v>
      </c>
      <c r="BW99" s="105">
        <v>0</v>
      </c>
      <c r="BX99" s="105">
        <v>0</v>
      </c>
      <c r="BY99" s="105">
        <v>0</v>
      </c>
      <c r="BZ99" s="105">
        <v>0</v>
      </c>
      <c r="CA99" s="105">
        <v>0</v>
      </c>
      <c r="CB99" s="105">
        <v>0</v>
      </c>
      <c r="CC99" s="105">
        <v>0</v>
      </c>
      <c r="CD99" s="105">
        <v>0</v>
      </c>
      <c r="CE99" s="105">
        <v>0</v>
      </c>
      <c r="CF99" s="105">
        <v>0</v>
      </c>
      <c r="CG99" s="105">
        <v>0</v>
      </c>
      <c r="CH99" s="105">
        <v>0</v>
      </c>
      <c r="CI99" s="105">
        <v>0</v>
      </c>
      <c r="CJ99" s="105">
        <v>0</v>
      </c>
      <c r="CK99" s="105">
        <v>0</v>
      </c>
      <c r="CL99" s="105">
        <v>0</v>
      </c>
      <c r="CM99" s="105">
        <v>0</v>
      </c>
      <c r="CN99" s="105">
        <v>0</v>
      </c>
      <c r="CO99" s="105">
        <v>0</v>
      </c>
      <c r="CP99" s="105">
        <v>0</v>
      </c>
      <c r="CQ99" s="105">
        <v>0</v>
      </c>
      <c r="CR99" s="105">
        <v>0</v>
      </c>
      <c r="CS99" s="105">
        <v>0</v>
      </c>
      <c r="CT99" s="105">
        <v>0</v>
      </c>
      <c r="CU99" s="105">
        <v>0</v>
      </c>
      <c r="CV99" s="105">
        <v>0</v>
      </c>
      <c r="CW99" s="105">
        <v>0</v>
      </c>
      <c r="CX99" s="105">
        <v>0</v>
      </c>
      <c r="CY99" s="105">
        <v>0</v>
      </c>
      <c r="CZ99" s="105">
        <v>0</v>
      </c>
      <c r="DA99" s="105">
        <v>0</v>
      </c>
      <c r="DB99" s="105">
        <v>0</v>
      </c>
      <c r="DC99" s="105">
        <v>0</v>
      </c>
      <c r="DD99" s="105">
        <v>0</v>
      </c>
      <c r="DE99" s="105">
        <v>0</v>
      </c>
      <c r="DF99" s="105">
        <v>0</v>
      </c>
      <c r="DG99" s="105">
        <v>0</v>
      </c>
      <c r="DH99" s="105">
        <v>0</v>
      </c>
      <c r="DI99" s="105">
        <v>0</v>
      </c>
      <c r="DJ99" s="105">
        <v>0</v>
      </c>
      <c r="DK99" s="105">
        <v>0</v>
      </c>
      <c r="DL99" s="105">
        <v>0</v>
      </c>
      <c r="DM99" s="105">
        <v>0</v>
      </c>
      <c r="DN99" s="105">
        <v>0</v>
      </c>
      <c r="DO99" s="105">
        <v>0</v>
      </c>
      <c r="DP99" s="105">
        <v>0</v>
      </c>
      <c r="DQ99" s="105">
        <v>0</v>
      </c>
      <c r="DR99" s="105">
        <v>0</v>
      </c>
      <c r="DS99" s="105">
        <v>0</v>
      </c>
      <c r="DT99" s="105">
        <v>0</v>
      </c>
      <c r="DU99" s="105">
        <v>0</v>
      </c>
      <c r="DV99" s="105">
        <v>0</v>
      </c>
      <c r="DW99" s="105">
        <v>0</v>
      </c>
      <c r="DX99" s="105">
        <v>0</v>
      </c>
      <c r="DY99" s="105">
        <v>0</v>
      </c>
      <c r="DZ99" s="105">
        <v>0</v>
      </c>
      <c r="EA99" s="105">
        <v>0</v>
      </c>
      <c r="EB99" s="105">
        <v>0</v>
      </c>
      <c r="EC99" s="105">
        <v>0</v>
      </c>
      <c r="ED99" s="105">
        <v>0</v>
      </c>
      <c r="EE99" s="105">
        <v>0</v>
      </c>
      <c r="EF99" s="105">
        <v>0</v>
      </c>
      <c r="EG99" s="105">
        <v>0</v>
      </c>
      <c r="EH99" s="105">
        <v>0</v>
      </c>
      <c r="EI99" s="105">
        <v>0</v>
      </c>
      <c r="EJ99" s="105">
        <v>0</v>
      </c>
      <c r="EK99" s="105">
        <v>0</v>
      </c>
      <c r="EL99" s="105">
        <v>0</v>
      </c>
    </row>
    <row r="100" spans="1:142" s="14" customFormat="1"/>
    <row r="101" spans="1:142" s="14" customFormat="1">
      <c r="B101" s="14" t="s">
        <v>155</v>
      </c>
      <c r="C101" s="14" t="s">
        <v>32</v>
      </c>
      <c r="F101" s="13">
        <f>F98</f>
        <v>42005</v>
      </c>
      <c r="G101" s="13">
        <f>EDATE(F101,1)</f>
        <v>42036</v>
      </c>
      <c r="H101" s="13">
        <f t="shared" ref="H101:BS101" si="85">EDATE(G101,1)</f>
        <v>42064</v>
      </c>
      <c r="I101" s="13">
        <f t="shared" si="85"/>
        <v>42095</v>
      </c>
      <c r="J101" s="13">
        <f t="shared" si="85"/>
        <v>42125</v>
      </c>
      <c r="K101" s="13">
        <f t="shared" si="85"/>
        <v>42156</v>
      </c>
      <c r="L101" s="13">
        <f t="shared" si="85"/>
        <v>42186</v>
      </c>
      <c r="M101" s="13">
        <f t="shared" si="85"/>
        <v>42217</v>
      </c>
      <c r="N101" s="13">
        <f t="shared" si="85"/>
        <v>42248</v>
      </c>
      <c r="O101" s="13">
        <f t="shared" si="85"/>
        <v>42278</v>
      </c>
      <c r="P101" s="13">
        <f t="shared" si="85"/>
        <v>42309</v>
      </c>
      <c r="Q101" s="13">
        <f t="shared" si="85"/>
        <v>42339</v>
      </c>
      <c r="R101" s="13">
        <f t="shared" si="85"/>
        <v>42370</v>
      </c>
      <c r="S101" s="13">
        <f t="shared" si="85"/>
        <v>42401</v>
      </c>
      <c r="T101" s="13">
        <f t="shared" si="85"/>
        <v>42430</v>
      </c>
      <c r="U101" s="13">
        <f t="shared" si="85"/>
        <v>42461</v>
      </c>
      <c r="V101" s="13">
        <f t="shared" si="85"/>
        <v>42491</v>
      </c>
      <c r="W101" s="13">
        <f t="shared" si="85"/>
        <v>42522</v>
      </c>
      <c r="X101" s="13">
        <f t="shared" si="85"/>
        <v>42552</v>
      </c>
      <c r="Y101" s="13">
        <f t="shared" si="85"/>
        <v>42583</v>
      </c>
      <c r="Z101" s="13">
        <f t="shared" si="85"/>
        <v>42614</v>
      </c>
      <c r="AA101" s="13">
        <f t="shared" si="85"/>
        <v>42644</v>
      </c>
      <c r="AB101" s="13">
        <f t="shared" si="85"/>
        <v>42675</v>
      </c>
      <c r="AC101" s="13">
        <f t="shared" si="85"/>
        <v>42705</v>
      </c>
      <c r="AD101" s="13">
        <f t="shared" si="85"/>
        <v>42736</v>
      </c>
      <c r="AE101" s="13">
        <f t="shared" si="85"/>
        <v>42767</v>
      </c>
      <c r="AF101" s="13">
        <f t="shared" si="85"/>
        <v>42795</v>
      </c>
      <c r="AG101" s="13">
        <f t="shared" si="85"/>
        <v>42826</v>
      </c>
      <c r="AH101" s="13">
        <f t="shared" si="85"/>
        <v>42856</v>
      </c>
      <c r="AI101" s="13">
        <f t="shared" si="85"/>
        <v>42887</v>
      </c>
      <c r="AJ101" s="13">
        <f t="shared" si="85"/>
        <v>42917</v>
      </c>
      <c r="AK101" s="13">
        <f t="shared" si="85"/>
        <v>42948</v>
      </c>
      <c r="AL101" s="13">
        <f t="shared" si="85"/>
        <v>42979</v>
      </c>
      <c r="AM101" s="13">
        <f t="shared" si="85"/>
        <v>43009</v>
      </c>
      <c r="AN101" s="13">
        <f t="shared" si="85"/>
        <v>43040</v>
      </c>
      <c r="AO101" s="13">
        <f t="shared" si="85"/>
        <v>43070</v>
      </c>
      <c r="AP101" s="13">
        <f t="shared" si="85"/>
        <v>43101</v>
      </c>
      <c r="AQ101" s="13">
        <f t="shared" si="85"/>
        <v>43132</v>
      </c>
      <c r="AR101" s="13">
        <f t="shared" si="85"/>
        <v>43160</v>
      </c>
      <c r="AS101" s="13">
        <f t="shared" si="85"/>
        <v>43191</v>
      </c>
      <c r="AT101" s="13">
        <f t="shared" si="85"/>
        <v>43221</v>
      </c>
      <c r="AU101" s="13">
        <f t="shared" si="85"/>
        <v>43252</v>
      </c>
      <c r="AV101" s="13">
        <f t="shared" si="85"/>
        <v>43282</v>
      </c>
      <c r="AW101" s="13">
        <f t="shared" si="85"/>
        <v>43313</v>
      </c>
      <c r="AX101" s="13">
        <f t="shared" si="85"/>
        <v>43344</v>
      </c>
      <c r="AY101" s="13">
        <f t="shared" si="85"/>
        <v>43374</v>
      </c>
      <c r="AZ101" s="13">
        <f t="shared" si="85"/>
        <v>43405</v>
      </c>
      <c r="BA101" s="13">
        <f t="shared" si="85"/>
        <v>43435</v>
      </c>
      <c r="BB101" s="13">
        <f t="shared" si="85"/>
        <v>43466</v>
      </c>
      <c r="BC101" s="13">
        <f t="shared" si="85"/>
        <v>43497</v>
      </c>
      <c r="BD101" s="13">
        <f t="shared" si="85"/>
        <v>43525</v>
      </c>
      <c r="BE101" s="13">
        <f t="shared" si="85"/>
        <v>43556</v>
      </c>
      <c r="BF101" s="13">
        <f t="shared" si="85"/>
        <v>43586</v>
      </c>
      <c r="BG101" s="13">
        <f t="shared" si="85"/>
        <v>43617</v>
      </c>
      <c r="BH101" s="13">
        <f t="shared" si="85"/>
        <v>43647</v>
      </c>
      <c r="BI101" s="13">
        <f t="shared" si="85"/>
        <v>43678</v>
      </c>
      <c r="BJ101" s="13">
        <f t="shared" si="85"/>
        <v>43709</v>
      </c>
      <c r="BK101" s="13">
        <f t="shared" si="85"/>
        <v>43739</v>
      </c>
      <c r="BL101" s="13">
        <f t="shared" si="85"/>
        <v>43770</v>
      </c>
      <c r="BM101" s="13">
        <f t="shared" si="85"/>
        <v>43800</v>
      </c>
      <c r="BN101" s="13">
        <f t="shared" si="85"/>
        <v>43831</v>
      </c>
      <c r="BO101" s="13">
        <f t="shared" si="85"/>
        <v>43862</v>
      </c>
      <c r="BP101" s="13">
        <f t="shared" si="85"/>
        <v>43891</v>
      </c>
      <c r="BQ101" s="13">
        <f t="shared" si="85"/>
        <v>43922</v>
      </c>
      <c r="BR101" s="13">
        <f t="shared" si="85"/>
        <v>43952</v>
      </c>
      <c r="BS101" s="13">
        <f t="shared" si="85"/>
        <v>43983</v>
      </c>
      <c r="BT101" s="13">
        <f t="shared" ref="BT101:EE101" si="86">EDATE(BS101,1)</f>
        <v>44013</v>
      </c>
      <c r="BU101" s="13">
        <f t="shared" si="86"/>
        <v>44044</v>
      </c>
      <c r="BV101" s="13">
        <f t="shared" si="86"/>
        <v>44075</v>
      </c>
      <c r="BW101" s="13">
        <f t="shared" si="86"/>
        <v>44105</v>
      </c>
      <c r="BX101" s="13">
        <f t="shared" si="86"/>
        <v>44136</v>
      </c>
      <c r="BY101" s="13">
        <f t="shared" si="86"/>
        <v>44166</v>
      </c>
      <c r="BZ101" s="13">
        <f t="shared" si="86"/>
        <v>44197</v>
      </c>
      <c r="CA101" s="13">
        <f t="shared" si="86"/>
        <v>44228</v>
      </c>
      <c r="CB101" s="13">
        <f t="shared" si="86"/>
        <v>44256</v>
      </c>
      <c r="CC101" s="13">
        <f t="shared" si="86"/>
        <v>44287</v>
      </c>
      <c r="CD101" s="13">
        <f t="shared" si="86"/>
        <v>44317</v>
      </c>
      <c r="CE101" s="13">
        <f t="shared" si="86"/>
        <v>44348</v>
      </c>
      <c r="CF101" s="13">
        <f t="shared" si="86"/>
        <v>44378</v>
      </c>
      <c r="CG101" s="13">
        <f t="shared" si="86"/>
        <v>44409</v>
      </c>
      <c r="CH101" s="13">
        <f t="shared" si="86"/>
        <v>44440</v>
      </c>
      <c r="CI101" s="13">
        <f t="shared" si="86"/>
        <v>44470</v>
      </c>
      <c r="CJ101" s="13">
        <f t="shared" si="86"/>
        <v>44501</v>
      </c>
      <c r="CK101" s="13">
        <f t="shared" si="86"/>
        <v>44531</v>
      </c>
      <c r="CL101" s="13">
        <f t="shared" si="86"/>
        <v>44562</v>
      </c>
      <c r="CM101" s="13">
        <f t="shared" si="86"/>
        <v>44593</v>
      </c>
      <c r="CN101" s="13">
        <f t="shared" si="86"/>
        <v>44621</v>
      </c>
      <c r="CO101" s="13">
        <f t="shared" si="86"/>
        <v>44652</v>
      </c>
      <c r="CP101" s="13">
        <f t="shared" si="86"/>
        <v>44682</v>
      </c>
      <c r="CQ101" s="13">
        <f t="shared" si="86"/>
        <v>44713</v>
      </c>
      <c r="CR101" s="13">
        <f t="shared" si="86"/>
        <v>44743</v>
      </c>
      <c r="CS101" s="13">
        <f t="shared" si="86"/>
        <v>44774</v>
      </c>
      <c r="CT101" s="13">
        <f t="shared" si="86"/>
        <v>44805</v>
      </c>
      <c r="CU101" s="13">
        <f t="shared" si="86"/>
        <v>44835</v>
      </c>
      <c r="CV101" s="13">
        <f t="shared" si="86"/>
        <v>44866</v>
      </c>
      <c r="CW101" s="13">
        <f t="shared" si="86"/>
        <v>44896</v>
      </c>
      <c r="CX101" s="13">
        <f t="shared" si="86"/>
        <v>44927</v>
      </c>
      <c r="CY101" s="13">
        <f t="shared" si="86"/>
        <v>44958</v>
      </c>
      <c r="CZ101" s="13">
        <f t="shared" si="86"/>
        <v>44986</v>
      </c>
      <c r="DA101" s="13">
        <f t="shared" si="86"/>
        <v>45017</v>
      </c>
      <c r="DB101" s="13">
        <f t="shared" si="86"/>
        <v>45047</v>
      </c>
      <c r="DC101" s="13">
        <f t="shared" si="86"/>
        <v>45078</v>
      </c>
      <c r="DD101" s="13">
        <f t="shared" si="86"/>
        <v>45108</v>
      </c>
      <c r="DE101" s="13">
        <f t="shared" si="86"/>
        <v>45139</v>
      </c>
      <c r="DF101" s="13">
        <f t="shared" si="86"/>
        <v>45170</v>
      </c>
      <c r="DG101" s="13">
        <f t="shared" si="86"/>
        <v>45200</v>
      </c>
      <c r="DH101" s="13">
        <f t="shared" si="86"/>
        <v>45231</v>
      </c>
      <c r="DI101" s="13">
        <f t="shared" si="86"/>
        <v>45261</v>
      </c>
      <c r="DJ101" s="13">
        <f t="shared" si="86"/>
        <v>45292</v>
      </c>
      <c r="DK101" s="13">
        <f t="shared" si="86"/>
        <v>45323</v>
      </c>
      <c r="DL101" s="13">
        <f t="shared" si="86"/>
        <v>45352</v>
      </c>
      <c r="DM101" s="13">
        <f t="shared" si="86"/>
        <v>45383</v>
      </c>
      <c r="DN101" s="13">
        <f t="shared" si="86"/>
        <v>45413</v>
      </c>
      <c r="DO101" s="13">
        <f t="shared" si="86"/>
        <v>45444</v>
      </c>
      <c r="DP101" s="13">
        <f t="shared" si="86"/>
        <v>45474</v>
      </c>
      <c r="DQ101" s="13">
        <f t="shared" si="86"/>
        <v>45505</v>
      </c>
      <c r="DR101" s="13">
        <f t="shared" si="86"/>
        <v>45536</v>
      </c>
      <c r="DS101" s="13">
        <f t="shared" si="86"/>
        <v>45566</v>
      </c>
      <c r="DT101" s="13">
        <f t="shared" si="86"/>
        <v>45597</v>
      </c>
      <c r="DU101" s="13">
        <f t="shared" si="86"/>
        <v>45627</v>
      </c>
      <c r="DV101" s="13">
        <f t="shared" si="86"/>
        <v>45658</v>
      </c>
      <c r="DW101" s="13">
        <f t="shared" si="86"/>
        <v>45689</v>
      </c>
      <c r="DX101" s="13">
        <f t="shared" si="86"/>
        <v>45717</v>
      </c>
      <c r="DY101" s="13">
        <f t="shared" si="86"/>
        <v>45748</v>
      </c>
      <c r="DZ101" s="13">
        <f t="shared" si="86"/>
        <v>45778</v>
      </c>
      <c r="EA101" s="13">
        <f t="shared" si="86"/>
        <v>45809</v>
      </c>
      <c r="EB101" s="13">
        <f t="shared" si="86"/>
        <v>45839</v>
      </c>
      <c r="EC101" s="13">
        <f t="shared" si="86"/>
        <v>45870</v>
      </c>
      <c r="ED101" s="13">
        <f t="shared" si="86"/>
        <v>45901</v>
      </c>
      <c r="EE101" s="13">
        <f t="shared" si="86"/>
        <v>45931</v>
      </c>
      <c r="EF101" s="13">
        <f t="shared" ref="EF101:EL101" si="87">EDATE(EE101,1)</f>
        <v>45962</v>
      </c>
      <c r="EG101" s="13">
        <f t="shared" si="87"/>
        <v>45992</v>
      </c>
      <c r="EH101" s="13">
        <f t="shared" si="87"/>
        <v>46023</v>
      </c>
      <c r="EI101" s="13">
        <f t="shared" si="87"/>
        <v>46054</v>
      </c>
      <c r="EJ101" s="13">
        <f t="shared" si="87"/>
        <v>46082</v>
      </c>
      <c r="EK101" s="13">
        <f t="shared" si="87"/>
        <v>46113</v>
      </c>
      <c r="EL101" s="13">
        <f t="shared" si="87"/>
        <v>46143</v>
      </c>
    </row>
    <row r="102" spans="1:142" s="14" customFormat="1">
      <c r="C102" s="26" t="s">
        <v>363</v>
      </c>
      <c r="D102" s="26"/>
      <c r="E102" s="26"/>
      <c r="F102" s="23">
        <f t="shared" ref="F102:AK102" si="88">IF(OR(F101&lt;$D91,F101&gt;$D92),0,IF(F99&lt;0,IF(E109&gt;0,MIN(ABS(F99)*$D93,E109),0),0))</f>
        <v>0</v>
      </c>
      <c r="G102" s="23">
        <f t="shared" si="88"/>
        <v>0</v>
      </c>
      <c r="H102" s="23">
        <f t="shared" si="88"/>
        <v>0</v>
      </c>
      <c r="I102" s="23">
        <f t="shared" si="88"/>
        <v>0</v>
      </c>
      <c r="J102" s="23">
        <f t="shared" si="88"/>
        <v>0</v>
      </c>
      <c r="K102" s="23">
        <f t="shared" si="88"/>
        <v>0</v>
      </c>
      <c r="L102" s="23">
        <f t="shared" si="88"/>
        <v>0</v>
      </c>
      <c r="M102" s="23">
        <f t="shared" si="88"/>
        <v>0</v>
      </c>
      <c r="N102" s="23">
        <f t="shared" si="88"/>
        <v>0</v>
      </c>
      <c r="O102" s="23">
        <f t="shared" si="88"/>
        <v>13614195.761248605</v>
      </c>
      <c r="P102" s="23">
        <f t="shared" si="88"/>
        <v>40738259.617079139</v>
      </c>
      <c r="Q102" s="23">
        <f t="shared" si="88"/>
        <v>52163.833333333336</v>
      </c>
      <c r="R102" s="23">
        <f t="shared" si="88"/>
        <v>13575072.886248605</v>
      </c>
      <c r="S102" s="23">
        <f t="shared" si="88"/>
        <v>12360594.761884969</v>
      </c>
      <c r="T102" s="23">
        <f t="shared" si="88"/>
        <v>12360594.761884969</v>
      </c>
      <c r="U102" s="23">
        <f t="shared" si="88"/>
        <v>9277093.7131576948</v>
      </c>
      <c r="V102" s="23">
        <f t="shared" si="88"/>
        <v>9277093.7131576948</v>
      </c>
      <c r="W102" s="23">
        <f t="shared" si="88"/>
        <v>26590.566975878552</v>
      </c>
      <c r="X102" s="23">
        <f t="shared" si="88"/>
        <v>26590.566975878552</v>
      </c>
      <c r="Y102" s="23">
        <f t="shared" si="88"/>
        <v>26590.566975878552</v>
      </c>
      <c r="Z102" s="23">
        <f t="shared" si="88"/>
        <v>26590.566975878552</v>
      </c>
      <c r="AA102" s="23">
        <f t="shared" si="88"/>
        <v>26590.566975878552</v>
      </c>
      <c r="AB102" s="23">
        <f t="shared" si="88"/>
        <v>26590.566975878552</v>
      </c>
      <c r="AC102" s="23">
        <f t="shared" si="88"/>
        <v>26577.207703150809</v>
      </c>
      <c r="AD102" s="23">
        <f t="shared" si="88"/>
        <v>0</v>
      </c>
      <c r="AE102" s="23">
        <f t="shared" si="88"/>
        <v>0</v>
      </c>
      <c r="AF102" s="23">
        <f t="shared" si="88"/>
        <v>5948125.3541638739</v>
      </c>
      <c r="AG102" s="23">
        <f t="shared" si="88"/>
        <v>0</v>
      </c>
      <c r="AH102" s="23">
        <f t="shared" si="88"/>
        <v>0</v>
      </c>
      <c r="AI102" s="23">
        <f t="shared" si="88"/>
        <v>0</v>
      </c>
      <c r="AJ102" s="23">
        <f t="shared" si="88"/>
        <v>0</v>
      </c>
      <c r="AK102" s="23">
        <f t="shared" si="88"/>
        <v>0</v>
      </c>
      <c r="AL102" s="23">
        <f t="shared" ref="AL102:BQ102" si="89">IF(OR(AL101&lt;$D91,AL101&gt;$D92),0,IF(AL99&lt;0,IF(AK109&gt;0,MIN(ABS(AL99)*$D93,AK109),0),0))</f>
        <v>0</v>
      </c>
      <c r="AM102" s="23">
        <f t="shared" si="89"/>
        <v>0</v>
      </c>
      <c r="AN102" s="23">
        <f t="shared" si="89"/>
        <v>0</v>
      </c>
      <c r="AO102" s="23">
        <f t="shared" si="89"/>
        <v>0</v>
      </c>
      <c r="AP102" s="23">
        <f t="shared" si="89"/>
        <v>0</v>
      </c>
      <c r="AQ102" s="23">
        <f t="shared" si="89"/>
        <v>0</v>
      </c>
      <c r="AR102" s="23">
        <f t="shared" si="89"/>
        <v>0</v>
      </c>
      <c r="AS102" s="23">
        <f t="shared" si="89"/>
        <v>0</v>
      </c>
      <c r="AT102" s="23">
        <f t="shared" si="89"/>
        <v>0</v>
      </c>
      <c r="AU102" s="23">
        <f t="shared" si="89"/>
        <v>0</v>
      </c>
      <c r="AV102" s="23">
        <f t="shared" si="89"/>
        <v>0</v>
      </c>
      <c r="AW102" s="23">
        <f t="shared" si="89"/>
        <v>0</v>
      </c>
      <c r="AX102" s="23">
        <f t="shared" si="89"/>
        <v>0</v>
      </c>
      <c r="AY102" s="23">
        <f t="shared" si="89"/>
        <v>0</v>
      </c>
      <c r="AZ102" s="23">
        <f t="shared" si="89"/>
        <v>0</v>
      </c>
      <c r="BA102" s="23">
        <f t="shared" si="89"/>
        <v>0</v>
      </c>
      <c r="BB102" s="23">
        <f t="shared" si="89"/>
        <v>0</v>
      </c>
      <c r="BC102" s="23">
        <f t="shared" si="89"/>
        <v>0</v>
      </c>
      <c r="BD102" s="23">
        <f t="shared" si="89"/>
        <v>0</v>
      </c>
      <c r="BE102" s="23">
        <f t="shared" si="89"/>
        <v>0</v>
      </c>
      <c r="BF102" s="23">
        <f t="shared" si="89"/>
        <v>0</v>
      </c>
      <c r="BG102" s="23">
        <f t="shared" si="89"/>
        <v>0</v>
      </c>
      <c r="BH102" s="23">
        <f t="shared" si="89"/>
        <v>41852387.708543032</v>
      </c>
      <c r="BI102" s="23">
        <f t="shared" si="89"/>
        <v>13040.958333333334</v>
      </c>
      <c r="BJ102" s="23">
        <f t="shared" si="89"/>
        <v>13040.958333333334</v>
      </c>
      <c r="BK102" s="23">
        <f t="shared" si="89"/>
        <v>13040.958333333334</v>
      </c>
      <c r="BL102" s="23">
        <f t="shared" si="89"/>
        <v>13040.958333333334</v>
      </c>
      <c r="BM102" s="23">
        <f t="shared" si="89"/>
        <v>35606484.796771944</v>
      </c>
      <c r="BN102" s="23">
        <f t="shared" si="89"/>
        <v>0</v>
      </c>
      <c r="BO102" s="23">
        <f t="shared" si="89"/>
        <v>0</v>
      </c>
      <c r="BP102" s="23">
        <f t="shared" si="89"/>
        <v>0</v>
      </c>
      <c r="BQ102" s="23">
        <f t="shared" si="89"/>
        <v>0</v>
      </c>
      <c r="BR102" s="23">
        <f t="shared" ref="BR102:CW102" si="90">IF(OR(BR101&lt;$D91,BR101&gt;$D92),0,IF(BR99&lt;0,IF(BQ109&gt;0,MIN(ABS(BR99)*$D93,BQ109),0),0))</f>
        <v>0</v>
      </c>
      <c r="BS102" s="23">
        <f t="shared" si="90"/>
        <v>0</v>
      </c>
      <c r="BT102" s="23">
        <f t="shared" si="90"/>
        <v>0</v>
      </c>
      <c r="BU102" s="23">
        <f t="shared" si="90"/>
        <v>0</v>
      </c>
      <c r="BV102" s="23">
        <f t="shared" si="90"/>
        <v>0</v>
      </c>
      <c r="BW102" s="23">
        <f t="shared" si="90"/>
        <v>0</v>
      </c>
      <c r="BX102" s="23">
        <f t="shared" si="90"/>
        <v>0</v>
      </c>
      <c r="BY102" s="23">
        <f t="shared" si="90"/>
        <v>0</v>
      </c>
      <c r="BZ102" s="23">
        <f t="shared" si="90"/>
        <v>0</v>
      </c>
      <c r="CA102" s="23">
        <f t="shared" si="90"/>
        <v>0</v>
      </c>
      <c r="CB102" s="23">
        <f t="shared" si="90"/>
        <v>0</v>
      </c>
      <c r="CC102" s="23">
        <f t="shared" si="90"/>
        <v>0</v>
      </c>
      <c r="CD102" s="23">
        <f t="shared" si="90"/>
        <v>0</v>
      </c>
      <c r="CE102" s="23">
        <f t="shared" si="90"/>
        <v>0</v>
      </c>
      <c r="CF102" s="23">
        <f t="shared" si="90"/>
        <v>0</v>
      </c>
      <c r="CG102" s="23">
        <f t="shared" si="90"/>
        <v>0</v>
      </c>
      <c r="CH102" s="23">
        <f t="shared" si="90"/>
        <v>0</v>
      </c>
      <c r="CI102" s="23">
        <f t="shared" si="90"/>
        <v>0</v>
      </c>
      <c r="CJ102" s="23">
        <f t="shared" si="90"/>
        <v>0</v>
      </c>
      <c r="CK102" s="23">
        <f t="shared" si="90"/>
        <v>0</v>
      </c>
      <c r="CL102" s="23">
        <f t="shared" si="90"/>
        <v>0</v>
      </c>
      <c r="CM102" s="23">
        <f t="shared" si="90"/>
        <v>0</v>
      </c>
      <c r="CN102" s="23">
        <f t="shared" si="90"/>
        <v>0</v>
      </c>
      <c r="CO102" s="23">
        <f t="shared" si="90"/>
        <v>0</v>
      </c>
      <c r="CP102" s="23">
        <f t="shared" si="90"/>
        <v>0</v>
      </c>
      <c r="CQ102" s="23">
        <f t="shared" si="90"/>
        <v>0</v>
      </c>
      <c r="CR102" s="23">
        <f t="shared" si="90"/>
        <v>0</v>
      </c>
      <c r="CS102" s="23">
        <f t="shared" si="90"/>
        <v>0</v>
      </c>
      <c r="CT102" s="23">
        <f t="shared" si="90"/>
        <v>0</v>
      </c>
      <c r="CU102" s="23">
        <f t="shared" si="90"/>
        <v>0</v>
      </c>
      <c r="CV102" s="23">
        <f t="shared" si="90"/>
        <v>0</v>
      </c>
      <c r="CW102" s="23">
        <f t="shared" si="90"/>
        <v>0</v>
      </c>
      <c r="CX102" s="23">
        <f t="shared" ref="CX102:EC102" si="91">IF(OR(CX101&lt;$D91,CX101&gt;$D92),0,IF(CX99&lt;0,IF(CW109&gt;0,MIN(ABS(CX99)*$D93,CW109),0),0))</f>
        <v>0</v>
      </c>
      <c r="CY102" s="23">
        <f t="shared" si="91"/>
        <v>0</v>
      </c>
      <c r="CZ102" s="23">
        <f t="shared" si="91"/>
        <v>0</v>
      </c>
      <c r="DA102" s="23">
        <f t="shared" si="91"/>
        <v>0</v>
      </c>
      <c r="DB102" s="23">
        <f t="shared" si="91"/>
        <v>0</v>
      </c>
      <c r="DC102" s="23">
        <f t="shared" si="91"/>
        <v>0</v>
      </c>
      <c r="DD102" s="23">
        <f t="shared" si="91"/>
        <v>0</v>
      </c>
      <c r="DE102" s="23">
        <f t="shared" si="91"/>
        <v>0</v>
      </c>
      <c r="DF102" s="23">
        <f t="shared" si="91"/>
        <v>0</v>
      </c>
      <c r="DG102" s="23">
        <f t="shared" si="91"/>
        <v>0</v>
      </c>
      <c r="DH102" s="23">
        <f t="shared" si="91"/>
        <v>0</v>
      </c>
      <c r="DI102" s="23">
        <f t="shared" si="91"/>
        <v>0</v>
      </c>
      <c r="DJ102" s="23">
        <f t="shared" si="91"/>
        <v>0</v>
      </c>
      <c r="DK102" s="23">
        <f t="shared" si="91"/>
        <v>0</v>
      </c>
      <c r="DL102" s="23">
        <f t="shared" si="91"/>
        <v>0</v>
      </c>
      <c r="DM102" s="23">
        <f t="shared" si="91"/>
        <v>0</v>
      </c>
      <c r="DN102" s="23">
        <f t="shared" si="91"/>
        <v>0</v>
      </c>
      <c r="DO102" s="23">
        <f t="shared" si="91"/>
        <v>0</v>
      </c>
      <c r="DP102" s="23">
        <f t="shared" si="91"/>
        <v>0</v>
      </c>
      <c r="DQ102" s="23">
        <f t="shared" si="91"/>
        <v>0</v>
      </c>
      <c r="DR102" s="23">
        <f t="shared" si="91"/>
        <v>0</v>
      </c>
      <c r="DS102" s="23">
        <f t="shared" si="91"/>
        <v>0</v>
      </c>
      <c r="DT102" s="23">
        <f t="shared" si="91"/>
        <v>0</v>
      </c>
      <c r="DU102" s="23">
        <f t="shared" si="91"/>
        <v>0</v>
      </c>
      <c r="DV102" s="23">
        <f t="shared" si="91"/>
        <v>0</v>
      </c>
      <c r="DW102" s="23">
        <f t="shared" si="91"/>
        <v>0</v>
      </c>
      <c r="DX102" s="23">
        <f t="shared" si="91"/>
        <v>0</v>
      </c>
      <c r="DY102" s="23">
        <f t="shared" si="91"/>
        <v>0</v>
      </c>
      <c r="DZ102" s="23">
        <f t="shared" si="91"/>
        <v>0</v>
      </c>
      <c r="EA102" s="23">
        <f t="shared" si="91"/>
        <v>0</v>
      </c>
      <c r="EB102" s="23">
        <f t="shared" si="91"/>
        <v>0</v>
      </c>
      <c r="EC102" s="23">
        <f t="shared" si="91"/>
        <v>0</v>
      </c>
      <c r="ED102" s="23">
        <f t="shared" ref="ED102:EL102" si="92">IF(OR(ED101&lt;$D91,ED101&gt;$D92),0,IF(ED99&lt;0,IF(EC109&gt;0,MIN(ABS(ED99)*$D93,EC109),0),0))</f>
        <v>0</v>
      </c>
      <c r="EE102" s="23">
        <f t="shared" si="92"/>
        <v>0</v>
      </c>
      <c r="EF102" s="23">
        <f t="shared" si="92"/>
        <v>0</v>
      </c>
      <c r="EG102" s="23">
        <f t="shared" si="92"/>
        <v>0</v>
      </c>
      <c r="EH102" s="23">
        <f t="shared" si="92"/>
        <v>0</v>
      </c>
      <c r="EI102" s="23">
        <f t="shared" si="92"/>
        <v>0</v>
      </c>
      <c r="EJ102" s="23">
        <f t="shared" si="92"/>
        <v>0</v>
      </c>
      <c r="EK102" s="23">
        <f t="shared" si="92"/>
        <v>0</v>
      </c>
      <c r="EL102" s="23">
        <f t="shared" si="92"/>
        <v>0</v>
      </c>
    </row>
    <row r="103" spans="1:142" s="14" customFormat="1">
      <c r="C103" s="26" t="s">
        <v>374</v>
      </c>
      <c r="D103" s="26"/>
      <c r="E103" s="26"/>
      <c r="F103" s="23">
        <f t="shared" ref="F103:AK103" si="93">IF(OR(F101&lt;$D91,F101&gt;$D92),0,IF((F99)&gt;0,MIN(F99,E106),0))</f>
        <v>0</v>
      </c>
      <c r="G103" s="23">
        <f t="shared" si="93"/>
        <v>0</v>
      </c>
      <c r="H103" s="23">
        <f t="shared" si="93"/>
        <v>0</v>
      </c>
      <c r="I103" s="23">
        <f t="shared" si="93"/>
        <v>0</v>
      </c>
      <c r="J103" s="23">
        <f t="shared" si="93"/>
        <v>0</v>
      </c>
      <c r="K103" s="23">
        <f t="shared" si="93"/>
        <v>0</v>
      </c>
      <c r="L103" s="23">
        <f t="shared" si="93"/>
        <v>0</v>
      </c>
      <c r="M103" s="23">
        <f t="shared" si="93"/>
        <v>0</v>
      </c>
      <c r="N103" s="23">
        <f t="shared" si="93"/>
        <v>0</v>
      </c>
      <c r="O103" s="23">
        <f t="shared" si="93"/>
        <v>0</v>
      </c>
      <c r="P103" s="23">
        <f t="shared" si="93"/>
        <v>0</v>
      </c>
      <c r="Q103" s="23">
        <f t="shared" si="93"/>
        <v>0</v>
      </c>
      <c r="R103" s="23">
        <f t="shared" si="93"/>
        <v>0</v>
      </c>
      <c r="S103" s="23">
        <f t="shared" si="93"/>
        <v>0</v>
      </c>
      <c r="T103" s="23">
        <f t="shared" si="93"/>
        <v>0</v>
      </c>
      <c r="U103" s="23">
        <f t="shared" si="93"/>
        <v>0</v>
      </c>
      <c r="V103" s="23">
        <f t="shared" si="93"/>
        <v>0</v>
      </c>
      <c r="W103" s="23">
        <f t="shared" si="93"/>
        <v>0</v>
      </c>
      <c r="X103" s="23">
        <f t="shared" si="93"/>
        <v>0</v>
      </c>
      <c r="Y103" s="23">
        <f t="shared" si="93"/>
        <v>0</v>
      </c>
      <c r="Z103" s="23">
        <f t="shared" si="93"/>
        <v>0</v>
      </c>
      <c r="AA103" s="23">
        <f t="shared" si="93"/>
        <v>0</v>
      </c>
      <c r="AB103" s="23">
        <f t="shared" si="93"/>
        <v>0</v>
      </c>
      <c r="AC103" s="23">
        <f t="shared" si="93"/>
        <v>0</v>
      </c>
      <c r="AD103" s="23">
        <f t="shared" si="93"/>
        <v>3393459.2769573368</v>
      </c>
      <c r="AE103" s="23">
        <f t="shared" si="93"/>
        <v>6477028.162775524</v>
      </c>
      <c r="AF103" s="23">
        <f t="shared" si="93"/>
        <v>0</v>
      </c>
      <c r="AG103" s="23">
        <f t="shared" si="93"/>
        <v>42352080.514606073</v>
      </c>
      <c r="AH103" s="23">
        <f t="shared" si="93"/>
        <v>65166747.057378367</v>
      </c>
      <c r="AI103" s="23">
        <f t="shared" si="93"/>
        <v>0</v>
      </c>
      <c r="AJ103" s="23">
        <f t="shared" si="93"/>
        <v>0</v>
      </c>
      <c r="AK103" s="23">
        <f t="shared" si="93"/>
        <v>0</v>
      </c>
      <c r="AL103" s="23">
        <f t="shared" ref="AL103:BQ103" si="94">IF(OR(AL101&lt;$D91,AL101&gt;$D92),0,IF((AL99)&gt;0,MIN(AL99,AK106),0))</f>
        <v>0</v>
      </c>
      <c r="AM103" s="23">
        <f t="shared" si="94"/>
        <v>0</v>
      </c>
      <c r="AN103" s="23">
        <f t="shared" si="94"/>
        <v>0</v>
      </c>
      <c r="AO103" s="23">
        <f t="shared" si="94"/>
        <v>0</v>
      </c>
      <c r="AP103" s="23">
        <f t="shared" si="94"/>
        <v>0</v>
      </c>
      <c r="AQ103" s="23">
        <f t="shared" si="94"/>
        <v>0</v>
      </c>
      <c r="AR103" s="23">
        <f t="shared" si="94"/>
        <v>0</v>
      </c>
      <c r="AS103" s="23">
        <f t="shared" si="94"/>
        <v>0</v>
      </c>
      <c r="AT103" s="23">
        <f t="shared" si="94"/>
        <v>0</v>
      </c>
      <c r="AU103" s="23">
        <f t="shared" si="94"/>
        <v>0</v>
      </c>
      <c r="AV103" s="23">
        <f t="shared" si="94"/>
        <v>0</v>
      </c>
      <c r="AW103" s="23">
        <f t="shared" si="94"/>
        <v>0</v>
      </c>
      <c r="AX103" s="23">
        <f t="shared" si="94"/>
        <v>0</v>
      </c>
      <c r="AY103" s="23">
        <f t="shared" si="94"/>
        <v>0</v>
      </c>
      <c r="AZ103" s="23">
        <f t="shared" si="94"/>
        <v>0</v>
      </c>
      <c r="BA103" s="23">
        <f t="shared" si="94"/>
        <v>0</v>
      </c>
      <c r="BB103" s="23">
        <f t="shared" si="94"/>
        <v>0</v>
      </c>
      <c r="BC103" s="23">
        <f t="shared" si="94"/>
        <v>0</v>
      </c>
      <c r="BD103" s="23">
        <f t="shared" si="94"/>
        <v>0</v>
      </c>
      <c r="BE103" s="23">
        <f t="shared" si="94"/>
        <v>0</v>
      </c>
      <c r="BF103" s="23">
        <f t="shared" si="94"/>
        <v>0</v>
      </c>
      <c r="BG103" s="23">
        <f t="shared" si="94"/>
        <v>0</v>
      </c>
      <c r="BH103" s="23">
        <f t="shared" si="94"/>
        <v>0</v>
      </c>
      <c r="BI103" s="23">
        <f t="shared" si="94"/>
        <v>0</v>
      </c>
      <c r="BJ103" s="23">
        <f t="shared" si="94"/>
        <v>0</v>
      </c>
      <c r="BK103" s="23">
        <f t="shared" si="94"/>
        <v>0</v>
      </c>
      <c r="BL103" s="23">
        <f t="shared" si="94"/>
        <v>0</v>
      </c>
      <c r="BM103" s="23">
        <f t="shared" si="94"/>
        <v>0</v>
      </c>
      <c r="BN103" s="23">
        <f t="shared" si="94"/>
        <v>0</v>
      </c>
      <c r="BO103" s="23">
        <f t="shared" si="94"/>
        <v>0</v>
      </c>
      <c r="BP103" s="23">
        <f t="shared" si="94"/>
        <v>0</v>
      </c>
      <c r="BQ103" s="23">
        <f t="shared" si="94"/>
        <v>0</v>
      </c>
      <c r="BR103" s="23">
        <f t="shared" ref="BR103:CW103" si="95">IF(OR(BR101&lt;$D91,BR101&gt;$D92),0,IF((BR99)&gt;0,MIN(BR99,BQ106),0))</f>
        <v>0</v>
      </c>
      <c r="BS103" s="23">
        <f t="shared" si="95"/>
        <v>0</v>
      </c>
      <c r="BT103" s="23">
        <f t="shared" si="95"/>
        <v>0</v>
      </c>
      <c r="BU103" s="23">
        <f t="shared" si="95"/>
        <v>0</v>
      </c>
      <c r="BV103" s="23">
        <f t="shared" si="95"/>
        <v>0</v>
      </c>
      <c r="BW103" s="23">
        <f t="shared" si="95"/>
        <v>0</v>
      </c>
      <c r="BX103" s="23">
        <f t="shared" si="95"/>
        <v>0</v>
      </c>
      <c r="BY103" s="23">
        <f t="shared" si="95"/>
        <v>0</v>
      </c>
      <c r="BZ103" s="23">
        <f t="shared" si="95"/>
        <v>0</v>
      </c>
      <c r="CA103" s="23">
        <f t="shared" si="95"/>
        <v>0</v>
      </c>
      <c r="CB103" s="23">
        <f t="shared" si="95"/>
        <v>0</v>
      </c>
      <c r="CC103" s="23">
        <f t="shared" si="95"/>
        <v>0</v>
      </c>
      <c r="CD103" s="23">
        <f t="shared" si="95"/>
        <v>0</v>
      </c>
      <c r="CE103" s="23">
        <f t="shared" si="95"/>
        <v>0</v>
      </c>
      <c r="CF103" s="23">
        <f t="shared" si="95"/>
        <v>0</v>
      </c>
      <c r="CG103" s="23">
        <f t="shared" si="95"/>
        <v>0</v>
      </c>
      <c r="CH103" s="23">
        <f t="shared" si="95"/>
        <v>0</v>
      </c>
      <c r="CI103" s="23">
        <f t="shared" si="95"/>
        <v>0</v>
      </c>
      <c r="CJ103" s="23">
        <f t="shared" si="95"/>
        <v>0</v>
      </c>
      <c r="CK103" s="23">
        <f t="shared" si="95"/>
        <v>0</v>
      </c>
      <c r="CL103" s="23">
        <f t="shared" si="95"/>
        <v>0</v>
      </c>
      <c r="CM103" s="23">
        <f t="shared" si="95"/>
        <v>0</v>
      </c>
      <c r="CN103" s="23">
        <f t="shared" si="95"/>
        <v>0</v>
      </c>
      <c r="CO103" s="23">
        <f t="shared" si="95"/>
        <v>0</v>
      </c>
      <c r="CP103" s="23">
        <f t="shared" si="95"/>
        <v>0</v>
      </c>
      <c r="CQ103" s="23">
        <f t="shared" si="95"/>
        <v>0</v>
      </c>
      <c r="CR103" s="23">
        <f t="shared" si="95"/>
        <v>0</v>
      </c>
      <c r="CS103" s="23">
        <f t="shared" si="95"/>
        <v>0</v>
      </c>
      <c r="CT103" s="23">
        <f t="shared" si="95"/>
        <v>0</v>
      </c>
      <c r="CU103" s="23">
        <f t="shared" si="95"/>
        <v>0</v>
      </c>
      <c r="CV103" s="23">
        <f t="shared" si="95"/>
        <v>0</v>
      </c>
      <c r="CW103" s="23">
        <f t="shared" si="95"/>
        <v>0</v>
      </c>
      <c r="CX103" s="23">
        <f t="shared" ref="CX103:EC103" si="96">IF(OR(CX101&lt;$D91,CX101&gt;$D92),0,IF((CX99)&gt;0,MIN(CX99,CW106),0))</f>
        <v>0</v>
      </c>
      <c r="CY103" s="23">
        <f t="shared" si="96"/>
        <v>0</v>
      </c>
      <c r="CZ103" s="23">
        <f t="shared" si="96"/>
        <v>0</v>
      </c>
      <c r="DA103" s="23">
        <f t="shared" si="96"/>
        <v>0</v>
      </c>
      <c r="DB103" s="23">
        <f t="shared" si="96"/>
        <v>0</v>
      </c>
      <c r="DC103" s="23">
        <f t="shared" si="96"/>
        <v>0</v>
      </c>
      <c r="DD103" s="23">
        <f t="shared" si="96"/>
        <v>0</v>
      </c>
      <c r="DE103" s="23">
        <f t="shared" si="96"/>
        <v>0</v>
      </c>
      <c r="DF103" s="23">
        <f t="shared" si="96"/>
        <v>0</v>
      </c>
      <c r="DG103" s="23">
        <f t="shared" si="96"/>
        <v>0</v>
      </c>
      <c r="DH103" s="23">
        <f t="shared" si="96"/>
        <v>0</v>
      </c>
      <c r="DI103" s="23">
        <f t="shared" si="96"/>
        <v>0</v>
      </c>
      <c r="DJ103" s="23">
        <f t="shared" si="96"/>
        <v>0</v>
      </c>
      <c r="DK103" s="23">
        <f t="shared" si="96"/>
        <v>0</v>
      </c>
      <c r="DL103" s="23">
        <f t="shared" si="96"/>
        <v>0</v>
      </c>
      <c r="DM103" s="23">
        <f t="shared" si="96"/>
        <v>0</v>
      </c>
      <c r="DN103" s="23">
        <f t="shared" si="96"/>
        <v>0</v>
      </c>
      <c r="DO103" s="23">
        <f t="shared" si="96"/>
        <v>0</v>
      </c>
      <c r="DP103" s="23">
        <f t="shared" si="96"/>
        <v>0</v>
      </c>
      <c r="DQ103" s="23">
        <f t="shared" si="96"/>
        <v>0</v>
      </c>
      <c r="DR103" s="23">
        <f t="shared" si="96"/>
        <v>0</v>
      </c>
      <c r="DS103" s="23">
        <f t="shared" si="96"/>
        <v>0</v>
      </c>
      <c r="DT103" s="23">
        <f t="shared" si="96"/>
        <v>0</v>
      </c>
      <c r="DU103" s="23">
        <f t="shared" si="96"/>
        <v>0</v>
      </c>
      <c r="DV103" s="23">
        <f t="shared" si="96"/>
        <v>0</v>
      </c>
      <c r="DW103" s="23">
        <f t="shared" si="96"/>
        <v>0</v>
      </c>
      <c r="DX103" s="23">
        <f t="shared" si="96"/>
        <v>0</v>
      </c>
      <c r="DY103" s="23">
        <f t="shared" si="96"/>
        <v>0</v>
      </c>
      <c r="DZ103" s="23">
        <f t="shared" si="96"/>
        <v>0</v>
      </c>
      <c r="EA103" s="23">
        <f t="shared" si="96"/>
        <v>0</v>
      </c>
      <c r="EB103" s="23">
        <f t="shared" si="96"/>
        <v>0</v>
      </c>
      <c r="EC103" s="23">
        <f t="shared" si="96"/>
        <v>0</v>
      </c>
      <c r="ED103" s="23">
        <f t="shared" ref="ED103:EL103" si="97">IF(OR(ED101&lt;$D91,ED101&gt;$D92),0,IF((ED99)&gt;0,MIN(ED99,EC106),0))</f>
        <v>0</v>
      </c>
      <c r="EE103" s="23">
        <f t="shared" si="97"/>
        <v>0</v>
      </c>
      <c r="EF103" s="23">
        <f t="shared" si="97"/>
        <v>0</v>
      </c>
      <c r="EG103" s="23">
        <f t="shared" si="97"/>
        <v>0</v>
      </c>
      <c r="EH103" s="23">
        <f t="shared" si="97"/>
        <v>0</v>
      </c>
      <c r="EI103" s="23">
        <f t="shared" si="97"/>
        <v>0</v>
      </c>
      <c r="EJ103" s="23">
        <f t="shared" si="97"/>
        <v>0</v>
      </c>
      <c r="EK103" s="23">
        <f t="shared" si="97"/>
        <v>0</v>
      </c>
      <c r="EL103" s="23">
        <f t="shared" si="97"/>
        <v>0</v>
      </c>
    </row>
    <row r="104" spans="1:142" s="14" customFormat="1">
      <c r="C104" s="26" t="s">
        <v>375</v>
      </c>
      <c r="D104" s="26"/>
      <c r="E104" s="26"/>
      <c r="F104" s="23">
        <f t="shared" ref="F104:AK104" si="98">IF(OR(F101&lt;$D91,F101&gt;$D92),0,IF((F99-E106)&gt;0,MIN(F99-E106,E107+F110),0))</f>
        <v>0</v>
      </c>
      <c r="G104" s="23">
        <f t="shared" si="98"/>
        <v>0</v>
      </c>
      <c r="H104" s="23">
        <f t="shared" si="98"/>
        <v>0</v>
      </c>
      <c r="I104" s="23">
        <f t="shared" si="98"/>
        <v>0</v>
      </c>
      <c r="J104" s="23">
        <f t="shared" si="98"/>
        <v>0</v>
      </c>
      <c r="K104" s="23">
        <f t="shared" si="98"/>
        <v>0</v>
      </c>
      <c r="L104" s="23">
        <f t="shared" si="98"/>
        <v>0</v>
      </c>
      <c r="M104" s="23">
        <f t="shared" si="98"/>
        <v>0</v>
      </c>
      <c r="N104" s="23">
        <f t="shared" si="98"/>
        <v>0</v>
      </c>
      <c r="O104" s="23">
        <f t="shared" si="98"/>
        <v>0</v>
      </c>
      <c r="P104" s="23">
        <f t="shared" si="98"/>
        <v>0</v>
      </c>
      <c r="Q104" s="23">
        <f t="shared" si="98"/>
        <v>0</v>
      </c>
      <c r="R104" s="23">
        <f t="shared" si="98"/>
        <v>0</v>
      </c>
      <c r="S104" s="23">
        <f t="shared" si="98"/>
        <v>0</v>
      </c>
      <c r="T104" s="23">
        <f t="shared" si="98"/>
        <v>0</v>
      </c>
      <c r="U104" s="23">
        <f t="shared" si="98"/>
        <v>0</v>
      </c>
      <c r="V104" s="23">
        <f t="shared" si="98"/>
        <v>0</v>
      </c>
      <c r="W104" s="23">
        <f t="shared" si="98"/>
        <v>0</v>
      </c>
      <c r="X104" s="23">
        <f t="shared" si="98"/>
        <v>0</v>
      </c>
      <c r="Y104" s="23">
        <f t="shared" si="98"/>
        <v>0</v>
      </c>
      <c r="Z104" s="23">
        <f t="shared" si="98"/>
        <v>0</v>
      </c>
      <c r="AA104" s="23">
        <f t="shared" si="98"/>
        <v>0</v>
      </c>
      <c r="AB104" s="23">
        <f t="shared" si="98"/>
        <v>0</v>
      </c>
      <c r="AC104" s="23">
        <f t="shared" si="98"/>
        <v>0</v>
      </c>
      <c r="AD104" s="23">
        <f t="shared" si="98"/>
        <v>0</v>
      </c>
      <c r="AE104" s="23">
        <f t="shared" si="98"/>
        <v>0</v>
      </c>
      <c r="AF104" s="23">
        <f t="shared" si="98"/>
        <v>0</v>
      </c>
      <c r="AG104" s="23">
        <f t="shared" si="98"/>
        <v>0</v>
      </c>
      <c r="AH104" s="23">
        <f t="shared" si="98"/>
        <v>3437688.4114095122</v>
      </c>
      <c r="AI104" s="23">
        <f t="shared" si="98"/>
        <v>4593446.9265295919</v>
      </c>
      <c r="AJ104" s="23">
        <f t="shared" si="98"/>
        <v>0</v>
      </c>
      <c r="AK104" s="23">
        <f t="shared" si="98"/>
        <v>0</v>
      </c>
      <c r="AL104" s="23">
        <f t="shared" ref="AL104:BQ104" si="99">IF(OR(AL101&lt;$D91,AL101&gt;$D92),0,IF((AL99-AK106)&gt;0,MIN(AL99-AK106,AK107+AL110),0))</f>
        <v>0</v>
      </c>
      <c r="AM104" s="23">
        <f t="shared" si="99"/>
        <v>0</v>
      </c>
      <c r="AN104" s="23">
        <f t="shared" si="99"/>
        <v>0</v>
      </c>
      <c r="AO104" s="23">
        <f t="shared" si="99"/>
        <v>0</v>
      </c>
      <c r="AP104" s="23">
        <f t="shared" si="99"/>
        <v>0</v>
      </c>
      <c r="AQ104" s="23">
        <f t="shared" si="99"/>
        <v>0</v>
      </c>
      <c r="AR104" s="23">
        <f t="shared" si="99"/>
        <v>0</v>
      </c>
      <c r="AS104" s="23">
        <f t="shared" si="99"/>
        <v>0</v>
      </c>
      <c r="AT104" s="23">
        <f t="shared" si="99"/>
        <v>0</v>
      </c>
      <c r="AU104" s="23">
        <f t="shared" si="99"/>
        <v>0</v>
      </c>
      <c r="AV104" s="23">
        <f t="shared" si="99"/>
        <v>0</v>
      </c>
      <c r="AW104" s="23">
        <f t="shared" si="99"/>
        <v>0</v>
      </c>
      <c r="AX104" s="23">
        <f t="shared" si="99"/>
        <v>0</v>
      </c>
      <c r="AY104" s="23">
        <f t="shared" si="99"/>
        <v>0</v>
      </c>
      <c r="AZ104" s="23">
        <f t="shared" si="99"/>
        <v>0</v>
      </c>
      <c r="BA104" s="23">
        <f t="shared" si="99"/>
        <v>0</v>
      </c>
      <c r="BB104" s="23">
        <f t="shared" si="99"/>
        <v>0</v>
      </c>
      <c r="BC104" s="23">
        <f t="shared" si="99"/>
        <v>0</v>
      </c>
      <c r="BD104" s="23">
        <f t="shared" si="99"/>
        <v>0</v>
      </c>
      <c r="BE104" s="23">
        <f t="shared" si="99"/>
        <v>0</v>
      </c>
      <c r="BF104" s="23">
        <f t="shared" si="99"/>
        <v>0</v>
      </c>
      <c r="BG104" s="23">
        <f t="shared" si="99"/>
        <v>0</v>
      </c>
      <c r="BH104" s="23">
        <f t="shared" si="99"/>
        <v>0</v>
      </c>
      <c r="BI104" s="23">
        <f t="shared" si="99"/>
        <v>0</v>
      </c>
      <c r="BJ104" s="23">
        <f t="shared" si="99"/>
        <v>0</v>
      </c>
      <c r="BK104" s="23">
        <f t="shared" si="99"/>
        <v>0</v>
      </c>
      <c r="BL104" s="23">
        <f t="shared" si="99"/>
        <v>0</v>
      </c>
      <c r="BM104" s="23">
        <f t="shared" si="99"/>
        <v>0</v>
      </c>
      <c r="BN104" s="23">
        <f t="shared" si="99"/>
        <v>0</v>
      </c>
      <c r="BO104" s="23">
        <f t="shared" si="99"/>
        <v>0</v>
      </c>
      <c r="BP104" s="23">
        <f t="shared" si="99"/>
        <v>0</v>
      </c>
      <c r="BQ104" s="23">
        <f t="shared" si="99"/>
        <v>0</v>
      </c>
      <c r="BR104" s="23">
        <f t="shared" ref="BR104:CW104" si="100">IF(OR(BR101&lt;$D91,BR101&gt;$D92),0,IF((BR99-BQ106)&gt;0,MIN(BR99-BQ106,BQ107+BR110),0))</f>
        <v>0</v>
      </c>
      <c r="BS104" s="23">
        <f t="shared" si="100"/>
        <v>0</v>
      </c>
      <c r="BT104" s="23">
        <f t="shared" si="100"/>
        <v>0</v>
      </c>
      <c r="BU104" s="23">
        <f t="shared" si="100"/>
        <v>0</v>
      </c>
      <c r="BV104" s="23">
        <f t="shared" si="100"/>
        <v>0</v>
      </c>
      <c r="BW104" s="23">
        <f t="shared" si="100"/>
        <v>0</v>
      </c>
      <c r="BX104" s="23">
        <f t="shared" si="100"/>
        <v>0</v>
      </c>
      <c r="BY104" s="23">
        <f t="shared" si="100"/>
        <v>0</v>
      </c>
      <c r="BZ104" s="23">
        <f t="shared" si="100"/>
        <v>0</v>
      </c>
      <c r="CA104" s="23">
        <f t="shared" si="100"/>
        <v>0</v>
      </c>
      <c r="CB104" s="23">
        <f t="shared" si="100"/>
        <v>0</v>
      </c>
      <c r="CC104" s="23">
        <f t="shared" si="100"/>
        <v>0</v>
      </c>
      <c r="CD104" s="23">
        <f t="shared" si="100"/>
        <v>0</v>
      </c>
      <c r="CE104" s="23">
        <f t="shared" si="100"/>
        <v>0</v>
      </c>
      <c r="CF104" s="23">
        <f t="shared" si="100"/>
        <v>0</v>
      </c>
      <c r="CG104" s="23">
        <f t="shared" si="100"/>
        <v>0</v>
      </c>
      <c r="CH104" s="23">
        <f t="shared" si="100"/>
        <v>0</v>
      </c>
      <c r="CI104" s="23">
        <f t="shared" si="100"/>
        <v>0</v>
      </c>
      <c r="CJ104" s="23">
        <f t="shared" si="100"/>
        <v>0</v>
      </c>
      <c r="CK104" s="23">
        <f t="shared" si="100"/>
        <v>0</v>
      </c>
      <c r="CL104" s="23">
        <f t="shared" si="100"/>
        <v>0</v>
      </c>
      <c r="CM104" s="23">
        <f t="shared" si="100"/>
        <v>0</v>
      </c>
      <c r="CN104" s="23">
        <f t="shared" si="100"/>
        <v>0</v>
      </c>
      <c r="CO104" s="23">
        <f t="shared" si="100"/>
        <v>0</v>
      </c>
      <c r="CP104" s="23">
        <f t="shared" si="100"/>
        <v>0</v>
      </c>
      <c r="CQ104" s="23">
        <f t="shared" si="100"/>
        <v>0</v>
      </c>
      <c r="CR104" s="23">
        <f t="shared" si="100"/>
        <v>0</v>
      </c>
      <c r="CS104" s="23">
        <f t="shared" si="100"/>
        <v>0</v>
      </c>
      <c r="CT104" s="23">
        <f t="shared" si="100"/>
        <v>0</v>
      </c>
      <c r="CU104" s="23">
        <f t="shared" si="100"/>
        <v>0</v>
      </c>
      <c r="CV104" s="23">
        <f t="shared" si="100"/>
        <v>0</v>
      </c>
      <c r="CW104" s="23">
        <f t="shared" si="100"/>
        <v>0</v>
      </c>
      <c r="CX104" s="23">
        <f t="shared" ref="CX104:EC104" si="101">IF(OR(CX101&lt;$D91,CX101&gt;$D92),0,IF((CX99-CW106)&gt;0,MIN(CX99-CW106,CW107+CX110),0))</f>
        <v>0</v>
      </c>
      <c r="CY104" s="23">
        <f t="shared" si="101"/>
        <v>0</v>
      </c>
      <c r="CZ104" s="23">
        <f t="shared" si="101"/>
        <v>0</v>
      </c>
      <c r="DA104" s="23">
        <f t="shared" si="101"/>
        <v>0</v>
      </c>
      <c r="DB104" s="23">
        <f t="shared" si="101"/>
        <v>0</v>
      </c>
      <c r="DC104" s="23">
        <f t="shared" si="101"/>
        <v>0</v>
      </c>
      <c r="DD104" s="23">
        <f t="shared" si="101"/>
        <v>0</v>
      </c>
      <c r="DE104" s="23">
        <f t="shared" si="101"/>
        <v>0</v>
      </c>
      <c r="DF104" s="23">
        <f t="shared" si="101"/>
        <v>0</v>
      </c>
      <c r="DG104" s="23">
        <f t="shared" si="101"/>
        <v>0</v>
      </c>
      <c r="DH104" s="23">
        <f t="shared" si="101"/>
        <v>0</v>
      </c>
      <c r="DI104" s="23">
        <f t="shared" si="101"/>
        <v>0</v>
      </c>
      <c r="DJ104" s="23">
        <f t="shared" si="101"/>
        <v>0</v>
      </c>
      <c r="DK104" s="23">
        <f t="shared" si="101"/>
        <v>0</v>
      </c>
      <c r="DL104" s="23">
        <f t="shared" si="101"/>
        <v>0</v>
      </c>
      <c r="DM104" s="23">
        <f t="shared" si="101"/>
        <v>0</v>
      </c>
      <c r="DN104" s="23">
        <f t="shared" si="101"/>
        <v>0</v>
      </c>
      <c r="DO104" s="23">
        <f t="shared" si="101"/>
        <v>0</v>
      </c>
      <c r="DP104" s="23">
        <f t="shared" si="101"/>
        <v>0</v>
      </c>
      <c r="DQ104" s="23">
        <f t="shared" si="101"/>
        <v>0</v>
      </c>
      <c r="DR104" s="23">
        <f t="shared" si="101"/>
        <v>0</v>
      </c>
      <c r="DS104" s="23">
        <f t="shared" si="101"/>
        <v>0</v>
      </c>
      <c r="DT104" s="23">
        <f t="shared" si="101"/>
        <v>0</v>
      </c>
      <c r="DU104" s="23">
        <f t="shared" si="101"/>
        <v>0</v>
      </c>
      <c r="DV104" s="23">
        <f t="shared" si="101"/>
        <v>0</v>
      </c>
      <c r="DW104" s="23">
        <f t="shared" si="101"/>
        <v>0</v>
      </c>
      <c r="DX104" s="23">
        <f t="shared" si="101"/>
        <v>0</v>
      </c>
      <c r="DY104" s="23">
        <f t="shared" si="101"/>
        <v>0</v>
      </c>
      <c r="DZ104" s="23">
        <f t="shared" si="101"/>
        <v>0</v>
      </c>
      <c r="EA104" s="23">
        <f t="shared" si="101"/>
        <v>0</v>
      </c>
      <c r="EB104" s="23">
        <f t="shared" si="101"/>
        <v>0</v>
      </c>
      <c r="EC104" s="23">
        <f t="shared" si="101"/>
        <v>0</v>
      </c>
      <c r="ED104" s="23">
        <f t="shared" ref="ED104:EL104" si="102">IF(OR(ED101&lt;$D91,ED101&gt;$D92),0,IF((ED99-EC106)&gt;0,MIN(ED99-EC106,EC107+ED110),0))</f>
        <v>0</v>
      </c>
      <c r="EE104" s="23">
        <f t="shared" si="102"/>
        <v>0</v>
      </c>
      <c r="EF104" s="23">
        <f t="shared" si="102"/>
        <v>0</v>
      </c>
      <c r="EG104" s="23">
        <f t="shared" si="102"/>
        <v>0</v>
      </c>
      <c r="EH104" s="23">
        <f t="shared" si="102"/>
        <v>0</v>
      </c>
      <c r="EI104" s="23">
        <f t="shared" si="102"/>
        <v>0</v>
      </c>
      <c r="EJ104" s="23">
        <f t="shared" si="102"/>
        <v>0</v>
      </c>
      <c r="EK104" s="23">
        <f t="shared" si="102"/>
        <v>0</v>
      </c>
      <c r="EL104" s="23">
        <f t="shared" si="102"/>
        <v>0</v>
      </c>
    </row>
    <row r="105" spans="1:142" s="14" customFormat="1">
      <c r="C105" s="29" t="s">
        <v>378</v>
      </c>
      <c r="D105" s="26"/>
      <c r="E105" s="26"/>
      <c r="F105" s="23">
        <f>MAX(SUM($F102:F102)-SUM(E103:$F103),0)+SUM($E110:E110)-SUM($E104:E104)-SUM($E108:E108)</f>
        <v>0</v>
      </c>
      <c r="G105" s="23">
        <f>MAX(SUM($F102:G102)-SUM($F103:F103),0)+SUM($E110:F110)-SUM($E104:F104)-SUM($E108:F108)</f>
        <v>0</v>
      </c>
      <c r="H105" s="23">
        <f>MAX(SUM($F102:H102)-SUM($F103:G103),0)+SUM($E110:G110)-SUM($E104:G104)-SUM($E108:G108)</f>
        <v>0</v>
      </c>
      <c r="I105" s="23">
        <f>MAX(SUM($F102:I102)-SUM($F103:H103),0)+SUM($E110:H110)-SUM($E104:H104)-SUM($E108:H108)</f>
        <v>0</v>
      </c>
      <c r="J105" s="23">
        <f>MAX(SUM($F102:J102)-SUM($F103:I103),0)+SUM($E110:I110)-SUM($E104:I104)-SUM($E108:I108)</f>
        <v>0</v>
      </c>
      <c r="K105" s="23">
        <f>MAX(SUM($F102:K102)-SUM($F103:J103),0)+SUM($E110:J110)-SUM($E104:J104)-SUM($E108:J108)</f>
        <v>0</v>
      </c>
      <c r="L105" s="23">
        <f>MAX(SUM($F102:L102)-SUM($F103:K103),0)+SUM($E110:K110)-SUM($E104:K104)-SUM($E108:K108)</f>
        <v>0</v>
      </c>
      <c r="M105" s="23">
        <f>MAX(SUM($F102:M102)-SUM($F103:L103),0)+SUM($E110:L110)-SUM($E104:L104)-SUM($E108:L108)</f>
        <v>0</v>
      </c>
      <c r="N105" s="23">
        <f>MAX(SUM($F102:N102)-SUM($F103:M103),0)+SUM($E110:M110)-SUM($E104:M104)-SUM($E108:M108)</f>
        <v>0</v>
      </c>
      <c r="O105" s="23">
        <f>MAX(SUM($F102:O102)-SUM($F103:N103),0)+SUM($E110:N110)-SUM($E104:N104)-SUM($E108:N108)</f>
        <v>13614195.761248605</v>
      </c>
      <c r="P105" s="23">
        <f>MAX(SUM($F102:P102)-SUM($F103:O103),0)+SUM($E110:O110)-SUM($E104:O104)-SUM($E108:O108)</f>
        <v>54409181.193999611</v>
      </c>
      <c r="Q105" s="23">
        <f>MAX(SUM($F102:Q102)-SUM($F103:P103),0)+SUM($E110:P110)-SUM($E104:P104)-SUM($E108:P108)</f>
        <v>54688049.948974609</v>
      </c>
      <c r="R105" s="23">
        <f>MAX(SUM($F102:R102)-SUM($F103:Q103),0)+SUM($E110:Q110)-SUM($E104:Q104)-SUM($E108:Q108)</f>
        <v>68490989.710010618</v>
      </c>
      <c r="S105" s="23">
        <f>MAX(SUM($F102:S102)-SUM($F103:R103),0)+SUM($E110:R110)-SUM($E104:R104)-SUM($E108:R108)</f>
        <v>81136963.5956873</v>
      </c>
      <c r="T105" s="23">
        <f>MAX(SUM($F102:T102)-SUM($F103:S103),0)+SUM($E110:S110)-SUM($E104:S104)-SUM($E108:S108)</f>
        <v>93835629.039220974</v>
      </c>
      <c r="U105" s="23">
        <f>MAX(SUM($F102:U102)-SUM($F103:T103),0)+SUM($E110:T110)-SUM($E104:T104)-SUM($E108:T108)</f>
        <v>103503704.54004209</v>
      </c>
      <c r="V105" s="23">
        <f>MAX(SUM($F102:V102)-SUM($F103:U103),0)+SUM($E110:U110)-SUM($E104:U104)-SUM($E108:U108)</f>
        <v>113212063.6887833</v>
      </c>
      <c r="W105" s="23">
        <f>MAX(SUM($F102:W102)-SUM($F103:V103),0)+SUM($E110:V110)-SUM($E104:V104)-SUM($E108:V108)</f>
        <v>113710371.18779577</v>
      </c>
      <c r="X105" s="23">
        <f>MAX(SUM($F102:X102)-SUM($F103:W103),0)+SUM($E110:W110)-SUM($E104:W104)-SUM($E108:W108)</f>
        <v>114210754.96805413</v>
      </c>
      <c r="Y105" s="23">
        <f>MAX(SUM($F102:Y102)-SUM($F103:X103),0)+SUM($E110:X110)-SUM($E104:X104)-SUM($E108:X108)</f>
        <v>114713223.68073024</v>
      </c>
      <c r="Z105" s="23">
        <f>MAX(SUM($F102:Z102)-SUM($F103:Y103),0)+SUM($E110:Y110)-SUM($E104:Y104)-SUM($E108:Y108)</f>
        <v>115217786.01304248</v>
      </c>
      <c r="AA105" s="23">
        <f>MAX(SUM($F102:AA102)-SUM($F103:Z103),0)+SUM($E110:Z110)-SUM($E104:Z104)-SUM($E108:Z108)</f>
        <v>115724450.68840604</v>
      </c>
      <c r="AB105" s="23">
        <f>MAX(SUM($F102:AB102)-SUM($F103:AA103),0)+SUM($E110:AA110)-SUM($E104:AA104)-SUM($E108:AA108)</f>
        <v>116233226.46658361</v>
      </c>
      <c r="AC105" s="23">
        <f>MAX(SUM($F102:AC102)-SUM($F103:AB103),0)+SUM($E110:AB110)-SUM($E104:AB104)-SUM($E108:AB108)</f>
        <v>116744108.78456418</v>
      </c>
      <c r="AD105" s="23">
        <f>MAX(SUM($F102:AD102)-SUM($F103:AC103),0)+SUM($E110:AC110)-SUM($E104:AC104)-SUM($E108:AC108)</f>
        <v>117230542.57116653</v>
      </c>
      <c r="AE105" s="23">
        <f>MAX(SUM($F102:AE102)-SUM($F103:AD103),0)+SUM($E110:AD110)-SUM($E104:AD104)-SUM($E108:AD108)</f>
        <v>114325543.88825573</v>
      </c>
      <c r="AF105" s="23">
        <f>MAX(SUM($F102:AF102)-SUM($F103:AE103),0)+SUM($E110:AE110)-SUM($E104:AE104)-SUM($E108:AE108)</f>
        <v>114272997.5125118</v>
      </c>
      <c r="AG105" s="23">
        <f>MAX(SUM($F102:AG102)-SUM($F103:AF103),0)+SUM($E110:AF110)-SUM($E104:AF104)-SUM($E108:AF108)</f>
        <v>114749135.00214726</v>
      </c>
      <c r="AH105" s="23">
        <f>MAX(SUM($F102:AH102)-SUM($F103:AG103),0)+SUM($E110:AG110)-SUM($E104:AG104)-SUM($E108:AG108)</f>
        <v>72875175.883383468</v>
      </c>
      <c r="AI105" s="23">
        <f>MAX(SUM($F102:AI102)-SUM($F103:AH103),0)+SUM($E110:AH110)-SUM($E104:AH104)-SUM($E108:AH108)</f>
        <v>4574386.9807763575</v>
      </c>
      <c r="AJ105" s="23">
        <f>MAX(SUM($F102:AJ102)-SUM($F103:AI103),0)+SUM($E110:AI110)-SUM($E104:AI104)-SUM($E108:AI108)</f>
        <v>0</v>
      </c>
      <c r="AK105" s="23">
        <f>MAX(SUM($F102:AK102)-SUM($F103:AJ103),0)+SUM($E110:AJ110)-SUM($E104:AJ104)-SUM($E108:AJ108)</f>
        <v>0</v>
      </c>
      <c r="AL105" s="23">
        <f>MAX(SUM($F102:AL102)-SUM($F103:AK103),0)+SUM($E110:AK110)-SUM($E104:AK104)-SUM($E108:AK108)</f>
        <v>0</v>
      </c>
      <c r="AM105" s="23">
        <f>MAX(SUM($F102:AM102)-SUM($F103:AL103),0)+SUM($E110:AL110)-SUM($E104:AL104)-SUM($E108:AL108)</f>
        <v>0</v>
      </c>
      <c r="AN105" s="23">
        <f>MAX(SUM($F102:AN102)-SUM($F103:AM103),0)+SUM($E110:AM110)-SUM($E104:AM104)-SUM($E108:AM108)</f>
        <v>0</v>
      </c>
      <c r="AO105" s="23">
        <f>MAX(SUM($F102:AO102)-SUM($F103:AN103),0)+SUM($E110:AN110)-SUM($E104:AN104)-SUM($E108:AN108)</f>
        <v>0</v>
      </c>
      <c r="AP105" s="23">
        <f>MAX(SUM($F102:AP102)-SUM($F103:AO103),0)+SUM($E110:AO110)-SUM($E104:AO104)-SUM($E108:AO108)</f>
        <v>0</v>
      </c>
      <c r="AQ105" s="23">
        <f>MAX(SUM($F102:AQ102)-SUM($F103:AP103),0)+SUM($E110:AP110)-SUM($E104:AP104)-SUM($E108:AP108)</f>
        <v>0</v>
      </c>
      <c r="AR105" s="23">
        <f>MAX(SUM($F102:AR102)-SUM($F103:AQ103),0)+SUM($E110:AQ110)-SUM($E104:AQ104)-SUM($E108:AQ108)</f>
        <v>0</v>
      </c>
      <c r="AS105" s="23">
        <f>MAX(SUM($F102:AS102)-SUM($F103:AR103),0)+SUM($E110:AR110)-SUM($E104:AR104)-SUM($E108:AR108)</f>
        <v>0</v>
      </c>
      <c r="AT105" s="23">
        <f>MAX(SUM($F102:AT102)-SUM($F103:AS103),0)+SUM($E110:AS110)-SUM($E104:AS104)-SUM($E108:AS108)</f>
        <v>0</v>
      </c>
      <c r="AU105" s="23">
        <f>MAX(SUM($F102:AU102)-SUM($F103:AT103),0)+SUM($E110:AT110)-SUM($E104:AT104)-SUM($E108:AT108)</f>
        <v>0</v>
      </c>
      <c r="AV105" s="23">
        <f>MAX(SUM($F102:AV102)-SUM($F103:AU103),0)+SUM($E110:AU110)-SUM($E104:AU104)-SUM($E108:AU108)</f>
        <v>0</v>
      </c>
      <c r="AW105" s="23">
        <f>MAX(SUM($F102:AW102)-SUM($F103:AV103),0)+SUM($E110:AV110)-SUM($E104:AV104)-SUM($E108:AV108)</f>
        <v>0</v>
      </c>
      <c r="AX105" s="23">
        <f>MAX(SUM($F102:AX102)-SUM($F103:AW103),0)+SUM($E110:AW110)-SUM($E104:AW104)-SUM($E108:AW108)</f>
        <v>0</v>
      </c>
      <c r="AY105" s="23">
        <f>MAX(SUM($F102:AY102)-SUM($F103:AX103),0)+SUM($E110:AX110)-SUM($E104:AX104)-SUM($E108:AX108)</f>
        <v>0</v>
      </c>
      <c r="AZ105" s="23">
        <f>MAX(SUM($F102:AZ102)-SUM($F103:AY103),0)+SUM($E110:AY110)-SUM($E104:AY104)-SUM($E108:AY108)</f>
        <v>0</v>
      </c>
      <c r="BA105" s="23">
        <f>MAX(SUM($F102:BA102)-SUM($F103:AZ103),0)+SUM($E110:AZ110)-SUM($E104:AZ104)-SUM($E108:AZ108)</f>
        <v>0</v>
      </c>
      <c r="BB105" s="23">
        <f>MAX(SUM($F102:BB102)-SUM($F103:BA103),0)+SUM($E110:BA110)-SUM($E104:BA104)-SUM($E108:BA108)</f>
        <v>0</v>
      </c>
      <c r="BC105" s="23">
        <f>MAX(SUM($F102:BC102)-SUM($F103:BB103),0)+SUM($E110:BB110)-SUM($E104:BB104)-SUM($E108:BB108)</f>
        <v>0</v>
      </c>
      <c r="BD105" s="23">
        <f>MAX(SUM($F102:BD102)-SUM($F103:BC103),0)+SUM($E110:BC110)-SUM($E104:BC104)-SUM($E108:BC108)</f>
        <v>0</v>
      </c>
      <c r="BE105" s="23">
        <f>MAX(SUM($F102:BE102)-SUM($F103:BD103),0)+SUM($E110:BD110)-SUM($E104:BD104)-SUM($E108:BD108)</f>
        <v>0</v>
      </c>
      <c r="BF105" s="23">
        <f>MAX(SUM($F102:BF102)-SUM($F103:BE103),0)+SUM($E110:BE110)-SUM($E104:BE104)-SUM($E108:BE108)</f>
        <v>0</v>
      </c>
      <c r="BG105" s="23">
        <f>MAX(SUM($F102:BG102)-SUM($F103:BF103),0)+SUM($E110:BF110)-SUM($E104:BF104)-SUM($E108:BF108)</f>
        <v>0</v>
      </c>
      <c r="BH105" s="23">
        <f>MAX(SUM($F102:BH102)-SUM($F103:BG103),0)+SUM($E110:BG110)-SUM($E104:BG104)-SUM($E108:BG108)</f>
        <v>41852387.708543018</v>
      </c>
      <c r="BI105" s="23">
        <f>MAX(SUM($F102:BI102)-SUM($F103:BH103),0)+SUM($E110:BH110)-SUM($E104:BH104)-SUM($E108:BH108)</f>
        <v>42039813.615661956</v>
      </c>
      <c r="BJ105" s="23">
        <f>MAX(SUM($F102:BJ102)-SUM($F103:BI103),0)+SUM($E110:BI110)-SUM($E104:BI104)-SUM($E108:BI108)</f>
        <v>42228020.464060552</v>
      </c>
      <c r="BK105" s="23">
        <f>MAX(SUM($F102:BK102)-SUM($F103:BJ103),0)+SUM($E110:BJ110)-SUM($E104:BJ104)-SUM($E108:BJ108)</f>
        <v>42417011.507660821</v>
      </c>
      <c r="BL105" s="23">
        <f>MAX(SUM($F102:BL102)-SUM($F103:BK103),0)+SUM($E110:BK110)-SUM($E104:BK104)-SUM($E108:BK108)</f>
        <v>42606790.013942748</v>
      </c>
      <c r="BM105" s="23">
        <f>MAX(SUM($F102:BM102)-SUM($F103:BL103),0)+SUM($E110:BL110)-SUM($E104:BL104)-SUM($E108:BL108)</f>
        <v>78390803.102439463</v>
      </c>
      <c r="BN105" s="23">
        <f>MAX(SUM($F102:BN102)-SUM($F103:BM103),0)+SUM($E110:BM110)-SUM($E104:BM104)-SUM($E108:BM108)</f>
        <v>78717431.448699623</v>
      </c>
      <c r="BO105" s="23">
        <f>MAX(SUM($F102:BO102)-SUM($F103:BN103),0)+SUM($E110:BN110)-SUM($E104:BN104)-SUM($E108:BN108)</f>
        <v>79045420.746402547</v>
      </c>
      <c r="BP105" s="23">
        <f>MAX(SUM($F102:BP102)-SUM($F103:BO103),0)+SUM($E110:BO110)-SUM($E104:BO104)-SUM($E108:BO108)</f>
        <v>79374776.666179225</v>
      </c>
      <c r="BQ105" s="23">
        <f>MAX(SUM($F102:BQ102)-SUM($F103:BP103),0)+SUM($E110:BP110)-SUM($E104:BP104)-SUM($E108:BP108)</f>
        <v>79705504.902288303</v>
      </c>
      <c r="BR105" s="23">
        <f>MAX(SUM($F102:BR102)-SUM($F103:BQ103),0)+SUM($E110:BQ110)-SUM($E104:BQ104)-SUM($E108:BQ108)</f>
        <v>80037611.172714502</v>
      </c>
      <c r="BS105" s="23">
        <f>MAX(SUM($F102:BS102)-SUM($F103:BR103),0)+SUM($E110:BR110)-SUM($E104:BR104)-SUM($E108:BR108)</f>
        <v>80371101.219267473</v>
      </c>
      <c r="BT105" s="23">
        <f>MAX(SUM($F102:BT102)-SUM($F103:BS103),0)+SUM($E110:BS110)-SUM($E104:BS104)-SUM($E108:BS108)</f>
        <v>80705980.807681099</v>
      </c>
      <c r="BU105" s="23">
        <f>MAX(SUM($F102:BU102)-SUM($F103:BT103),0)+SUM($E110:BT110)-SUM($E104:BT104)-SUM($E108:BT108)</f>
        <v>81042255.727713093</v>
      </c>
      <c r="BV105" s="23">
        <f>MAX(SUM($F102:BV102)-SUM($F103:BU103),0)+SUM($E110:BU110)-SUM($E104:BU104)-SUM($E108:BU108)</f>
        <v>81379931.793245241</v>
      </c>
      <c r="BW105" s="23">
        <f>MAX(SUM($F102:BW102)-SUM($F103:BV103),0)+SUM($E110:BV110)-SUM($E104:BV104)-SUM($E108:BV108)</f>
        <v>81719014.842383757</v>
      </c>
      <c r="BX105" s="23">
        <f>MAX(SUM($F102:BX102)-SUM($F103:BW103),0)+SUM($E110:BW110)-SUM($E104:BW104)-SUM($E108:BW108)</f>
        <v>82059510.737560347</v>
      </c>
      <c r="BY105" s="23">
        <f>MAX(SUM($F102:BY102)-SUM($F103:BX103),0)+SUM($E110:BX110)-SUM($E104:BX104)-SUM($E108:BX108)</f>
        <v>82401425.365633518</v>
      </c>
      <c r="BZ105" s="23">
        <f>MAX(SUM($F102:BZ102)-SUM($F103:BY103),0)+SUM($E110:BY110)-SUM($E104:BY104)-SUM($E108:BY108)</f>
        <v>82744764.637990326</v>
      </c>
      <c r="CA105" s="23">
        <f>MAX(SUM($F102:CA102)-SUM($F103:BZ103),0)+SUM($E110:BZ110)-SUM($E104:BZ104)-SUM($E108:BZ108)</f>
        <v>83089534.490648627</v>
      </c>
      <c r="CB105" s="23">
        <f>MAX(SUM($F102:CB102)-SUM($F103:CA103),0)+SUM($E110:CA110)-SUM($E104:CA104)-SUM($E108:CA108)</f>
        <v>83435740.884359658</v>
      </c>
      <c r="CC105" s="23">
        <f>MAX(SUM($F102:CC102)-SUM($F103:CB103),0)+SUM($E110:CB110)-SUM($E104:CB104)-SUM($E108:CB108)</f>
        <v>83783389.804711148</v>
      </c>
      <c r="CD105" s="23">
        <f>MAX(SUM($F102:CD102)-SUM($F103:CC103),0)+SUM($E110:CC110)-SUM($E104:CC104)-SUM($E108:CC108)</f>
        <v>84132487.262230784</v>
      </c>
      <c r="CE105" s="23">
        <f>MAX(SUM($F102:CE102)-SUM($F103:CD103),0)+SUM($E110:CD110)-SUM($E104:CD104)-SUM($E108:CD108)</f>
        <v>84483039.29249008</v>
      </c>
      <c r="CF105" s="23">
        <f>MAX(SUM($F102:CF102)-SUM($F103:CE103),0)+SUM($E110:CE110)-SUM($E104:CE104)-SUM($E108:CE108)</f>
        <v>84835051.95620878</v>
      </c>
      <c r="CG105" s="23">
        <f>MAX(SUM($F102:CG102)-SUM($F103:CF103),0)+SUM($E110:CF110)-SUM($E104:CF104)-SUM($E108:CF108)</f>
        <v>85188531.339359656</v>
      </c>
      <c r="CH105" s="23">
        <f>MAX(SUM($F102:CH102)-SUM($F103:CG103),0)+SUM($E110:CG110)-SUM($E104:CG104)-SUM($E108:CG108)</f>
        <v>85543483.553273663</v>
      </c>
      <c r="CI105" s="23">
        <f>MAX(SUM($F102:CI102)-SUM($F103:CH103),0)+SUM($E110:CH110)-SUM($E104:CH104)-SUM($E108:CH108)</f>
        <v>85899914.734745637</v>
      </c>
      <c r="CJ105" s="23">
        <f>MAX(SUM($F102:CJ102)-SUM($F103:CI103),0)+SUM($E110:CI110)-SUM($E104:CI104)-SUM($E108:CI108)</f>
        <v>86257831.046140403</v>
      </c>
      <c r="CK105" s="23">
        <f>MAX(SUM($F102:CK102)-SUM($F103:CJ103),0)+SUM($E110:CJ110)-SUM($E104:CJ104)-SUM($E108:CJ108)</f>
        <v>86617238.67549932</v>
      </c>
      <c r="CL105" s="23">
        <f>MAX(SUM($F102:CL102)-SUM($F103:CK103),0)+SUM($E110:CK110)-SUM($E104:CK104)-SUM($E108:CK108)</f>
        <v>86978143.836647227</v>
      </c>
      <c r="CM105" s="23">
        <f>MAX(SUM($F102:CM102)-SUM($F103:CL103),0)+SUM($E110:CL110)-SUM($E104:CL104)-SUM($E108:CL108)</f>
        <v>87340552.769299939</v>
      </c>
      <c r="CN105" s="23">
        <f>MAX(SUM($F102:CN102)-SUM($F103:CM103),0)+SUM($E110:CM110)-SUM($E104:CM104)-SUM($E108:CM108)</f>
        <v>87704471.739172012</v>
      </c>
      <c r="CO105" s="23">
        <f>MAX(SUM($F102:CO102)-SUM($F103:CN103),0)+SUM($E110:CN110)-SUM($E104:CN104)-SUM($E108:CN108)</f>
        <v>88069907.038085237</v>
      </c>
      <c r="CP105" s="23">
        <f>MAX(SUM($F102:CP102)-SUM($F103:CO103),0)+SUM($E110:CO110)-SUM($E104:CO104)-SUM($E108:CO108)</f>
        <v>88436864.98407726</v>
      </c>
      <c r="CQ105" s="23">
        <f>MAX(SUM($F102:CQ102)-SUM($F103:CP103),0)+SUM($E110:CP110)-SUM($E104:CP104)-SUM($E108:CP108)</f>
        <v>88805351.92151092</v>
      </c>
      <c r="CR105" s="23">
        <f>MAX(SUM($F102:CR102)-SUM($F103:CQ103),0)+SUM($E110:CQ110)-SUM($E104:CQ104)-SUM($E108:CQ108)</f>
        <v>89175374.221183881</v>
      </c>
      <c r="CS105" s="23">
        <f>MAX(SUM($F102:CS102)-SUM($F103:CR103),0)+SUM($E110:CR110)-SUM($E104:CR104)-SUM($E108:CR108)</f>
        <v>89546938.280438811</v>
      </c>
      <c r="CT105" s="23">
        <f>MAX(SUM($F102:CT102)-SUM($F103:CS103),0)+SUM($E110:CS110)-SUM($E104:CS104)-SUM($E108:CS108)</f>
        <v>89920050.52327396</v>
      </c>
      <c r="CU105" s="23">
        <f>MAX(SUM($F102:CU102)-SUM($F103:CT103),0)+SUM($E110:CT110)-SUM($E104:CT104)-SUM($E108:CT108)</f>
        <v>90294717.400454268</v>
      </c>
      <c r="CV105" s="23">
        <f>MAX(SUM($F102:CV102)-SUM($F103:CU103),0)+SUM($E110:CU110)-SUM($E104:CU104)-SUM($E108:CU108)</f>
        <v>90670945.389622837</v>
      </c>
      <c r="CW105" s="23">
        <f>MAX(SUM($F102:CW102)-SUM($F103:CV103),0)+SUM($E110:CV110)-SUM($E104:CV104)-SUM($E108:CV108)</f>
        <v>91048740.995412931</v>
      </c>
      <c r="CX105" s="23">
        <f>MAX(SUM($F102:CX102)-SUM($F103:CW103),0)+SUM($E110:CW110)-SUM($E104:CW104)-SUM($E108:CW108)</f>
        <v>0</v>
      </c>
      <c r="CY105" s="23">
        <f>MAX(SUM($F102:CY102)-SUM($F103:CX103),0)+SUM($E110:CX110)-SUM($E104:CX104)-SUM($E108:CX108)</f>
        <v>0</v>
      </c>
      <c r="CZ105" s="23">
        <f>MAX(SUM($F102:CZ102)-SUM($F103:CY103),0)+SUM($E110:CY110)-SUM($E104:CY104)-SUM($E108:CY108)</f>
        <v>0</v>
      </c>
      <c r="DA105" s="23">
        <f>MAX(SUM($F102:DA102)-SUM($F103:CZ103),0)+SUM($E110:CZ110)-SUM($E104:CZ104)-SUM($E108:CZ108)</f>
        <v>0</v>
      </c>
      <c r="DB105" s="23">
        <f>MAX(SUM($F102:DB102)-SUM($F103:DA103),0)+SUM($E110:DA110)-SUM($E104:DA104)-SUM($E108:DA108)</f>
        <v>0</v>
      </c>
      <c r="DC105" s="23">
        <f>MAX(SUM($F102:DC102)-SUM($F103:DB103),0)+SUM($E110:DB110)-SUM($E104:DB104)-SUM($E108:DB108)</f>
        <v>0</v>
      </c>
      <c r="DD105" s="23">
        <f>MAX(SUM($F102:DD102)-SUM($F103:DC103),0)+SUM($E110:DC110)-SUM($E104:DC104)-SUM($E108:DC108)</f>
        <v>0</v>
      </c>
      <c r="DE105" s="23">
        <f>MAX(SUM($F102:DE102)-SUM($F103:DD103),0)+SUM($E110:DD110)-SUM($E104:DD104)-SUM($E108:DD108)</f>
        <v>0</v>
      </c>
      <c r="DF105" s="23">
        <f>MAX(SUM($F102:DF102)-SUM($F103:DE103),0)+SUM($E110:DE110)-SUM($E104:DE104)-SUM($E108:DE108)</f>
        <v>0</v>
      </c>
      <c r="DG105" s="23">
        <f>MAX(SUM($F102:DG102)-SUM($F103:DF103),0)+SUM($E110:DF110)-SUM($E104:DF104)-SUM($E108:DF108)</f>
        <v>0</v>
      </c>
      <c r="DH105" s="23">
        <f>MAX(SUM($F102:DH102)-SUM($F103:DG103),0)+SUM($E110:DG110)-SUM($E104:DG104)-SUM($E108:DG108)</f>
        <v>0</v>
      </c>
      <c r="DI105" s="23">
        <f>MAX(SUM($F102:DI102)-SUM($F103:DH103),0)+SUM($E110:DH110)-SUM($E104:DH104)-SUM($E108:DH108)</f>
        <v>0</v>
      </c>
      <c r="DJ105" s="23">
        <f>MAX(SUM($F102:DJ102)-SUM($F103:DI103),0)+SUM($E110:DI110)-SUM($E104:DI104)-SUM($E108:DI108)</f>
        <v>0</v>
      </c>
      <c r="DK105" s="23">
        <f>MAX(SUM($F102:DK102)-SUM($F103:DJ103),0)+SUM($E110:DJ110)-SUM($E104:DJ104)-SUM($E108:DJ108)</f>
        <v>0</v>
      </c>
      <c r="DL105" s="23">
        <f>MAX(SUM($F102:DL102)-SUM($F103:DK103),0)+SUM($E110:DK110)-SUM($E104:DK104)-SUM($E108:DK108)</f>
        <v>0</v>
      </c>
      <c r="DM105" s="23">
        <f>MAX(SUM($F102:DM102)-SUM($F103:DL103),0)+SUM($E110:DL110)-SUM($E104:DL104)-SUM($E108:DL108)</f>
        <v>0</v>
      </c>
      <c r="DN105" s="23">
        <f>MAX(SUM($F102:DN102)-SUM($F103:DM103),0)+SUM($E110:DM110)-SUM($E104:DM104)-SUM($E108:DM108)</f>
        <v>0</v>
      </c>
      <c r="DO105" s="23">
        <f>MAX(SUM($F102:DO102)-SUM($F103:DN103),0)+SUM($E110:DN110)-SUM($E104:DN104)-SUM($E108:DN108)</f>
        <v>0</v>
      </c>
      <c r="DP105" s="23">
        <f>MAX(SUM($F102:DP102)-SUM($F103:DO103),0)+SUM($E110:DO110)-SUM($E104:DO104)-SUM($E108:DO108)</f>
        <v>0</v>
      </c>
      <c r="DQ105" s="23">
        <f>MAX(SUM($F102:DQ102)-SUM($F103:DP103),0)+SUM($E110:DP110)-SUM($E104:DP104)-SUM($E108:DP108)</f>
        <v>0</v>
      </c>
      <c r="DR105" s="23">
        <f>MAX(SUM($F102:DR102)-SUM($F103:DQ103),0)+SUM($E110:DQ110)-SUM($E104:DQ104)-SUM($E108:DQ108)</f>
        <v>0</v>
      </c>
      <c r="DS105" s="23">
        <f>MAX(SUM($F102:DS102)-SUM($F103:DR103),0)+SUM($E110:DR110)-SUM($E104:DR104)-SUM($E108:DR108)</f>
        <v>0</v>
      </c>
      <c r="DT105" s="23">
        <f>MAX(SUM($F102:DT102)-SUM($F103:DS103),0)+SUM($E110:DS110)-SUM($E104:DS104)-SUM($E108:DS108)</f>
        <v>0</v>
      </c>
      <c r="DU105" s="23">
        <f>MAX(SUM($F102:DU102)-SUM($F103:DT103),0)+SUM($E110:DT110)-SUM($E104:DT104)-SUM($E108:DT108)</f>
        <v>0</v>
      </c>
      <c r="DV105" s="23">
        <f>MAX(SUM($F102:DV102)-SUM($F103:DU103),0)+SUM($E110:DU110)-SUM($E104:DU104)-SUM($E108:DU108)</f>
        <v>0</v>
      </c>
      <c r="DW105" s="23">
        <f>MAX(SUM($F102:DW102)-SUM($F103:DV103),0)+SUM($E110:DV110)-SUM($E104:DV104)-SUM($E108:DV108)</f>
        <v>0</v>
      </c>
      <c r="DX105" s="23">
        <f>MAX(SUM($F102:DX102)-SUM($F103:DW103),0)+SUM($E110:DW110)-SUM($E104:DW104)-SUM($E108:DW108)</f>
        <v>0</v>
      </c>
      <c r="DY105" s="23">
        <f>MAX(SUM($F102:DY102)-SUM($F103:DX103),0)+SUM($E110:DX110)-SUM($E104:DX104)-SUM($E108:DX108)</f>
        <v>0</v>
      </c>
      <c r="DZ105" s="23">
        <f>MAX(SUM($F102:DZ102)-SUM($F103:DY103),0)+SUM($E110:DY110)-SUM($E104:DY104)-SUM($E108:DY108)</f>
        <v>0</v>
      </c>
      <c r="EA105" s="23">
        <f>MAX(SUM($F102:EA102)-SUM($F103:DZ103),0)+SUM($E110:DZ110)-SUM($E104:DZ104)-SUM($E108:DZ108)</f>
        <v>0</v>
      </c>
      <c r="EB105" s="23">
        <f>MAX(SUM($F102:EB102)-SUM($F103:EA103),0)+SUM($E110:EA110)-SUM($E104:EA104)-SUM($E108:EA108)</f>
        <v>0</v>
      </c>
      <c r="EC105" s="23">
        <f>MAX(SUM($F102:EC102)-SUM($F103:EB103),0)+SUM($E110:EB110)-SUM($E104:EB104)-SUM($E108:EB108)</f>
        <v>0</v>
      </c>
      <c r="ED105" s="23">
        <f>MAX(SUM($F102:ED102)-SUM($F103:EC103),0)+SUM($E110:EC110)-SUM($E104:EC104)-SUM($E108:EC108)</f>
        <v>0</v>
      </c>
      <c r="EE105" s="23">
        <f>MAX(SUM($F102:EE102)-SUM($F103:ED103),0)+SUM($E110:ED110)-SUM($E104:ED104)-SUM($E108:ED108)</f>
        <v>0</v>
      </c>
      <c r="EF105" s="23">
        <f>MAX(SUM($F102:EF102)-SUM($F103:EE103),0)+SUM($E110:EE110)-SUM($E104:EE104)-SUM($E108:EE108)</f>
        <v>0</v>
      </c>
      <c r="EG105" s="23">
        <f>MAX(SUM($F102:EG102)-SUM($F103:EF103),0)+SUM($E110:EF110)-SUM($E104:EF104)-SUM($E108:EF108)</f>
        <v>0</v>
      </c>
      <c r="EH105" s="23">
        <f>MAX(SUM($F102:EH102)-SUM($F103:EG103),0)+SUM($E110:EG110)-SUM($E104:EG104)-SUM($E108:EG108)</f>
        <v>0</v>
      </c>
      <c r="EI105" s="23">
        <f>MAX(SUM($F102:EI102)-SUM($F103:EH103),0)+SUM($E110:EH110)-SUM($E104:EH104)-SUM($E108:EH108)</f>
        <v>0</v>
      </c>
      <c r="EJ105" s="23">
        <f>MAX(SUM($F102:EJ102)-SUM($F103:EI103),0)+SUM($E110:EI110)-SUM($E104:EI104)-SUM($E108:EI108)</f>
        <v>0</v>
      </c>
      <c r="EK105" s="23">
        <f>MAX(SUM($F102:EK102)-SUM($F103:EJ103),0)+SUM($E110:EJ110)-SUM($E104:EJ104)-SUM($E108:EJ108)</f>
        <v>0</v>
      </c>
      <c r="EL105" s="23">
        <f>MAX(SUM($F102:EL102)-SUM($F103:EK103),0)+SUM($E110:EK110)-SUM($E104:EK104)-SUM($E108:EK108)</f>
        <v>0</v>
      </c>
    </row>
    <row r="106" spans="1:142" s="14" customFormat="1">
      <c r="C106" s="29" t="s">
        <v>376</v>
      </c>
      <c r="D106" s="26"/>
      <c r="E106" s="26"/>
      <c r="F106" s="23">
        <f>MAX(SUM($F102:F102)-SUM($F103:F103),0)</f>
        <v>0</v>
      </c>
      <c r="G106" s="23">
        <f>MAX(SUM($F102:G102)-SUM($F103:G103),0)</f>
        <v>0</v>
      </c>
      <c r="H106" s="23">
        <f>MAX(SUM($F102:H102)-SUM($F103:H103),0)</f>
        <v>0</v>
      </c>
      <c r="I106" s="23">
        <f>MAX(SUM($F102:I102)-SUM($F103:I103),0)</f>
        <v>0</v>
      </c>
      <c r="J106" s="23">
        <f>MAX(SUM($F102:J102)-SUM($F103:J103),0)</f>
        <v>0</v>
      </c>
      <c r="K106" s="23">
        <f>MAX(SUM($F102:K102)-SUM($F103:K103),0)</f>
        <v>0</v>
      </c>
      <c r="L106" s="23">
        <f>MAX(SUM($F102:L102)-SUM($F103:L103),0)</f>
        <v>0</v>
      </c>
      <c r="M106" s="23">
        <f>MAX(SUM($F102:M102)-SUM($F103:M103),0)</f>
        <v>0</v>
      </c>
      <c r="N106" s="23">
        <f>MAX(SUM($F102:N102)-SUM($F103:N103),0)</f>
        <v>0</v>
      </c>
      <c r="O106" s="23">
        <f>MAX(SUM($F102:O102)-SUM($F103:O103),0)</f>
        <v>13614195.761248605</v>
      </c>
      <c r="P106" s="23">
        <f>MAX(SUM($F102:P102)-SUM($F103:P103),0)</f>
        <v>54352455.378327742</v>
      </c>
      <c r="Q106" s="23">
        <f>MAX(SUM($F102:Q102)-SUM($F103:Q103),0)</f>
        <v>54404619.211661078</v>
      </c>
      <c r="R106" s="23">
        <f>MAX(SUM($F102:R102)-SUM($F103:R103),0)</f>
        <v>67979692.097909689</v>
      </c>
      <c r="S106" s="23">
        <f>MAX(SUM($F102:S102)-SUM($F103:S103),0)</f>
        <v>80340286.859794661</v>
      </c>
      <c r="T106" s="23">
        <f>MAX(SUM($F102:T102)-SUM($F103:T103),0)</f>
        <v>92700881.621679634</v>
      </c>
      <c r="U106" s="23">
        <f>MAX(SUM($F102:U102)-SUM($F103:U103),0)</f>
        <v>101977975.33483733</v>
      </c>
      <c r="V106" s="23">
        <f>MAX(SUM($F102:V102)-SUM($F103:V103),0)</f>
        <v>111255069.04799503</v>
      </c>
      <c r="W106" s="23">
        <f>MAX(SUM($F102:W102)-SUM($F103:W103),0)</f>
        <v>111281659.61497091</v>
      </c>
      <c r="X106" s="23">
        <f>MAX(SUM($F102:X102)-SUM($F103:X103),0)</f>
        <v>111308250.18194678</v>
      </c>
      <c r="Y106" s="23">
        <f>MAX(SUM($F102:Y102)-SUM($F103:Y103),0)</f>
        <v>111334840.74892266</v>
      </c>
      <c r="Z106" s="23">
        <f>MAX(SUM($F102:Z102)-SUM($F103:Z103),0)</f>
        <v>111361431.31589854</v>
      </c>
      <c r="AA106" s="23">
        <f>MAX(SUM($F102:AA102)-SUM($F103:AA103),0)</f>
        <v>111388021.88287441</v>
      </c>
      <c r="AB106" s="23">
        <f>MAX(SUM($F102:AB102)-SUM($F103:AB103),0)</f>
        <v>111414612.44985029</v>
      </c>
      <c r="AC106" s="23">
        <f>MAX(SUM($F102:AC102)-SUM($F103:AC103),0)</f>
        <v>111441189.65755343</v>
      </c>
      <c r="AD106" s="23">
        <f>MAX(SUM($F102:AD102)-SUM($F103:AD103),0)</f>
        <v>108047730.3805961</v>
      </c>
      <c r="AE106" s="23">
        <f>MAX(SUM($F102:AE102)-SUM($F103:AE103),0)</f>
        <v>101570702.21782057</v>
      </c>
      <c r="AF106" s="23">
        <f>MAX(SUM($F102:AF102)-SUM($F103:AF103),0)</f>
        <v>107518827.57198444</v>
      </c>
      <c r="AG106" s="23">
        <f>MAX(SUM($F102:AG102)-SUM($F103:AG103),0)</f>
        <v>65166747.057378367</v>
      </c>
      <c r="AH106" s="23">
        <f>MAX(SUM($F102:AH102)-SUM($F103:AH103),0)</f>
        <v>0</v>
      </c>
      <c r="AI106" s="23">
        <f>MAX(SUM($F102:AI102)-SUM($F103:AI103),0)</f>
        <v>0</v>
      </c>
      <c r="AJ106" s="23">
        <f>MAX(SUM($F102:AJ102)-SUM($F103:AJ103),0)</f>
        <v>0</v>
      </c>
      <c r="AK106" s="23">
        <f>MAX(SUM($F102:AK102)-SUM($F103:AK103),0)</f>
        <v>0</v>
      </c>
      <c r="AL106" s="23">
        <f>MAX(SUM($F102:AL102)-SUM($F103:AL103),0)</f>
        <v>0</v>
      </c>
      <c r="AM106" s="23">
        <f>MAX(SUM($F102:AM102)-SUM($F103:AM103),0)</f>
        <v>0</v>
      </c>
      <c r="AN106" s="23">
        <f>MAX(SUM($F102:AN102)-SUM($F103:AN103),0)</f>
        <v>0</v>
      </c>
      <c r="AO106" s="23">
        <f>MAX(SUM($F102:AO102)-SUM($F103:AO103),0)</f>
        <v>0</v>
      </c>
      <c r="AP106" s="23">
        <f>MAX(SUM($F102:AP102)-SUM($F103:AP103),0)</f>
        <v>0</v>
      </c>
      <c r="AQ106" s="23">
        <f>MAX(SUM($F102:AQ102)-SUM($F103:AQ103),0)</f>
        <v>0</v>
      </c>
      <c r="AR106" s="23">
        <f>MAX(SUM($F102:AR102)-SUM($F103:AR103),0)</f>
        <v>0</v>
      </c>
      <c r="AS106" s="23">
        <f>MAX(SUM($F102:AS102)-SUM($F103:AS103),0)</f>
        <v>0</v>
      </c>
      <c r="AT106" s="23">
        <f>MAX(SUM($F102:AT102)-SUM($F103:AT103),0)</f>
        <v>0</v>
      </c>
      <c r="AU106" s="23">
        <f>MAX(SUM($F102:AU102)-SUM($F103:AU103),0)</f>
        <v>0</v>
      </c>
      <c r="AV106" s="23">
        <f>MAX(SUM($F102:AV102)-SUM($F103:AV103),0)</f>
        <v>0</v>
      </c>
      <c r="AW106" s="23">
        <f>MAX(SUM($F102:AW102)-SUM($F103:AW103),0)</f>
        <v>0</v>
      </c>
      <c r="AX106" s="23">
        <f>MAX(SUM($F102:AX102)-SUM($F103:AX103),0)</f>
        <v>0</v>
      </c>
      <c r="AY106" s="23">
        <f>MAX(SUM($F102:AY102)-SUM($F103:AY103),0)</f>
        <v>0</v>
      </c>
      <c r="AZ106" s="23">
        <f>MAX(SUM($F102:AZ102)-SUM($F103:AZ103),0)</f>
        <v>0</v>
      </c>
      <c r="BA106" s="23">
        <f>MAX(SUM($F102:BA102)-SUM($F103:BA103),0)</f>
        <v>0</v>
      </c>
      <c r="BB106" s="23">
        <f>MAX(SUM($F102:BB102)-SUM($F103:BB103),0)</f>
        <v>0</v>
      </c>
      <c r="BC106" s="23">
        <f>MAX(SUM($F102:BC102)-SUM($F103:BC103),0)</f>
        <v>0</v>
      </c>
      <c r="BD106" s="23">
        <f>MAX(SUM($F102:BD102)-SUM($F103:BD103),0)</f>
        <v>0</v>
      </c>
      <c r="BE106" s="23">
        <f>MAX(SUM($F102:BE102)-SUM($F103:BE103),0)</f>
        <v>0</v>
      </c>
      <c r="BF106" s="23">
        <f>MAX(SUM($F102:BF102)-SUM($F103:BF103),0)</f>
        <v>0</v>
      </c>
      <c r="BG106" s="23">
        <f>MAX(SUM($F102:BG102)-SUM($F103:BG103),0)</f>
        <v>0</v>
      </c>
      <c r="BH106" s="23">
        <f>MAX(SUM($F102:BH102)-SUM($F103:BH103),0)</f>
        <v>41852387.708543018</v>
      </c>
      <c r="BI106" s="23">
        <f>MAX(SUM($F102:BI102)-SUM($F103:BI103),0)</f>
        <v>41865428.666876361</v>
      </c>
      <c r="BJ106" s="23">
        <f>MAX(SUM($F102:BJ102)-SUM($F103:BJ103),0)</f>
        <v>41878469.625209704</v>
      </c>
      <c r="BK106" s="23">
        <f>MAX(SUM($F102:BK102)-SUM($F103:BK103),0)</f>
        <v>41891510.583543047</v>
      </c>
      <c r="BL106" s="23">
        <f>MAX(SUM($F102:BL102)-SUM($F103:BL103),0)</f>
        <v>41904551.541876391</v>
      </c>
      <c r="BM106" s="23">
        <f>MAX(SUM($F102:BM102)-SUM($F103:BM103),0)</f>
        <v>77511036.338648334</v>
      </c>
      <c r="BN106" s="23">
        <f>MAX(SUM($F102:BN102)-SUM($F103:BN103),0)</f>
        <v>77511036.338648334</v>
      </c>
      <c r="BO106" s="23">
        <f>MAX(SUM($F102:BO102)-SUM($F103:BO103),0)</f>
        <v>77511036.338648334</v>
      </c>
      <c r="BP106" s="23">
        <f>MAX(SUM($F102:BP102)-SUM($F103:BP103),0)</f>
        <v>77511036.338648334</v>
      </c>
      <c r="BQ106" s="23">
        <f>MAX(SUM($F102:BQ102)-SUM($F103:BQ103),0)</f>
        <v>77511036.338648334</v>
      </c>
      <c r="BR106" s="23">
        <f>MAX(SUM($F102:BR102)-SUM($F103:BR103),0)</f>
        <v>77511036.338648334</v>
      </c>
      <c r="BS106" s="23">
        <f>MAX(SUM($F102:BS102)-SUM($F103:BS103),0)</f>
        <v>77511036.338648334</v>
      </c>
      <c r="BT106" s="23">
        <f>MAX(SUM($F102:BT102)-SUM($F103:BT103),0)</f>
        <v>77511036.338648334</v>
      </c>
      <c r="BU106" s="23">
        <f>MAX(SUM($F102:BU102)-SUM($F103:BU103),0)</f>
        <v>77511036.338648334</v>
      </c>
      <c r="BV106" s="23">
        <f>MAX(SUM($F102:BV102)-SUM($F103:BV103),0)</f>
        <v>77511036.338648334</v>
      </c>
      <c r="BW106" s="23">
        <f>MAX(SUM($F102:BW102)-SUM($F103:BW103),0)</f>
        <v>77511036.338648334</v>
      </c>
      <c r="BX106" s="23">
        <f>MAX(SUM($F102:BX102)-SUM($F103:BX103),0)</f>
        <v>77511036.338648334</v>
      </c>
      <c r="BY106" s="23">
        <f>MAX(SUM($F102:BY102)-SUM($F103:BY103),0)</f>
        <v>77511036.338648334</v>
      </c>
      <c r="BZ106" s="23">
        <f>MAX(SUM($F102:BZ102)-SUM($F103:BZ103),0)</f>
        <v>77511036.338648334</v>
      </c>
      <c r="CA106" s="23">
        <f>MAX(SUM($F102:CA102)-SUM($F103:CA103),0)</f>
        <v>77511036.338648334</v>
      </c>
      <c r="CB106" s="23">
        <f>MAX(SUM($F102:CB102)-SUM($F103:CB103),0)</f>
        <v>77511036.338648334</v>
      </c>
      <c r="CC106" s="23">
        <f>MAX(SUM($F102:CC102)-SUM($F103:CC103),0)</f>
        <v>77511036.338648334</v>
      </c>
      <c r="CD106" s="23">
        <f>MAX(SUM($F102:CD102)-SUM($F103:CD103),0)</f>
        <v>77511036.338648334</v>
      </c>
      <c r="CE106" s="23">
        <f>MAX(SUM($F102:CE102)-SUM($F103:CE103),0)</f>
        <v>77511036.338648334</v>
      </c>
      <c r="CF106" s="23">
        <f>MAX(SUM($F102:CF102)-SUM($F103:CF103),0)</f>
        <v>77511036.338648334</v>
      </c>
      <c r="CG106" s="23">
        <f>MAX(SUM($F102:CG102)-SUM($F103:CG103),0)</f>
        <v>77511036.338648334</v>
      </c>
      <c r="CH106" s="23">
        <f>MAX(SUM($F102:CH102)-SUM($F103:CH103),0)</f>
        <v>77511036.338648334</v>
      </c>
      <c r="CI106" s="23">
        <f>MAX(SUM($F102:CI102)-SUM($F103:CI103),0)</f>
        <v>77511036.338648334</v>
      </c>
      <c r="CJ106" s="23">
        <f>MAX(SUM($F102:CJ102)-SUM($F103:CJ103),0)</f>
        <v>77511036.338648334</v>
      </c>
      <c r="CK106" s="23">
        <f>MAX(SUM($F102:CK102)-SUM($F103:CK103),0)</f>
        <v>77511036.338648334</v>
      </c>
      <c r="CL106" s="23">
        <f>MAX(SUM($F102:CL102)-SUM($F103:CL103),0)</f>
        <v>77511036.338648334</v>
      </c>
      <c r="CM106" s="23">
        <f>MAX(SUM($F102:CM102)-SUM($F103:CM103),0)</f>
        <v>77511036.338648334</v>
      </c>
      <c r="CN106" s="23">
        <f>MAX(SUM($F102:CN102)-SUM($F103:CN103),0)</f>
        <v>77511036.338648334</v>
      </c>
      <c r="CO106" s="23">
        <f>MAX(SUM($F102:CO102)-SUM($F103:CO103),0)</f>
        <v>77511036.338648334</v>
      </c>
      <c r="CP106" s="23">
        <f>MAX(SUM($F102:CP102)-SUM($F103:CP103),0)</f>
        <v>77511036.338648334</v>
      </c>
      <c r="CQ106" s="23">
        <f>MAX(SUM($F102:CQ102)-SUM($F103:CQ103),0)</f>
        <v>77511036.338648334</v>
      </c>
      <c r="CR106" s="23">
        <f>MAX(SUM($F102:CR102)-SUM($F103:CR103),0)</f>
        <v>77511036.338648334</v>
      </c>
      <c r="CS106" s="23">
        <f>MAX(SUM($F102:CS102)-SUM($F103:CS103),0)</f>
        <v>77511036.338648334</v>
      </c>
      <c r="CT106" s="23">
        <f>MAX(SUM($F102:CT102)-SUM($F103:CT103),0)</f>
        <v>77511036.338648334</v>
      </c>
      <c r="CU106" s="23">
        <f>MAX(SUM($F102:CU102)-SUM($F103:CU103),0)</f>
        <v>77511036.338648334</v>
      </c>
      <c r="CV106" s="23">
        <f>MAX(SUM($F102:CV102)-SUM($F103:CV103),0)</f>
        <v>77511036.338648334</v>
      </c>
      <c r="CW106" s="23">
        <f>MAX(SUM($F102:CW102)-SUM($F103:CW103),0)</f>
        <v>77511036.338648334</v>
      </c>
      <c r="CX106" s="23">
        <f>MAX(SUM($F102:CX102)-SUM($F103:CX103),0)</f>
        <v>77511036.338648334</v>
      </c>
      <c r="CY106" s="23">
        <f>MAX(SUM($F102:CY102)-SUM($F103:CY103),0)</f>
        <v>77511036.338648334</v>
      </c>
      <c r="CZ106" s="23">
        <f>MAX(SUM($F102:CZ102)-SUM($F103:CZ103),0)</f>
        <v>77511036.338648334</v>
      </c>
      <c r="DA106" s="23">
        <f>MAX(SUM($F102:DA102)-SUM($F103:DA103),0)</f>
        <v>77511036.338648334</v>
      </c>
      <c r="DB106" s="23">
        <f>MAX(SUM($F102:DB102)-SUM($F103:DB103),0)</f>
        <v>77511036.338648334</v>
      </c>
      <c r="DC106" s="23">
        <f>MAX(SUM($F102:DC102)-SUM($F103:DC103),0)</f>
        <v>77511036.338648334</v>
      </c>
      <c r="DD106" s="23">
        <f>MAX(SUM($F102:DD102)-SUM($F103:DD103),0)</f>
        <v>77511036.338648334</v>
      </c>
      <c r="DE106" s="23">
        <f>MAX(SUM($F102:DE102)-SUM($F103:DE103),0)</f>
        <v>77511036.338648334</v>
      </c>
      <c r="DF106" s="23">
        <f>MAX(SUM($F102:DF102)-SUM($F103:DF103),0)</f>
        <v>77511036.338648334</v>
      </c>
      <c r="DG106" s="23">
        <f>MAX(SUM($F102:DG102)-SUM($F103:DG103),0)</f>
        <v>77511036.338648334</v>
      </c>
      <c r="DH106" s="23">
        <f>MAX(SUM($F102:DH102)-SUM($F103:DH103),0)</f>
        <v>77511036.338648334</v>
      </c>
      <c r="DI106" s="23">
        <f>MAX(SUM($F102:DI102)-SUM($F103:DI103),0)</f>
        <v>77511036.338648334</v>
      </c>
      <c r="DJ106" s="23">
        <f>MAX(SUM($F102:DJ102)-SUM($F103:DJ103),0)</f>
        <v>77511036.338648334</v>
      </c>
      <c r="DK106" s="23">
        <f>MAX(SUM($F102:DK102)-SUM($F103:DK103),0)</f>
        <v>77511036.338648334</v>
      </c>
      <c r="DL106" s="23">
        <f>MAX(SUM($F102:DL102)-SUM($F103:DL103),0)</f>
        <v>77511036.338648334</v>
      </c>
      <c r="DM106" s="23">
        <f>MAX(SUM($F102:DM102)-SUM($F103:DM103),0)</f>
        <v>77511036.338648334</v>
      </c>
      <c r="DN106" s="23">
        <f>MAX(SUM($F102:DN102)-SUM($F103:DN103),0)</f>
        <v>77511036.338648334</v>
      </c>
      <c r="DO106" s="23">
        <f>MAX(SUM($F102:DO102)-SUM($F103:DO103),0)</f>
        <v>77511036.338648334</v>
      </c>
      <c r="DP106" s="23">
        <f>MAX(SUM($F102:DP102)-SUM($F103:DP103),0)</f>
        <v>77511036.338648334</v>
      </c>
      <c r="DQ106" s="23">
        <f>MAX(SUM($F102:DQ102)-SUM($F103:DQ103),0)</f>
        <v>77511036.338648334</v>
      </c>
      <c r="DR106" s="23">
        <f>MAX(SUM($F102:DR102)-SUM($F103:DR103),0)</f>
        <v>77511036.338648334</v>
      </c>
      <c r="DS106" s="23">
        <f>MAX(SUM($F102:DS102)-SUM($F103:DS103),0)</f>
        <v>77511036.338648334</v>
      </c>
      <c r="DT106" s="23">
        <f>MAX(SUM($F102:DT102)-SUM($F103:DT103),0)</f>
        <v>77511036.338648334</v>
      </c>
      <c r="DU106" s="23">
        <f>MAX(SUM($F102:DU102)-SUM($F103:DU103),0)</f>
        <v>77511036.338648334</v>
      </c>
      <c r="DV106" s="23">
        <f>MAX(SUM($F102:DV102)-SUM($F103:DV103),0)</f>
        <v>77511036.338648334</v>
      </c>
      <c r="DW106" s="23">
        <f>MAX(SUM($F102:DW102)-SUM($F103:DW103),0)</f>
        <v>77511036.338648334</v>
      </c>
      <c r="DX106" s="23">
        <f>MAX(SUM($F102:DX102)-SUM($F103:DX103),0)</f>
        <v>77511036.338648334</v>
      </c>
      <c r="DY106" s="23">
        <f>MAX(SUM($F102:DY102)-SUM($F103:DY103),0)</f>
        <v>77511036.338648334</v>
      </c>
      <c r="DZ106" s="23">
        <f>MAX(SUM($F102:DZ102)-SUM($F103:DZ103),0)</f>
        <v>77511036.338648334</v>
      </c>
      <c r="EA106" s="23">
        <f>MAX(SUM($F102:EA102)-SUM($F103:EA103),0)</f>
        <v>77511036.338648334</v>
      </c>
      <c r="EB106" s="23">
        <f>MAX(SUM($F102:EB102)-SUM($F103:EB103),0)</f>
        <v>77511036.338648334</v>
      </c>
      <c r="EC106" s="23">
        <f>MAX(SUM($F102:EC102)-SUM($F103:EC103),0)</f>
        <v>77511036.338648334</v>
      </c>
      <c r="ED106" s="23">
        <f>MAX(SUM($F102:ED102)-SUM($F103:ED103),0)</f>
        <v>77511036.338648334</v>
      </c>
      <c r="EE106" s="23">
        <f>MAX(SUM($F102:EE102)-SUM($F103:EE103),0)</f>
        <v>77511036.338648334</v>
      </c>
      <c r="EF106" s="23">
        <f>MAX(SUM($F102:EF102)-SUM($F103:EF103),0)</f>
        <v>77511036.338648334</v>
      </c>
      <c r="EG106" s="23">
        <f>MAX(SUM($F102:EG102)-SUM($F103:EG103),0)</f>
        <v>77511036.338648334</v>
      </c>
      <c r="EH106" s="23">
        <f>MAX(SUM($F102:EH102)-SUM($F103:EH103),0)</f>
        <v>77511036.338648334</v>
      </c>
      <c r="EI106" s="23">
        <f>MAX(SUM($F102:EI102)-SUM($F103:EI103),0)</f>
        <v>77511036.338648334</v>
      </c>
      <c r="EJ106" s="23">
        <f>MAX(SUM($F102:EJ102)-SUM($F103:EJ103),0)</f>
        <v>77511036.338648334</v>
      </c>
      <c r="EK106" s="23">
        <f>MAX(SUM($F102:EK102)-SUM($F103:EK103),0)</f>
        <v>77511036.338648334</v>
      </c>
      <c r="EL106" s="23">
        <f>MAX(SUM($F102:EL102)-SUM($F103:EL103),0)</f>
        <v>77511036.338648334</v>
      </c>
    </row>
    <row r="107" spans="1:142" s="14" customFormat="1">
      <c r="C107" s="29" t="s">
        <v>377</v>
      </c>
      <c r="D107" s="26"/>
      <c r="E107" s="26"/>
      <c r="F107" s="23">
        <f>SUM($E110:F110)-SUM($E104:F104)</f>
        <v>0</v>
      </c>
      <c r="G107" s="23">
        <f>SUM($E110:G110)-SUM($E104:G104)</f>
        <v>0</v>
      </c>
      <c r="H107" s="23">
        <f>SUM($E110:H110)-SUM($E104:H104)</f>
        <v>0</v>
      </c>
      <c r="I107" s="23">
        <f>SUM($E110:I110)-SUM($E104:I104)</f>
        <v>0</v>
      </c>
      <c r="J107" s="23">
        <f>SUM($E110:J110)-SUM($E104:J104)</f>
        <v>0</v>
      </c>
      <c r="K107" s="23">
        <f>SUM($E110:K110)-SUM($E104:K104)</f>
        <v>0</v>
      </c>
      <c r="L107" s="23">
        <f>SUM($E110:L110)-SUM($E104:L104)</f>
        <v>0</v>
      </c>
      <c r="M107" s="23">
        <f>SUM($E110:M110)-SUM($E104:M104)</f>
        <v>0</v>
      </c>
      <c r="N107" s="23">
        <f>SUM($E110:N110)-SUM($E104:N104)</f>
        <v>0</v>
      </c>
      <c r="O107" s="23">
        <f>SUM($E110:O110)-SUM($E104:O104)</f>
        <v>56725.815671869197</v>
      </c>
      <c r="P107" s="23">
        <f>SUM($E110:P110)-SUM($E104:P104)</f>
        <v>283430.73731353425</v>
      </c>
      <c r="Q107" s="23">
        <f>SUM($E110:Q110)-SUM($E104:Q104)</f>
        <v>511297.61210092844</v>
      </c>
      <c r="R107" s="23">
        <f>SUM($E110:R110)-SUM($E104:R104)</f>
        <v>796676.73589263938</v>
      </c>
      <c r="S107" s="23">
        <f>SUM($E110:S110)-SUM($E104:S104)</f>
        <v>1134747.4175413365</v>
      </c>
      <c r="T107" s="23">
        <f>SUM($E110:T110)-SUM($E104:T104)</f>
        <v>1525729.2052047572</v>
      </c>
      <c r="U107" s="23">
        <f>SUM($E110:U110)-SUM($E104:U104)</f>
        <v>1956994.640788266</v>
      </c>
      <c r="V107" s="23">
        <f>SUM($E110:V110)-SUM($E104:V104)</f>
        <v>2428711.5728248633</v>
      </c>
      <c r="W107" s="23">
        <f>SUM($E110:W110)-SUM($E104:W104)</f>
        <v>2902504.7861073455</v>
      </c>
      <c r="X107" s="23">
        <f>SUM($E110:X110)-SUM($E104:X104)</f>
        <v>3378382.9318075711</v>
      </c>
      <c r="Y107" s="23">
        <f>SUM($E110:Y110)-SUM($E104:Y104)</f>
        <v>3856354.6971439472</v>
      </c>
      <c r="Z107" s="23">
        <f>SUM($E110:Z110)-SUM($E104:Z104)</f>
        <v>4336428.8055316247</v>
      </c>
      <c r="AA107" s="23">
        <f>SUM($E110:AA110)-SUM($E104:AA104)</f>
        <v>4818614.0167333167</v>
      </c>
      <c r="AB107" s="23">
        <f>SUM($E110:AB110)-SUM($E104:AB104)</f>
        <v>5302919.1270107487</v>
      </c>
      <c r="AC107" s="23">
        <f>SUM($E110:AC110)-SUM($E104:AC104)</f>
        <v>5789352.9136130996</v>
      </c>
      <c r="AD107" s="23">
        <f>SUM($E110:AD110)-SUM($E104:AD104)</f>
        <v>6277813.5076596271</v>
      </c>
      <c r="AE107" s="23">
        <f>SUM($E110:AE110)-SUM($E104:AE104)</f>
        <v>6754169.940527359</v>
      </c>
      <c r="AF107" s="23">
        <f>SUM($E110:AF110)-SUM($E104:AF104)</f>
        <v>7230307.4301628247</v>
      </c>
      <c r="AG107" s="23">
        <f>SUM($E110:AG110)-SUM($E104:AG104)</f>
        <v>7708428.8260051049</v>
      </c>
      <c r="AH107" s="23">
        <f>SUM($E110:AH110)-SUM($E104:AH104)</f>
        <v>4574386.9807763575</v>
      </c>
      <c r="AI107" s="23">
        <f>SUM($E110:AI110)-SUM($E104:AI104)</f>
        <v>0</v>
      </c>
      <c r="AJ107" s="23">
        <f>SUM($E110:AJ110)-SUM($E104:AJ104)</f>
        <v>0</v>
      </c>
      <c r="AK107" s="23">
        <f>SUM($E110:AK110)-SUM($E104:AK104)</f>
        <v>0</v>
      </c>
      <c r="AL107" s="23">
        <f>SUM($E110:AL110)-SUM($E104:AL104)</f>
        <v>0</v>
      </c>
      <c r="AM107" s="23">
        <f>SUM($E110:AM110)-SUM($E104:AM104)</f>
        <v>0</v>
      </c>
      <c r="AN107" s="23">
        <f>SUM($E110:AN110)-SUM($E104:AN104)</f>
        <v>0</v>
      </c>
      <c r="AO107" s="23">
        <f>SUM($E110:AO110)-SUM($E104:AO104)</f>
        <v>0</v>
      </c>
      <c r="AP107" s="23">
        <f>SUM($E110:AP110)-SUM($E104:AP104)</f>
        <v>0</v>
      </c>
      <c r="AQ107" s="23">
        <f>SUM($E110:AQ110)-SUM($E104:AQ104)</f>
        <v>0</v>
      </c>
      <c r="AR107" s="23">
        <f>SUM($E110:AR110)-SUM($E104:AR104)</f>
        <v>0</v>
      </c>
      <c r="AS107" s="23">
        <f>SUM($E110:AS110)-SUM($E104:AS104)</f>
        <v>0</v>
      </c>
      <c r="AT107" s="23">
        <f>SUM($E110:AT110)-SUM($E104:AT104)</f>
        <v>0</v>
      </c>
      <c r="AU107" s="23">
        <f>SUM($E110:AU110)-SUM($E104:AU104)</f>
        <v>0</v>
      </c>
      <c r="AV107" s="23">
        <f>SUM($E110:AV110)-SUM($E104:AV104)</f>
        <v>0</v>
      </c>
      <c r="AW107" s="23">
        <f>SUM($E110:AW110)-SUM($E104:AW104)</f>
        <v>0</v>
      </c>
      <c r="AX107" s="23">
        <f>SUM($E110:AX110)-SUM($E104:AX104)</f>
        <v>0</v>
      </c>
      <c r="AY107" s="23">
        <f>SUM($E110:AY110)-SUM($E104:AY104)</f>
        <v>0</v>
      </c>
      <c r="AZ107" s="23">
        <f>SUM($E110:AZ110)-SUM($E104:AZ104)</f>
        <v>0</v>
      </c>
      <c r="BA107" s="23">
        <f>SUM($E110:BA110)-SUM($E104:BA104)</f>
        <v>0</v>
      </c>
      <c r="BB107" s="23">
        <f>SUM($E110:BB110)-SUM($E104:BB104)</f>
        <v>0</v>
      </c>
      <c r="BC107" s="23">
        <f>SUM($E110:BC110)-SUM($E104:BC104)</f>
        <v>0</v>
      </c>
      <c r="BD107" s="23">
        <f>SUM($E110:BD110)-SUM($E104:BD104)</f>
        <v>0</v>
      </c>
      <c r="BE107" s="23">
        <f>SUM($E110:BE110)-SUM($E104:BE104)</f>
        <v>0</v>
      </c>
      <c r="BF107" s="23">
        <f>SUM($E110:BF110)-SUM($E104:BF104)</f>
        <v>0</v>
      </c>
      <c r="BG107" s="23">
        <f>SUM($E110:BG110)-SUM($E104:BG104)</f>
        <v>0</v>
      </c>
      <c r="BH107" s="23">
        <f>SUM($E110:BH110)-SUM($E104:BH104)</f>
        <v>174384.9487855956</v>
      </c>
      <c r="BI107" s="23">
        <f>SUM($E110:BI110)-SUM($E104:BI104)</f>
        <v>349550.83885085396</v>
      </c>
      <c r="BJ107" s="23">
        <f>SUM($E110:BJ110)-SUM($E104:BJ104)</f>
        <v>525500.92411777377</v>
      </c>
      <c r="BK107" s="23">
        <f>SUM($E110:BK110)-SUM($E104:BK104)</f>
        <v>702238.47206635959</v>
      </c>
      <c r="BL107" s="23">
        <f>SUM($E110:BL110)-SUM($E104:BL104)</f>
        <v>879766.76379112154</v>
      </c>
      <c r="BM107" s="23">
        <f>SUM($E110:BM110)-SUM($E104:BM104)</f>
        <v>1206395.1100512855</v>
      </c>
      <c r="BN107" s="23">
        <f>SUM($E110:BN110)-SUM($E104:BN104)</f>
        <v>1534384.4077542014</v>
      </c>
      <c r="BO107" s="23">
        <f>SUM($E110:BO110)-SUM($E104:BO104)</f>
        <v>1863740.3275308795</v>
      </c>
      <c r="BP107" s="23">
        <f>SUM($E110:BP110)-SUM($E104:BP104)</f>
        <v>2194468.5636399593</v>
      </c>
      <c r="BQ107" s="23">
        <f>SUM($E110:BQ110)-SUM($E104:BQ104)</f>
        <v>2526574.83406616</v>
      </c>
      <c r="BR107" s="23">
        <f>SUM($E110:BR110)-SUM($E104:BR104)</f>
        <v>2860064.8806191366</v>
      </c>
      <c r="BS107" s="23">
        <f>SUM($E110:BS110)-SUM($E104:BS104)</f>
        <v>3194944.4690327514</v>
      </c>
      <c r="BT107" s="23">
        <f>SUM($E110:BT110)-SUM($E104:BT104)</f>
        <v>3531219.3890647553</v>
      </c>
      <c r="BU107" s="23">
        <f>SUM($E110:BU110)-SUM($E104:BU104)</f>
        <v>3868895.4545968939</v>
      </c>
      <c r="BV107" s="23">
        <f>SUM($E110:BV110)-SUM($E104:BV104)</f>
        <v>4207978.5037354156</v>
      </c>
      <c r="BW107" s="23">
        <f>SUM($E110:BW110)-SUM($E104:BW104)</f>
        <v>4548474.3989120144</v>
      </c>
      <c r="BX107" s="23">
        <f>SUM($E110:BX110)-SUM($E104:BX104)</f>
        <v>4890389.0269851834</v>
      </c>
      <c r="BY107" s="23">
        <f>SUM($E110:BY110)-SUM($E104:BY104)</f>
        <v>5233728.2993419897</v>
      </c>
      <c r="BZ107" s="23">
        <f>SUM($E110:BZ110)-SUM($E104:BZ104)</f>
        <v>5578498.152000282</v>
      </c>
      <c r="CA107" s="23">
        <f>SUM($E110:CA110)-SUM($E104:CA104)</f>
        <v>5924704.545711318</v>
      </c>
      <c r="CB107" s="23">
        <f>SUM($E110:CB110)-SUM($E104:CB104)</f>
        <v>6272353.4660628159</v>
      </c>
      <c r="CC107" s="23">
        <f>SUM($E110:CC110)-SUM($E104:CC104)</f>
        <v>6621450.9235824458</v>
      </c>
      <c r="CD107" s="23">
        <f>SUM($E110:CD110)-SUM($E104:CD104)</f>
        <v>6972002.9538417403</v>
      </c>
      <c r="CE107" s="23">
        <f>SUM($E110:CE110)-SUM($E104:CE104)</f>
        <v>7324015.6175604481</v>
      </c>
      <c r="CF107" s="23">
        <f>SUM($E110:CF110)-SUM($E104:CF104)</f>
        <v>7677495.0007113181</v>
      </c>
      <c r="CG107" s="23">
        <f>SUM($E110:CG110)-SUM($E104:CG104)</f>
        <v>8032447.2146253157</v>
      </c>
      <c r="CH107" s="23">
        <f>SUM($E110:CH110)-SUM($E104:CH104)</f>
        <v>8388878.3960972894</v>
      </c>
      <c r="CI107" s="23">
        <f>SUM($E110:CI110)-SUM($E104:CI104)</f>
        <v>8746794.7074920628</v>
      </c>
      <c r="CJ107" s="23">
        <f>SUM($E110:CJ110)-SUM($E104:CJ104)</f>
        <v>9106202.3368509803</v>
      </c>
      <c r="CK107" s="23">
        <f>SUM($E110:CK110)-SUM($E104:CK104)</f>
        <v>9467107.4979988951</v>
      </c>
      <c r="CL107" s="23">
        <f>SUM($E110:CL110)-SUM($E104:CL104)</f>
        <v>9829516.4306515921</v>
      </c>
      <c r="CM107" s="23">
        <f>SUM($E110:CM110)-SUM($E104:CM104)</f>
        <v>10193435.400523676</v>
      </c>
      <c r="CN107" s="23">
        <f>SUM($E110:CN110)-SUM($E104:CN104)</f>
        <v>10558870.699436894</v>
      </c>
      <c r="CO107" s="23">
        <f>SUM($E110:CO110)-SUM($E104:CO104)</f>
        <v>10925828.645428916</v>
      </c>
      <c r="CP107" s="23">
        <f>SUM($E110:CP110)-SUM($E104:CP104)</f>
        <v>11294315.582862573</v>
      </c>
      <c r="CQ107" s="23">
        <f>SUM($E110:CQ110)-SUM($E104:CQ104)</f>
        <v>11664337.882535534</v>
      </c>
      <c r="CR107" s="23">
        <f>SUM($E110:CR110)-SUM($E104:CR104)</f>
        <v>12035901.941790467</v>
      </c>
      <c r="CS107" s="23">
        <f>SUM($E110:CS110)-SUM($E104:CS104)</f>
        <v>12409014.184625627</v>
      </c>
      <c r="CT107" s="23">
        <f>SUM($E110:CT110)-SUM($E104:CT104)</f>
        <v>12783681.061805936</v>
      </c>
      <c r="CU107" s="23">
        <f>SUM($E110:CU110)-SUM($E104:CU104)</f>
        <v>13159909.050974494</v>
      </c>
      <c r="CV107" s="23">
        <f>SUM($E110:CV110)-SUM($E104:CV104)</f>
        <v>13537704.656764587</v>
      </c>
      <c r="CW107" s="23">
        <f>SUM($E110:CW110)-SUM($E104:CW104)</f>
        <v>13917074.410912143</v>
      </c>
      <c r="CX107" s="23">
        <f>SUM($E110:CX110)-SUM($E104:CX104)</f>
        <v>13917074.410912143</v>
      </c>
      <c r="CY107" s="23">
        <f>SUM($E110:CY110)-SUM($E104:CY104)</f>
        <v>13917074.410912143</v>
      </c>
      <c r="CZ107" s="23">
        <f>SUM($E110:CZ110)-SUM($E104:CZ104)</f>
        <v>13917074.410912143</v>
      </c>
      <c r="DA107" s="23">
        <f>SUM($E110:DA110)-SUM($E104:DA104)</f>
        <v>13917074.410912143</v>
      </c>
      <c r="DB107" s="23">
        <f>SUM($E110:DB110)-SUM($E104:DB104)</f>
        <v>13917074.410912143</v>
      </c>
      <c r="DC107" s="23">
        <f>SUM($E110:DC110)-SUM($E104:DC104)</f>
        <v>13917074.410912143</v>
      </c>
      <c r="DD107" s="23">
        <f>SUM($E110:DD110)-SUM($E104:DD104)</f>
        <v>13917074.410912143</v>
      </c>
      <c r="DE107" s="23">
        <f>SUM($E110:DE110)-SUM($E104:DE104)</f>
        <v>13917074.410912143</v>
      </c>
      <c r="DF107" s="23">
        <f>SUM($E110:DF110)-SUM($E104:DF104)</f>
        <v>13917074.410912143</v>
      </c>
      <c r="DG107" s="23">
        <f>SUM($E110:DG110)-SUM($E104:DG104)</f>
        <v>13917074.410912143</v>
      </c>
      <c r="DH107" s="23">
        <f>SUM($E110:DH110)-SUM($E104:DH104)</f>
        <v>13917074.410912143</v>
      </c>
      <c r="DI107" s="23">
        <f>SUM($E110:DI110)-SUM($E104:DI104)</f>
        <v>13917074.410912143</v>
      </c>
      <c r="DJ107" s="23">
        <f>SUM($E110:DJ110)-SUM($E104:DJ104)</f>
        <v>13917074.410912143</v>
      </c>
      <c r="DK107" s="23">
        <f>SUM($E110:DK110)-SUM($E104:DK104)</f>
        <v>13917074.410912143</v>
      </c>
      <c r="DL107" s="23">
        <f>SUM($E110:DL110)-SUM($E104:DL104)</f>
        <v>13917074.410912143</v>
      </c>
      <c r="DM107" s="23">
        <f>SUM($E110:DM110)-SUM($E104:DM104)</f>
        <v>13917074.410912143</v>
      </c>
      <c r="DN107" s="23">
        <f>SUM($E110:DN110)-SUM($E104:DN104)</f>
        <v>13917074.410912143</v>
      </c>
      <c r="DO107" s="23">
        <f>SUM($E110:DO110)-SUM($E104:DO104)</f>
        <v>13917074.410912143</v>
      </c>
      <c r="DP107" s="23">
        <f>SUM($E110:DP110)-SUM($E104:DP104)</f>
        <v>13917074.410912143</v>
      </c>
      <c r="DQ107" s="23">
        <f>SUM($E110:DQ110)-SUM($E104:DQ104)</f>
        <v>13917074.410912143</v>
      </c>
      <c r="DR107" s="23">
        <f>SUM($E110:DR110)-SUM($E104:DR104)</f>
        <v>13917074.410912143</v>
      </c>
      <c r="DS107" s="23">
        <f>SUM($E110:DS110)-SUM($E104:DS104)</f>
        <v>13917074.410912143</v>
      </c>
      <c r="DT107" s="23">
        <f>SUM($E110:DT110)-SUM($E104:DT104)</f>
        <v>13917074.410912143</v>
      </c>
      <c r="DU107" s="23">
        <f>SUM($E110:DU110)-SUM($E104:DU104)</f>
        <v>13917074.410912143</v>
      </c>
      <c r="DV107" s="23">
        <f>SUM($E110:DV110)-SUM($E104:DV104)</f>
        <v>13917074.410912143</v>
      </c>
      <c r="DW107" s="23">
        <f>SUM($E110:DW110)-SUM($E104:DW104)</f>
        <v>13917074.410912143</v>
      </c>
      <c r="DX107" s="23">
        <f>SUM($E110:DX110)-SUM($E104:DX104)</f>
        <v>13917074.410912143</v>
      </c>
      <c r="DY107" s="23">
        <f>SUM($E110:DY110)-SUM($E104:DY104)</f>
        <v>13917074.410912143</v>
      </c>
      <c r="DZ107" s="23">
        <f>SUM($E110:DZ110)-SUM($E104:DZ104)</f>
        <v>13917074.410912143</v>
      </c>
      <c r="EA107" s="23">
        <f>SUM($E110:EA110)-SUM($E104:EA104)</f>
        <v>13917074.410912143</v>
      </c>
      <c r="EB107" s="23">
        <f>SUM($E110:EB110)-SUM($E104:EB104)</f>
        <v>13917074.410912143</v>
      </c>
      <c r="EC107" s="23">
        <f>SUM($E110:EC110)-SUM($E104:EC104)</f>
        <v>13917074.410912143</v>
      </c>
      <c r="ED107" s="23">
        <f>SUM($E110:ED110)-SUM($E104:ED104)</f>
        <v>13917074.410912143</v>
      </c>
      <c r="EE107" s="23">
        <f>SUM($E110:EE110)-SUM($E104:EE104)</f>
        <v>13917074.410912143</v>
      </c>
      <c r="EF107" s="23">
        <f>SUM($E110:EF110)-SUM($E104:EF104)</f>
        <v>13917074.410912143</v>
      </c>
      <c r="EG107" s="23">
        <f>SUM($E110:EG110)-SUM($E104:EG104)</f>
        <v>13917074.410912143</v>
      </c>
      <c r="EH107" s="23">
        <f>SUM($E110:EH110)-SUM($E104:EH104)</f>
        <v>13917074.410912143</v>
      </c>
      <c r="EI107" s="23">
        <f>SUM($E110:EI110)-SUM($E104:EI104)</f>
        <v>13917074.410912143</v>
      </c>
      <c r="EJ107" s="23">
        <f>SUM($E110:EJ110)-SUM($E104:EJ104)</f>
        <v>13917074.410912143</v>
      </c>
      <c r="EK107" s="23">
        <f>SUM($E110:EK110)-SUM($E104:EK104)</f>
        <v>13917074.410912143</v>
      </c>
      <c r="EL107" s="23">
        <f>SUM($E110:EL110)-SUM($E104:EL104)</f>
        <v>13917074.410912143</v>
      </c>
    </row>
    <row r="108" spans="1:142" s="14" customFormat="1">
      <c r="C108" s="26" t="s">
        <v>47</v>
      </c>
      <c r="D108" s="26"/>
      <c r="E108" s="26"/>
      <c r="F108" s="31">
        <f>IF(F$101=$D92,(F106+F107),0)</f>
        <v>0</v>
      </c>
      <c r="G108" s="31">
        <f t="shared" ref="G108:M108" si="103">IF(G$101=$D92,(G106+G107),0)</f>
        <v>0</v>
      </c>
      <c r="H108" s="31">
        <f t="shared" si="103"/>
        <v>0</v>
      </c>
      <c r="I108" s="31">
        <f t="shared" si="103"/>
        <v>0</v>
      </c>
      <c r="J108" s="31">
        <f t="shared" si="103"/>
        <v>0</v>
      </c>
      <c r="K108" s="31">
        <f t="shared" si="103"/>
        <v>0</v>
      </c>
      <c r="L108" s="31">
        <f t="shared" si="103"/>
        <v>0</v>
      </c>
      <c r="M108" s="31">
        <f t="shared" si="103"/>
        <v>0</v>
      </c>
      <c r="N108" s="31">
        <f t="shared" ref="N108" si="104">IF(N$101=$D92,(N106+N107),0)</f>
        <v>0</v>
      </c>
      <c r="O108" s="31">
        <f t="shared" ref="O108" si="105">IF(O$101=$D92,(O106+O107),0)</f>
        <v>0</v>
      </c>
      <c r="P108" s="31">
        <f t="shared" ref="P108" si="106">IF(P$101=$D92,(P106+P107),0)</f>
        <v>0</v>
      </c>
      <c r="Q108" s="31">
        <f t="shared" ref="Q108" si="107">IF(Q$101=$D92,(Q106+Q107),0)</f>
        <v>0</v>
      </c>
      <c r="R108" s="31">
        <f t="shared" ref="R108" si="108">IF(R$101=$D92,(R106+R107),0)</f>
        <v>0</v>
      </c>
      <c r="S108" s="31">
        <f t="shared" ref="S108:T108" si="109">IF(S$101=$D92,(S106+S107),0)</f>
        <v>0</v>
      </c>
      <c r="T108" s="31">
        <f t="shared" si="109"/>
        <v>0</v>
      </c>
      <c r="U108" s="31">
        <f t="shared" ref="U108" si="110">IF(U$101=$D92,(U106+U107),0)</f>
        <v>0</v>
      </c>
      <c r="V108" s="31">
        <f t="shared" ref="V108" si="111">IF(V$101=$D92,(V106+V107),0)</f>
        <v>0</v>
      </c>
      <c r="W108" s="31">
        <f t="shared" ref="W108" si="112">IF(W$101=$D92,(W106+W107),0)</f>
        <v>0</v>
      </c>
      <c r="X108" s="31">
        <f t="shared" ref="X108" si="113">IF(X$101=$D92,(X106+X107),0)</f>
        <v>0</v>
      </c>
      <c r="Y108" s="31">
        <f t="shared" ref="Y108" si="114">IF(Y$101=$D92,(Y106+Y107),0)</f>
        <v>0</v>
      </c>
      <c r="Z108" s="31">
        <f t="shared" ref="Z108:AA108" si="115">IF(Z$101=$D92,(Z106+Z107),0)</f>
        <v>0</v>
      </c>
      <c r="AA108" s="31">
        <f t="shared" si="115"/>
        <v>0</v>
      </c>
      <c r="AB108" s="31">
        <f t="shared" ref="AB108" si="116">IF(AB$101=$D92,(AB106+AB107),0)</f>
        <v>0</v>
      </c>
      <c r="AC108" s="31">
        <f t="shared" ref="AC108" si="117">IF(AC$101=$D92,(AC106+AC107),0)</f>
        <v>0</v>
      </c>
      <c r="AD108" s="31">
        <f t="shared" ref="AD108" si="118">IF(AD$101=$D92,(AD106+AD107),0)</f>
        <v>0</v>
      </c>
      <c r="AE108" s="31">
        <f t="shared" ref="AE108" si="119">IF(AE$101=$D92,(AE106+AE107),0)</f>
        <v>0</v>
      </c>
      <c r="AF108" s="31">
        <f t="shared" ref="AF108" si="120">IF(AF$101=$D92,(AF106+AF107),0)</f>
        <v>0</v>
      </c>
      <c r="AG108" s="31">
        <f t="shared" ref="AG108:AH108" si="121">IF(AG$101=$D92,(AG106+AG107),0)</f>
        <v>0</v>
      </c>
      <c r="AH108" s="31">
        <f t="shared" si="121"/>
        <v>0</v>
      </c>
      <c r="AI108" s="31">
        <f t="shared" ref="AI108" si="122">IF(AI$101=$D92,(AI106+AI107),0)</f>
        <v>0</v>
      </c>
      <c r="AJ108" s="31">
        <f t="shared" ref="AJ108" si="123">IF(AJ$101=$D92,(AJ106+AJ107),0)</f>
        <v>0</v>
      </c>
      <c r="AK108" s="31">
        <f t="shared" ref="AK108" si="124">IF(AK$101=$D92,(AK106+AK107),0)</f>
        <v>0</v>
      </c>
      <c r="AL108" s="31">
        <f t="shared" ref="AL108" si="125">IF(AL$101=$D92,(AL106+AL107),0)</f>
        <v>0</v>
      </c>
      <c r="AM108" s="31">
        <f t="shared" ref="AM108" si="126">IF(AM$101=$D92,(AM106+AM107),0)</f>
        <v>0</v>
      </c>
      <c r="AN108" s="31">
        <f t="shared" ref="AN108:AO108" si="127">IF(AN$101=$D92,(AN106+AN107),0)</f>
        <v>0</v>
      </c>
      <c r="AO108" s="31">
        <f t="shared" si="127"/>
        <v>0</v>
      </c>
      <c r="AP108" s="31">
        <f t="shared" ref="AP108" si="128">IF(AP$101=$D92,(AP106+AP107),0)</f>
        <v>0</v>
      </c>
      <c r="AQ108" s="31">
        <f t="shared" ref="AQ108" si="129">IF(AQ$101=$D92,(AQ106+AQ107),0)</f>
        <v>0</v>
      </c>
      <c r="AR108" s="31">
        <f t="shared" ref="AR108" si="130">IF(AR$101=$D92,(AR106+AR107),0)</f>
        <v>0</v>
      </c>
      <c r="AS108" s="31">
        <f t="shared" ref="AS108" si="131">IF(AS$101=$D92,(AS106+AS107),0)</f>
        <v>0</v>
      </c>
      <c r="AT108" s="31">
        <f t="shared" ref="AT108" si="132">IF(AT$101=$D92,(AT106+AT107),0)</f>
        <v>0</v>
      </c>
      <c r="AU108" s="31">
        <f t="shared" ref="AU108:AV108" si="133">IF(AU$101=$D92,(AU106+AU107),0)</f>
        <v>0</v>
      </c>
      <c r="AV108" s="31">
        <f t="shared" si="133"/>
        <v>0</v>
      </c>
      <c r="AW108" s="31">
        <f t="shared" ref="AW108" si="134">IF(AW$101=$D92,(AW106+AW107),0)</f>
        <v>0</v>
      </c>
      <c r="AX108" s="31">
        <f t="shared" ref="AX108" si="135">IF(AX$101=$D92,(AX106+AX107),0)</f>
        <v>0</v>
      </c>
      <c r="AY108" s="31">
        <f t="shared" ref="AY108" si="136">IF(AY$101=$D92,(AY106+AY107),0)</f>
        <v>0</v>
      </c>
      <c r="AZ108" s="31">
        <f t="shared" ref="AZ108" si="137">IF(AZ$101=$D92,(AZ106+AZ107),0)</f>
        <v>0</v>
      </c>
      <c r="BA108" s="31">
        <f t="shared" ref="BA108" si="138">IF(BA$101=$D92,(BA106+BA107),0)</f>
        <v>0</v>
      </c>
      <c r="BB108" s="31">
        <f t="shared" ref="BB108:BC108" si="139">IF(BB$101=$D92,(BB106+BB107),0)</f>
        <v>0</v>
      </c>
      <c r="BC108" s="31">
        <f t="shared" si="139"/>
        <v>0</v>
      </c>
      <c r="BD108" s="31">
        <f t="shared" ref="BD108" si="140">IF(BD$101=$D92,(BD106+BD107),0)</f>
        <v>0</v>
      </c>
      <c r="BE108" s="31">
        <f t="shared" ref="BE108" si="141">IF(BE$101=$D92,(BE106+BE107),0)</f>
        <v>0</v>
      </c>
      <c r="BF108" s="31">
        <f t="shared" ref="BF108" si="142">IF(BF$101=$D92,(BF106+BF107),0)</f>
        <v>0</v>
      </c>
      <c r="BG108" s="31">
        <f t="shared" ref="BG108" si="143">IF(BG$101=$D92,(BG106+BG107),0)</f>
        <v>0</v>
      </c>
      <c r="BH108" s="31">
        <f t="shared" ref="BH108" si="144">IF(BH$101=$D92,(BH106+BH107),0)</f>
        <v>0</v>
      </c>
      <c r="BI108" s="31">
        <f t="shared" ref="BI108:BJ108" si="145">IF(BI$101=$D92,(BI106+BI107),0)</f>
        <v>0</v>
      </c>
      <c r="BJ108" s="31">
        <f t="shared" si="145"/>
        <v>0</v>
      </c>
      <c r="BK108" s="31">
        <f t="shared" ref="BK108" si="146">IF(BK$101=$D92,(BK106+BK107),0)</f>
        <v>0</v>
      </c>
      <c r="BL108" s="31">
        <f t="shared" ref="BL108" si="147">IF(BL$101=$D92,(BL106+BL107),0)</f>
        <v>0</v>
      </c>
      <c r="BM108" s="31">
        <f t="shared" ref="BM108" si="148">IF(BM$101=$D92,(BM106+BM107),0)</f>
        <v>0</v>
      </c>
      <c r="BN108" s="31">
        <f t="shared" ref="BN108" si="149">IF(BN$101=$D92,(BN106+BN107),0)</f>
        <v>0</v>
      </c>
      <c r="BO108" s="31">
        <f t="shared" ref="BO108" si="150">IF(BO$101=$D92,(BO106+BO107),0)</f>
        <v>0</v>
      </c>
      <c r="BP108" s="31">
        <f t="shared" ref="BP108:BQ108" si="151">IF(BP$101=$D92,(BP106+BP107),0)</f>
        <v>0</v>
      </c>
      <c r="BQ108" s="31">
        <f t="shared" si="151"/>
        <v>0</v>
      </c>
      <c r="BR108" s="31">
        <f t="shared" ref="BR108" si="152">IF(BR$101=$D92,(BR106+BR107),0)</f>
        <v>0</v>
      </c>
      <c r="BS108" s="31">
        <f t="shared" ref="BS108" si="153">IF(BS$101=$D92,(BS106+BS107),0)</f>
        <v>0</v>
      </c>
      <c r="BT108" s="31">
        <f t="shared" ref="BT108" si="154">IF(BT$101=$D92,(BT106+BT107),0)</f>
        <v>0</v>
      </c>
      <c r="BU108" s="31">
        <f t="shared" ref="BU108" si="155">IF(BU$101=$D92,(BU106+BU107),0)</f>
        <v>0</v>
      </c>
      <c r="BV108" s="31">
        <f t="shared" ref="BV108" si="156">IF(BV$101=$D92,(BV106+BV107),0)</f>
        <v>0</v>
      </c>
      <c r="BW108" s="31">
        <f t="shared" ref="BW108:BX108" si="157">IF(BW$101=$D92,(BW106+BW107),0)</f>
        <v>0</v>
      </c>
      <c r="BX108" s="31">
        <f t="shared" si="157"/>
        <v>0</v>
      </c>
      <c r="BY108" s="31">
        <f t="shared" ref="BY108" si="158">IF(BY$101=$D92,(BY106+BY107),0)</f>
        <v>0</v>
      </c>
      <c r="BZ108" s="31">
        <f t="shared" ref="BZ108" si="159">IF(BZ$101=$D92,(BZ106+BZ107),0)</f>
        <v>0</v>
      </c>
      <c r="CA108" s="31">
        <f t="shared" ref="CA108" si="160">IF(CA$101=$D92,(CA106+CA107),0)</f>
        <v>0</v>
      </c>
      <c r="CB108" s="31">
        <f t="shared" ref="CB108" si="161">IF(CB$101=$D92,(CB106+CB107),0)</f>
        <v>0</v>
      </c>
      <c r="CC108" s="31">
        <f t="shared" ref="CC108" si="162">IF(CC$101=$D92,(CC106+CC107),0)</f>
        <v>0</v>
      </c>
      <c r="CD108" s="31">
        <f t="shared" ref="CD108:CE108" si="163">IF(CD$101=$D92,(CD106+CD107),0)</f>
        <v>0</v>
      </c>
      <c r="CE108" s="31">
        <f t="shared" si="163"/>
        <v>0</v>
      </c>
      <c r="CF108" s="31">
        <f t="shared" ref="CF108" si="164">IF(CF$101=$D92,(CF106+CF107),0)</f>
        <v>0</v>
      </c>
      <c r="CG108" s="31">
        <f t="shared" ref="CG108" si="165">IF(CG$101=$D92,(CG106+CG107),0)</f>
        <v>0</v>
      </c>
      <c r="CH108" s="31">
        <f t="shared" ref="CH108" si="166">IF(CH$101=$D92,(CH106+CH107),0)</f>
        <v>0</v>
      </c>
      <c r="CI108" s="31">
        <f t="shared" ref="CI108" si="167">IF(CI$101=$D92,(CI106+CI107),0)</f>
        <v>0</v>
      </c>
      <c r="CJ108" s="31">
        <f t="shared" ref="CJ108" si="168">IF(CJ$101=$D92,(CJ106+CJ107),0)</f>
        <v>0</v>
      </c>
      <c r="CK108" s="31">
        <f t="shared" ref="CK108:CL108" si="169">IF(CK$101=$D92,(CK106+CK107),0)</f>
        <v>0</v>
      </c>
      <c r="CL108" s="31">
        <f t="shared" si="169"/>
        <v>0</v>
      </c>
      <c r="CM108" s="31">
        <f t="shared" ref="CM108" si="170">IF(CM$101=$D92,(CM106+CM107),0)</f>
        <v>0</v>
      </c>
      <c r="CN108" s="31">
        <f t="shared" ref="CN108" si="171">IF(CN$101=$D92,(CN106+CN107),0)</f>
        <v>0</v>
      </c>
      <c r="CO108" s="31">
        <f t="shared" ref="CO108" si="172">IF(CO$101=$D92,(CO106+CO107),0)</f>
        <v>0</v>
      </c>
      <c r="CP108" s="31">
        <f t="shared" ref="CP108" si="173">IF(CP$101=$D92,(CP106+CP107),0)</f>
        <v>0</v>
      </c>
      <c r="CQ108" s="31">
        <f t="shared" ref="CQ108" si="174">IF(CQ$101=$D92,(CQ106+CQ107),0)</f>
        <v>0</v>
      </c>
      <c r="CR108" s="31">
        <f t="shared" ref="CR108:CS108" si="175">IF(CR$101=$D92,(CR106+CR107),0)</f>
        <v>0</v>
      </c>
      <c r="CS108" s="31">
        <f t="shared" si="175"/>
        <v>0</v>
      </c>
      <c r="CT108" s="31">
        <f t="shared" ref="CT108" si="176">IF(CT$101=$D92,(CT106+CT107),0)</f>
        <v>0</v>
      </c>
      <c r="CU108" s="31">
        <f t="shared" ref="CU108" si="177">IF(CU$101=$D92,(CU106+CU107),0)</f>
        <v>0</v>
      </c>
      <c r="CV108" s="31">
        <f t="shared" ref="CV108" si="178">IF(CV$101=$D92,(CV106+CV107),0)</f>
        <v>0</v>
      </c>
      <c r="CW108" s="31">
        <f t="shared" ref="CW108" si="179">IF(CW$101=$D92,(CW106+CW107),0)</f>
        <v>91428110.749560475</v>
      </c>
      <c r="CX108" s="31">
        <f t="shared" ref="CX108" si="180">IF(CX$101=$D92,(CX106+CX107),0)</f>
        <v>0</v>
      </c>
      <c r="CY108" s="31">
        <f t="shared" ref="CY108:CZ108" si="181">IF(CY$101=$D92,(CY106+CY107),0)</f>
        <v>0</v>
      </c>
      <c r="CZ108" s="31">
        <f t="shared" si="181"/>
        <v>0</v>
      </c>
      <c r="DA108" s="31">
        <f t="shared" ref="DA108" si="182">IF(DA$101=$D92,(DA106+DA107),0)</f>
        <v>0</v>
      </c>
      <c r="DB108" s="31">
        <f t="shared" ref="DB108" si="183">IF(DB$101=$D92,(DB106+DB107),0)</f>
        <v>0</v>
      </c>
      <c r="DC108" s="31">
        <f t="shared" ref="DC108" si="184">IF(DC$101=$D92,(DC106+DC107),0)</f>
        <v>0</v>
      </c>
      <c r="DD108" s="31">
        <f t="shared" ref="DD108" si="185">IF(DD$101=$D92,(DD106+DD107),0)</f>
        <v>0</v>
      </c>
      <c r="DE108" s="31">
        <f t="shared" ref="DE108" si="186">IF(DE$101=$D92,(DE106+DE107),0)</f>
        <v>0</v>
      </c>
      <c r="DF108" s="31">
        <f t="shared" ref="DF108:DG108" si="187">IF(DF$101=$D92,(DF106+DF107),0)</f>
        <v>0</v>
      </c>
      <c r="DG108" s="31">
        <f t="shared" si="187"/>
        <v>0</v>
      </c>
      <c r="DH108" s="31">
        <f t="shared" ref="DH108" si="188">IF(DH$101=$D92,(DH106+DH107),0)</f>
        <v>0</v>
      </c>
      <c r="DI108" s="31">
        <f t="shared" ref="DI108" si="189">IF(DI$101=$D92,(DI106+DI107),0)</f>
        <v>0</v>
      </c>
      <c r="DJ108" s="31">
        <f t="shared" ref="DJ108" si="190">IF(DJ$101=$D92,(DJ106+DJ107),0)</f>
        <v>0</v>
      </c>
      <c r="DK108" s="31">
        <f t="shared" ref="DK108" si="191">IF(DK$101=$D92,(DK106+DK107),0)</f>
        <v>0</v>
      </c>
      <c r="DL108" s="31">
        <f t="shared" ref="DL108" si="192">IF(DL$101=$D92,(DL106+DL107),0)</f>
        <v>0</v>
      </c>
      <c r="DM108" s="31">
        <f t="shared" ref="DM108:DN108" si="193">IF(DM$101=$D92,(DM106+DM107),0)</f>
        <v>0</v>
      </c>
      <c r="DN108" s="31">
        <f t="shared" si="193"/>
        <v>0</v>
      </c>
      <c r="DO108" s="31">
        <f t="shared" ref="DO108" si="194">IF(DO$101=$D92,(DO106+DO107),0)</f>
        <v>0</v>
      </c>
      <c r="DP108" s="31">
        <f t="shared" ref="DP108" si="195">IF(DP$101=$D92,(DP106+DP107),0)</f>
        <v>0</v>
      </c>
      <c r="DQ108" s="31">
        <f t="shared" ref="DQ108" si="196">IF(DQ$101=$D92,(DQ106+DQ107),0)</f>
        <v>0</v>
      </c>
      <c r="DR108" s="31">
        <f t="shared" ref="DR108" si="197">IF(DR$101=$D92,(DR106+DR107),0)</f>
        <v>0</v>
      </c>
      <c r="DS108" s="31">
        <f t="shared" ref="DS108" si="198">IF(DS$101=$D92,(DS106+DS107),0)</f>
        <v>0</v>
      </c>
      <c r="DT108" s="31">
        <f t="shared" ref="DT108:DU108" si="199">IF(DT$101=$D92,(DT106+DT107),0)</f>
        <v>0</v>
      </c>
      <c r="DU108" s="31">
        <f t="shared" si="199"/>
        <v>0</v>
      </c>
      <c r="DV108" s="31">
        <f t="shared" ref="DV108" si="200">IF(DV$101=$D92,(DV106+DV107),0)</f>
        <v>0</v>
      </c>
      <c r="DW108" s="31">
        <f t="shared" ref="DW108" si="201">IF(DW$101=$D92,(DW106+DW107),0)</f>
        <v>0</v>
      </c>
      <c r="DX108" s="31">
        <f t="shared" ref="DX108" si="202">IF(DX$101=$D92,(DX106+DX107),0)</f>
        <v>0</v>
      </c>
      <c r="DY108" s="31">
        <f t="shared" ref="DY108" si="203">IF(DY$101=$D92,(DY106+DY107),0)</f>
        <v>0</v>
      </c>
      <c r="DZ108" s="31">
        <f t="shared" ref="DZ108" si="204">IF(DZ$101=$D92,(DZ106+DZ107),0)</f>
        <v>0</v>
      </c>
      <c r="EA108" s="31">
        <f t="shared" ref="EA108:EB108" si="205">IF(EA$101=$D92,(EA106+EA107),0)</f>
        <v>0</v>
      </c>
      <c r="EB108" s="31">
        <f t="shared" si="205"/>
        <v>0</v>
      </c>
      <c r="EC108" s="31">
        <f t="shared" ref="EC108" si="206">IF(EC$101=$D92,(EC106+EC107),0)</f>
        <v>0</v>
      </c>
      <c r="ED108" s="31">
        <f t="shared" ref="ED108" si="207">IF(ED$101=$D92,(ED106+ED107),0)</f>
        <v>0</v>
      </c>
      <c r="EE108" s="31">
        <f t="shared" ref="EE108" si="208">IF(EE$101=$D92,(EE106+EE107),0)</f>
        <v>0</v>
      </c>
      <c r="EF108" s="31">
        <f t="shared" ref="EF108" si="209">IF(EF$101=$D92,(EF106+EF107),0)</f>
        <v>0</v>
      </c>
      <c r="EG108" s="31">
        <f t="shared" ref="EG108" si="210">IF(EG$101=$D92,(EG106+EG107),0)</f>
        <v>0</v>
      </c>
      <c r="EH108" s="31">
        <f t="shared" ref="EH108:EI108" si="211">IF(EH$101=$D92,(EH106+EH107),0)</f>
        <v>0</v>
      </c>
      <c r="EI108" s="31">
        <f t="shared" si="211"/>
        <v>0</v>
      </c>
      <c r="EJ108" s="31">
        <f t="shared" ref="EJ108" si="212">IF(EJ$101=$D92,(EJ106+EJ107),0)</f>
        <v>0</v>
      </c>
      <c r="EK108" s="31">
        <f t="shared" ref="EK108" si="213">IF(EK$101=$D92,(EK106+EK107),0)</f>
        <v>0</v>
      </c>
      <c r="EL108" s="31">
        <f t="shared" ref="EL108" si="214">IF(EL$101=$D92,(EL106+EL107),0)</f>
        <v>0</v>
      </c>
    </row>
    <row r="109" spans="1:142" s="14" customFormat="1">
      <c r="C109" s="26" t="s">
        <v>48</v>
      </c>
      <c r="D109" s="26"/>
      <c r="E109" s="30">
        <f>$D96</f>
        <v>271240640</v>
      </c>
      <c r="F109" s="23">
        <f>$E$109-F106</f>
        <v>271240640</v>
      </c>
      <c r="G109" s="23">
        <f t="shared" ref="G109:M109" si="215">$E$109-G106</f>
        <v>271240640</v>
      </c>
      <c r="H109" s="23">
        <f t="shared" si="215"/>
        <v>271240640</v>
      </c>
      <c r="I109" s="23">
        <f t="shared" si="215"/>
        <v>271240640</v>
      </c>
      <c r="J109" s="23">
        <f t="shared" si="215"/>
        <v>271240640</v>
      </c>
      <c r="K109" s="23">
        <f t="shared" si="215"/>
        <v>271240640</v>
      </c>
      <c r="L109" s="23">
        <f t="shared" si="215"/>
        <v>271240640</v>
      </c>
      <c r="M109" s="23">
        <f t="shared" si="215"/>
        <v>271240640</v>
      </c>
      <c r="N109" s="23">
        <f t="shared" ref="N109:BY109" si="216">$E$109-N106</f>
        <v>271240640</v>
      </c>
      <c r="O109" s="23">
        <f t="shared" si="216"/>
        <v>257626444.23875138</v>
      </c>
      <c r="P109" s="23">
        <f t="shared" si="216"/>
        <v>216888184.62167227</v>
      </c>
      <c r="Q109" s="23">
        <f t="shared" si="216"/>
        <v>216836020.78833893</v>
      </c>
      <c r="R109" s="23">
        <f t="shared" si="216"/>
        <v>203260947.90209031</v>
      </c>
      <c r="S109" s="23">
        <f t="shared" si="216"/>
        <v>190900353.14020532</v>
      </c>
      <c r="T109" s="23">
        <f t="shared" si="216"/>
        <v>178539758.37832037</v>
      </c>
      <c r="U109" s="23">
        <f t="shared" si="216"/>
        <v>169262664.66516268</v>
      </c>
      <c r="V109" s="23">
        <f t="shared" si="216"/>
        <v>159985570.95200497</v>
      </c>
      <c r="W109" s="23">
        <f t="shared" si="216"/>
        <v>159958980.38502908</v>
      </c>
      <c r="X109" s="23">
        <f t="shared" si="216"/>
        <v>159932389.81805322</v>
      </c>
      <c r="Y109" s="23">
        <f t="shared" si="216"/>
        <v>159905799.25107735</v>
      </c>
      <c r="Z109" s="23">
        <f t="shared" si="216"/>
        <v>159879208.68410146</v>
      </c>
      <c r="AA109" s="23">
        <f t="shared" si="216"/>
        <v>159852618.11712557</v>
      </c>
      <c r="AB109" s="23">
        <f t="shared" si="216"/>
        <v>159826027.55014971</v>
      </c>
      <c r="AC109" s="23">
        <f t="shared" si="216"/>
        <v>159799450.34244657</v>
      </c>
      <c r="AD109" s="23">
        <f t="shared" si="216"/>
        <v>163192909.6194039</v>
      </c>
      <c r="AE109" s="23">
        <f t="shared" si="216"/>
        <v>169669937.78217942</v>
      </c>
      <c r="AF109" s="23">
        <f t="shared" si="216"/>
        <v>163721812.42801556</v>
      </c>
      <c r="AG109" s="23">
        <f t="shared" si="216"/>
        <v>206073892.94262165</v>
      </c>
      <c r="AH109" s="23">
        <f t="shared" si="216"/>
        <v>271240640</v>
      </c>
      <c r="AI109" s="23">
        <f t="shared" si="216"/>
        <v>271240640</v>
      </c>
      <c r="AJ109" s="23">
        <f t="shared" si="216"/>
        <v>271240640</v>
      </c>
      <c r="AK109" s="23">
        <f t="shared" si="216"/>
        <v>271240640</v>
      </c>
      <c r="AL109" s="23">
        <f t="shared" si="216"/>
        <v>271240640</v>
      </c>
      <c r="AM109" s="23">
        <f t="shared" si="216"/>
        <v>271240640</v>
      </c>
      <c r="AN109" s="23">
        <f t="shared" si="216"/>
        <v>271240640</v>
      </c>
      <c r="AO109" s="23">
        <f t="shared" si="216"/>
        <v>271240640</v>
      </c>
      <c r="AP109" s="23">
        <f t="shared" si="216"/>
        <v>271240640</v>
      </c>
      <c r="AQ109" s="23">
        <f t="shared" si="216"/>
        <v>271240640</v>
      </c>
      <c r="AR109" s="23">
        <f t="shared" si="216"/>
        <v>271240640</v>
      </c>
      <c r="AS109" s="23">
        <f t="shared" si="216"/>
        <v>271240640</v>
      </c>
      <c r="AT109" s="23">
        <f t="shared" si="216"/>
        <v>271240640</v>
      </c>
      <c r="AU109" s="23">
        <f t="shared" si="216"/>
        <v>271240640</v>
      </c>
      <c r="AV109" s="23">
        <f t="shared" si="216"/>
        <v>271240640</v>
      </c>
      <c r="AW109" s="23">
        <f t="shared" si="216"/>
        <v>271240640</v>
      </c>
      <c r="AX109" s="23">
        <f t="shared" si="216"/>
        <v>271240640</v>
      </c>
      <c r="AY109" s="23">
        <f t="shared" si="216"/>
        <v>271240640</v>
      </c>
      <c r="AZ109" s="23">
        <f t="shared" si="216"/>
        <v>271240640</v>
      </c>
      <c r="BA109" s="23">
        <f t="shared" si="216"/>
        <v>271240640</v>
      </c>
      <c r="BB109" s="23">
        <f t="shared" si="216"/>
        <v>271240640</v>
      </c>
      <c r="BC109" s="23">
        <f t="shared" si="216"/>
        <v>271240640</v>
      </c>
      <c r="BD109" s="23">
        <f t="shared" si="216"/>
        <v>271240640</v>
      </c>
      <c r="BE109" s="23">
        <f t="shared" si="216"/>
        <v>271240640</v>
      </c>
      <c r="BF109" s="23">
        <f t="shared" si="216"/>
        <v>271240640</v>
      </c>
      <c r="BG109" s="23">
        <f t="shared" si="216"/>
        <v>271240640</v>
      </c>
      <c r="BH109" s="23">
        <f t="shared" si="216"/>
        <v>229388252.291457</v>
      </c>
      <c r="BI109" s="23">
        <f t="shared" si="216"/>
        <v>229375211.33312362</v>
      </c>
      <c r="BJ109" s="23">
        <f t="shared" si="216"/>
        <v>229362170.37479031</v>
      </c>
      <c r="BK109" s="23">
        <f t="shared" si="216"/>
        <v>229349129.41645694</v>
      </c>
      <c r="BL109" s="23">
        <f t="shared" si="216"/>
        <v>229336088.45812362</v>
      </c>
      <c r="BM109" s="23">
        <f t="shared" si="216"/>
        <v>193729603.66135168</v>
      </c>
      <c r="BN109" s="23">
        <f t="shared" si="216"/>
        <v>193729603.66135168</v>
      </c>
      <c r="BO109" s="23">
        <f t="shared" si="216"/>
        <v>193729603.66135168</v>
      </c>
      <c r="BP109" s="23">
        <f t="shared" si="216"/>
        <v>193729603.66135168</v>
      </c>
      <c r="BQ109" s="23">
        <f t="shared" si="216"/>
        <v>193729603.66135168</v>
      </c>
      <c r="BR109" s="23">
        <f t="shared" si="216"/>
        <v>193729603.66135168</v>
      </c>
      <c r="BS109" s="23">
        <f t="shared" si="216"/>
        <v>193729603.66135168</v>
      </c>
      <c r="BT109" s="23">
        <f t="shared" si="216"/>
        <v>193729603.66135168</v>
      </c>
      <c r="BU109" s="23">
        <f t="shared" si="216"/>
        <v>193729603.66135168</v>
      </c>
      <c r="BV109" s="23">
        <f t="shared" si="216"/>
        <v>193729603.66135168</v>
      </c>
      <c r="BW109" s="23">
        <f t="shared" si="216"/>
        <v>193729603.66135168</v>
      </c>
      <c r="BX109" s="23">
        <f t="shared" si="216"/>
        <v>193729603.66135168</v>
      </c>
      <c r="BY109" s="23">
        <f t="shared" si="216"/>
        <v>193729603.66135168</v>
      </c>
      <c r="BZ109" s="23">
        <f t="shared" ref="BZ109:EK109" si="217">$E$109-BZ106</f>
        <v>193729603.66135168</v>
      </c>
      <c r="CA109" s="23">
        <f t="shared" si="217"/>
        <v>193729603.66135168</v>
      </c>
      <c r="CB109" s="23">
        <f t="shared" si="217"/>
        <v>193729603.66135168</v>
      </c>
      <c r="CC109" s="23">
        <f t="shared" si="217"/>
        <v>193729603.66135168</v>
      </c>
      <c r="CD109" s="23">
        <f t="shared" si="217"/>
        <v>193729603.66135168</v>
      </c>
      <c r="CE109" s="23">
        <f t="shared" si="217"/>
        <v>193729603.66135168</v>
      </c>
      <c r="CF109" s="23">
        <f t="shared" si="217"/>
        <v>193729603.66135168</v>
      </c>
      <c r="CG109" s="23">
        <f t="shared" si="217"/>
        <v>193729603.66135168</v>
      </c>
      <c r="CH109" s="23">
        <f t="shared" si="217"/>
        <v>193729603.66135168</v>
      </c>
      <c r="CI109" s="23">
        <f t="shared" si="217"/>
        <v>193729603.66135168</v>
      </c>
      <c r="CJ109" s="23">
        <f t="shared" si="217"/>
        <v>193729603.66135168</v>
      </c>
      <c r="CK109" s="23">
        <f t="shared" si="217"/>
        <v>193729603.66135168</v>
      </c>
      <c r="CL109" s="23">
        <f t="shared" si="217"/>
        <v>193729603.66135168</v>
      </c>
      <c r="CM109" s="23">
        <f t="shared" si="217"/>
        <v>193729603.66135168</v>
      </c>
      <c r="CN109" s="23">
        <f t="shared" si="217"/>
        <v>193729603.66135168</v>
      </c>
      <c r="CO109" s="23">
        <f t="shared" si="217"/>
        <v>193729603.66135168</v>
      </c>
      <c r="CP109" s="23">
        <f t="shared" si="217"/>
        <v>193729603.66135168</v>
      </c>
      <c r="CQ109" s="23">
        <f t="shared" si="217"/>
        <v>193729603.66135168</v>
      </c>
      <c r="CR109" s="23">
        <f t="shared" si="217"/>
        <v>193729603.66135168</v>
      </c>
      <c r="CS109" s="23">
        <f t="shared" si="217"/>
        <v>193729603.66135168</v>
      </c>
      <c r="CT109" s="23">
        <f t="shared" si="217"/>
        <v>193729603.66135168</v>
      </c>
      <c r="CU109" s="23">
        <f t="shared" si="217"/>
        <v>193729603.66135168</v>
      </c>
      <c r="CV109" s="23">
        <f t="shared" si="217"/>
        <v>193729603.66135168</v>
      </c>
      <c r="CW109" s="23">
        <f t="shared" si="217"/>
        <v>193729603.66135168</v>
      </c>
      <c r="CX109" s="23">
        <f t="shared" si="217"/>
        <v>193729603.66135168</v>
      </c>
      <c r="CY109" s="23">
        <f t="shared" si="217"/>
        <v>193729603.66135168</v>
      </c>
      <c r="CZ109" s="23">
        <f t="shared" si="217"/>
        <v>193729603.66135168</v>
      </c>
      <c r="DA109" s="23">
        <f t="shared" si="217"/>
        <v>193729603.66135168</v>
      </c>
      <c r="DB109" s="23">
        <f t="shared" si="217"/>
        <v>193729603.66135168</v>
      </c>
      <c r="DC109" s="23">
        <f t="shared" si="217"/>
        <v>193729603.66135168</v>
      </c>
      <c r="DD109" s="23">
        <f t="shared" si="217"/>
        <v>193729603.66135168</v>
      </c>
      <c r="DE109" s="23">
        <f t="shared" si="217"/>
        <v>193729603.66135168</v>
      </c>
      <c r="DF109" s="23">
        <f t="shared" si="217"/>
        <v>193729603.66135168</v>
      </c>
      <c r="DG109" s="23">
        <f t="shared" si="217"/>
        <v>193729603.66135168</v>
      </c>
      <c r="DH109" s="23">
        <f t="shared" si="217"/>
        <v>193729603.66135168</v>
      </c>
      <c r="DI109" s="23">
        <f t="shared" si="217"/>
        <v>193729603.66135168</v>
      </c>
      <c r="DJ109" s="23">
        <f t="shared" si="217"/>
        <v>193729603.66135168</v>
      </c>
      <c r="DK109" s="23">
        <f t="shared" si="217"/>
        <v>193729603.66135168</v>
      </c>
      <c r="DL109" s="23">
        <f t="shared" si="217"/>
        <v>193729603.66135168</v>
      </c>
      <c r="DM109" s="23">
        <f t="shared" si="217"/>
        <v>193729603.66135168</v>
      </c>
      <c r="DN109" s="23">
        <f t="shared" si="217"/>
        <v>193729603.66135168</v>
      </c>
      <c r="DO109" s="23">
        <f t="shared" si="217"/>
        <v>193729603.66135168</v>
      </c>
      <c r="DP109" s="23">
        <f t="shared" si="217"/>
        <v>193729603.66135168</v>
      </c>
      <c r="DQ109" s="23">
        <f t="shared" si="217"/>
        <v>193729603.66135168</v>
      </c>
      <c r="DR109" s="23">
        <f t="shared" si="217"/>
        <v>193729603.66135168</v>
      </c>
      <c r="DS109" s="23">
        <f t="shared" si="217"/>
        <v>193729603.66135168</v>
      </c>
      <c r="DT109" s="23">
        <f t="shared" si="217"/>
        <v>193729603.66135168</v>
      </c>
      <c r="DU109" s="23">
        <f t="shared" si="217"/>
        <v>193729603.66135168</v>
      </c>
      <c r="DV109" s="23">
        <f t="shared" si="217"/>
        <v>193729603.66135168</v>
      </c>
      <c r="DW109" s="23">
        <f t="shared" si="217"/>
        <v>193729603.66135168</v>
      </c>
      <c r="DX109" s="23">
        <f t="shared" si="217"/>
        <v>193729603.66135168</v>
      </c>
      <c r="DY109" s="23">
        <f t="shared" si="217"/>
        <v>193729603.66135168</v>
      </c>
      <c r="DZ109" s="23">
        <f t="shared" si="217"/>
        <v>193729603.66135168</v>
      </c>
      <c r="EA109" s="23">
        <f t="shared" si="217"/>
        <v>193729603.66135168</v>
      </c>
      <c r="EB109" s="23">
        <f t="shared" si="217"/>
        <v>193729603.66135168</v>
      </c>
      <c r="EC109" s="23">
        <f t="shared" si="217"/>
        <v>193729603.66135168</v>
      </c>
      <c r="ED109" s="23">
        <f t="shared" si="217"/>
        <v>193729603.66135168</v>
      </c>
      <c r="EE109" s="23">
        <f t="shared" si="217"/>
        <v>193729603.66135168</v>
      </c>
      <c r="EF109" s="23">
        <f t="shared" si="217"/>
        <v>193729603.66135168</v>
      </c>
      <c r="EG109" s="23">
        <f t="shared" si="217"/>
        <v>193729603.66135168</v>
      </c>
      <c r="EH109" s="23">
        <f t="shared" si="217"/>
        <v>193729603.66135168</v>
      </c>
      <c r="EI109" s="23">
        <f t="shared" si="217"/>
        <v>193729603.66135168</v>
      </c>
      <c r="EJ109" s="23">
        <f t="shared" si="217"/>
        <v>193729603.66135168</v>
      </c>
      <c r="EK109" s="23">
        <f t="shared" si="217"/>
        <v>193729603.66135168</v>
      </c>
      <c r="EL109" s="23">
        <f t="shared" ref="EL109" si="218">$E$109-EL106</f>
        <v>193729603.66135168</v>
      </c>
    </row>
    <row r="110" spans="1:142" s="27" customFormat="1">
      <c r="A110" s="14"/>
      <c r="B110" s="14"/>
      <c r="C110" s="27" t="s">
        <v>373</v>
      </c>
      <c r="F110" s="28">
        <f>MAX((F105)*$D94/12,0)</f>
        <v>0</v>
      </c>
      <c r="G110" s="28">
        <f t="shared" ref="G110:M110" si="219">MAX((G105)*$D94/12,0)</f>
        <v>0</v>
      </c>
      <c r="H110" s="28">
        <f t="shared" si="219"/>
        <v>0</v>
      </c>
      <c r="I110" s="28">
        <f t="shared" si="219"/>
        <v>0</v>
      </c>
      <c r="J110" s="28">
        <f t="shared" si="219"/>
        <v>0</v>
      </c>
      <c r="K110" s="28">
        <f t="shared" si="219"/>
        <v>0</v>
      </c>
      <c r="L110" s="28">
        <f t="shared" si="219"/>
        <v>0</v>
      </c>
      <c r="M110" s="28">
        <f t="shared" si="219"/>
        <v>0</v>
      </c>
      <c r="N110" s="28">
        <f t="shared" ref="N110:BY110" si="220">MAX((N105)*$D94/12,0)</f>
        <v>0</v>
      </c>
      <c r="O110" s="28">
        <f t="shared" si="220"/>
        <v>56725.815671869197</v>
      </c>
      <c r="P110" s="28">
        <f t="shared" si="220"/>
        <v>226704.92164166505</v>
      </c>
      <c r="Q110" s="28">
        <f t="shared" si="220"/>
        <v>227866.87478739422</v>
      </c>
      <c r="R110" s="28">
        <f t="shared" si="220"/>
        <v>285379.12379171094</v>
      </c>
      <c r="S110" s="28">
        <f t="shared" si="220"/>
        <v>338070.68164869706</v>
      </c>
      <c r="T110" s="28">
        <f t="shared" si="220"/>
        <v>390981.78766342072</v>
      </c>
      <c r="U110" s="28">
        <f t="shared" si="220"/>
        <v>431265.43558350875</v>
      </c>
      <c r="V110" s="28">
        <f t="shared" si="220"/>
        <v>471716.93203659711</v>
      </c>
      <c r="W110" s="28">
        <f t="shared" si="220"/>
        <v>473793.21328248241</v>
      </c>
      <c r="X110" s="28">
        <f t="shared" si="220"/>
        <v>475878.14570022561</v>
      </c>
      <c r="Y110" s="28">
        <f t="shared" si="220"/>
        <v>477971.76533637597</v>
      </c>
      <c r="Z110" s="28">
        <f t="shared" si="220"/>
        <v>480074.108387677</v>
      </c>
      <c r="AA110" s="28">
        <f t="shared" si="220"/>
        <v>482185.21120169183</v>
      </c>
      <c r="AB110" s="28">
        <f t="shared" si="220"/>
        <v>484305.11027743173</v>
      </c>
      <c r="AC110" s="28">
        <f t="shared" si="220"/>
        <v>486433.78660235082</v>
      </c>
      <c r="AD110" s="28">
        <f t="shared" si="220"/>
        <v>488460.59404652723</v>
      </c>
      <c r="AE110" s="28">
        <f t="shared" si="220"/>
        <v>476356.43286773219</v>
      </c>
      <c r="AF110" s="28">
        <f t="shared" si="220"/>
        <v>476137.4896354659</v>
      </c>
      <c r="AG110" s="28">
        <f t="shared" si="220"/>
        <v>478121.39584228024</v>
      </c>
      <c r="AH110" s="28">
        <f t="shared" si="220"/>
        <v>303646.56618076446</v>
      </c>
      <c r="AI110" s="28">
        <f t="shared" si="220"/>
        <v>19059.945753234824</v>
      </c>
      <c r="AJ110" s="28">
        <f t="shared" si="220"/>
        <v>0</v>
      </c>
      <c r="AK110" s="28">
        <f t="shared" si="220"/>
        <v>0</v>
      </c>
      <c r="AL110" s="28">
        <f t="shared" si="220"/>
        <v>0</v>
      </c>
      <c r="AM110" s="28">
        <f t="shared" si="220"/>
        <v>0</v>
      </c>
      <c r="AN110" s="28">
        <f t="shared" si="220"/>
        <v>0</v>
      </c>
      <c r="AO110" s="28">
        <f t="shared" si="220"/>
        <v>0</v>
      </c>
      <c r="AP110" s="28">
        <f t="shared" si="220"/>
        <v>0</v>
      </c>
      <c r="AQ110" s="28">
        <f t="shared" si="220"/>
        <v>0</v>
      </c>
      <c r="AR110" s="28">
        <f t="shared" si="220"/>
        <v>0</v>
      </c>
      <c r="AS110" s="28">
        <f t="shared" si="220"/>
        <v>0</v>
      </c>
      <c r="AT110" s="28">
        <f t="shared" si="220"/>
        <v>0</v>
      </c>
      <c r="AU110" s="28">
        <f t="shared" si="220"/>
        <v>0</v>
      </c>
      <c r="AV110" s="28">
        <f t="shared" si="220"/>
        <v>0</v>
      </c>
      <c r="AW110" s="28">
        <f t="shared" si="220"/>
        <v>0</v>
      </c>
      <c r="AX110" s="28">
        <f t="shared" si="220"/>
        <v>0</v>
      </c>
      <c r="AY110" s="28">
        <f t="shared" si="220"/>
        <v>0</v>
      </c>
      <c r="AZ110" s="28">
        <f t="shared" si="220"/>
        <v>0</v>
      </c>
      <c r="BA110" s="28">
        <f t="shared" si="220"/>
        <v>0</v>
      </c>
      <c r="BB110" s="28">
        <f t="shared" si="220"/>
        <v>0</v>
      </c>
      <c r="BC110" s="28">
        <f t="shared" si="220"/>
        <v>0</v>
      </c>
      <c r="BD110" s="28">
        <f t="shared" si="220"/>
        <v>0</v>
      </c>
      <c r="BE110" s="28">
        <f t="shared" si="220"/>
        <v>0</v>
      </c>
      <c r="BF110" s="28">
        <f t="shared" si="220"/>
        <v>0</v>
      </c>
      <c r="BG110" s="28">
        <f t="shared" si="220"/>
        <v>0</v>
      </c>
      <c r="BH110" s="28">
        <f t="shared" si="220"/>
        <v>174384.94878559592</v>
      </c>
      <c r="BI110" s="28">
        <f t="shared" si="220"/>
        <v>175165.89006525817</v>
      </c>
      <c r="BJ110" s="28">
        <f t="shared" si="220"/>
        <v>175950.08526691899</v>
      </c>
      <c r="BK110" s="28">
        <f t="shared" si="220"/>
        <v>176737.54794858675</v>
      </c>
      <c r="BL110" s="28">
        <f t="shared" si="220"/>
        <v>177528.29172476145</v>
      </c>
      <c r="BM110" s="28">
        <f t="shared" si="220"/>
        <v>326628.34626016446</v>
      </c>
      <c r="BN110" s="28">
        <f t="shared" si="220"/>
        <v>327989.29770291509</v>
      </c>
      <c r="BO110" s="28">
        <f t="shared" si="220"/>
        <v>329355.91977667733</v>
      </c>
      <c r="BP110" s="28">
        <f t="shared" si="220"/>
        <v>330728.23610908008</v>
      </c>
      <c r="BQ110" s="28">
        <f t="shared" si="220"/>
        <v>332106.27042620128</v>
      </c>
      <c r="BR110" s="28">
        <f t="shared" si="220"/>
        <v>333490.04655297712</v>
      </c>
      <c r="BS110" s="28">
        <f t="shared" si="220"/>
        <v>334879.58841361449</v>
      </c>
      <c r="BT110" s="28">
        <f t="shared" si="220"/>
        <v>336274.92003200459</v>
      </c>
      <c r="BU110" s="28">
        <f t="shared" si="220"/>
        <v>337676.06553213793</v>
      </c>
      <c r="BV110" s="28">
        <f t="shared" si="220"/>
        <v>339083.04913852183</v>
      </c>
      <c r="BW110" s="28">
        <f t="shared" si="220"/>
        <v>340495.89517659898</v>
      </c>
      <c r="BX110" s="28">
        <f t="shared" si="220"/>
        <v>341914.62807316816</v>
      </c>
      <c r="BY110" s="28">
        <f t="shared" si="220"/>
        <v>343339.27235680632</v>
      </c>
      <c r="BZ110" s="28">
        <f t="shared" ref="BZ110:EK110" si="221">MAX((BZ105)*$D94/12,0)</f>
        <v>344769.85265829304</v>
      </c>
      <c r="CA110" s="28">
        <f t="shared" si="221"/>
        <v>346206.39371103595</v>
      </c>
      <c r="CB110" s="28">
        <f t="shared" si="221"/>
        <v>347648.92035149859</v>
      </c>
      <c r="CC110" s="28">
        <f t="shared" si="221"/>
        <v>349097.4575196298</v>
      </c>
      <c r="CD110" s="28">
        <f t="shared" si="221"/>
        <v>350552.03025929496</v>
      </c>
      <c r="CE110" s="28">
        <f t="shared" si="221"/>
        <v>352012.66371870873</v>
      </c>
      <c r="CF110" s="28">
        <f t="shared" si="221"/>
        <v>353479.38315086992</v>
      </c>
      <c r="CG110" s="28">
        <f t="shared" si="221"/>
        <v>354952.21391399857</v>
      </c>
      <c r="CH110" s="28">
        <f t="shared" si="221"/>
        <v>356431.1814719736</v>
      </c>
      <c r="CI110" s="28">
        <f t="shared" si="221"/>
        <v>357916.31139477348</v>
      </c>
      <c r="CJ110" s="28">
        <f t="shared" si="221"/>
        <v>359407.62935891835</v>
      </c>
      <c r="CK110" s="28">
        <f t="shared" si="221"/>
        <v>360905.16114791384</v>
      </c>
      <c r="CL110" s="28">
        <f t="shared" si="221"/>
        <v>362408.93265269679</v>
      </c>
      <c r="CM110" s="28">
        <f t="shared" si="221"/>
        <v>363918.96987208311</v>
      </c>
      <c r="CN110" s="28">
        <f t="shared" si="221"/>
        <v>365435.29891321674</v>
      </c>
      <c r="CO110" s="28">
        <f t="shared" si="221"/>
        <v>366957.94599202182</v>
      </c>
      <c r="CP110" s="28">
        <f t="shared" si="221"/>
        <v>368486.93743365532</v>
      </c>
      <c r="CQ110" s="28">
        <f t="shared" si="221"/>
        <v>370022.29967296217</v>
      </c>
      <c r="CR110" s="28">
        <f t="shared" si="221"/>
        <v>371564.05925493286</v>
      </c>
      <c r="CS110" s="28">
        <f t="shared" si="221"/>
        <v>373112.24283516174</v>
      </c>
      <c r="CT110" s="28">
        <f t="shared" si="221"/>
        <v>374666.87718030816</v>
      </c>
      <c r="CU110" s="28">
        <f t="shared" si="221"/>
        <v>376227.98916855943</v>
      </c>
      <c r="CV110" s="28">
        <f t="shared" si="221"/>
        <v>377795.60579009517</v>
      </c>
      <c r="CW110" s="28">
        <f t="shared" si="221"/>
        <v>379369.75414755387</v>
      </c>
      <c r="CX110" s="28">
        <f t="shared" si="221"/>
        <v>0</v>
      </c>
      <c r="CY110" s="28">
        <f t="shared" si="221"/>
        <v>0</v>
      </c>
      <c r="CZ110" s="28">
        <f t="shared" si="221"/>
        <v>0</v>
      </c>
      <c r="DA110" s="28">
        <f t="shared" si="221"/>
        <v>0</v>
      </c>
      <c r="DB110" s="28">
        <f t="shared" si="221"/>
        <v>0</v>
      </c>
      <c r="DC110" s="28">
        <f t="shared" si="221"/>
        <v>0</v>
      </c>
      <c r="DD110" s="28">
        <f t="shared" si="221"/>
        <v>0</v>
      </c>
      <c r="DE110" s="28">
        <f t="shared" si="221"/>
        <v>0</v>
      </c>
      <c r="DF110" s="28">
        <f t="shared" si="221"/>
        <v>0</v>
      </c>
      <c r="DG110" s="28">
        <f t="shared" si="221"/>
        <v>0</v>
      </c>
      <c r="DH110" s="28">
        <f t="shared" si="221"/>
        <v>0</v>
      </c>
      <c r="DI110" s="28">
        <f t="shared" si="221"/>
        <v>0</v>
      </c>
      <c r="DJ110" s="28">
        <f t="shared" si="221"/>
        <v>0</v>
      </c>
      <c r="DK110" s="28">
        <f t="shared" si="221"/>
        <v>0</v>
      </c>
      <c r="DL110" s="28">
        <f t="shared" si="221"/>
        <v>0</v>
      </c>
      <c r="DM110" s="28">
        <f t="shared" si="221"/>
        <v>0</v>
      </c>
      <c r="DN110" s="28">
        <f t="shared" si="221"/>
        <v>0</v>
      </c>
      <c r="DO110" s="28">
        <f t="shared" si="221"/>
        <v>0</v>
      </c>
      <c r="DP110" s="28">
        <f t="shared" si="221"/>
        <v>0</v>
      </c>
      <c r="DQ110" s="28">
        <f t="shared" si="221"/>
        <v>0</v>
      </c>
      <c r="DR110" s="28">
        <f t="shared" si="221"/>
        <v>0</v>
      </c>
      <c r="DS110" s="28">
        <f t="shared" si="221"/>
        <v>0</v>
      </c>
      <c r="DT110" s="28">
        <f t="shared" si="221"/>
        <v>0</v>
      </c>
      <c r="DU110" s="28">
        <f t="shared" si="221"/>
        <v>0</v>
      </c>
      <c r="DV110" s="28">
        <f t="shared" si="221"/>
        <v>0</v>
      </c>
      <c r="DW110" s="28">
        <f t="shared" si="221"/>
        <v>0</v>
      </c>
      <c r="DX110" s="28">
        <f t="shared" si="221"/>
        <v>0</v>
      </c>
      <c r="DY110" s="28">
        <f t="shared" si="221"/>
        <v>0</v>
      </c>
      <c r="DZ110" s="28">
        <f t="shared" si="221"/>
        <v>0</v>
      </c>
      <c r="EA110" s="28">
        <f t="shared" si="221"/>
        <v>0</v>
      </c>
      <c r="EB110" s="28">
        <f t="shared" si="221"/>
        <v>0</v>
      </c>
      <c r="EC110" s="28">
        <f t="shared" si="221"/>
        <v>0</v>
      </c>
      <c r="ED110" s="28">
        <f t="shared" si="221"/>
        <v>0</v>
      </c>
      <c r="EE110" s="28">
        <f t="shared" si="221"/>
        <v>0</v>
      </c>
      <c r="EF110" s="28">
        <f t="shared" si="221"/>
        <v>0</v>
      </c>
      <c r="EG110" s="28">
        <f t="shared" si="221"/>
        <v>0</v>
      </c>
      <c r="EH110" s="28">
        <f t="shared" si="221"/>
        <v>0</v>
      </c>
      <c r="EI110" s="28">
        <f t="shared" si="221"/>
        <v>0</v>
      </c>
      <c r="EJ110" s="28">
        <f t="shared" si="221"/>
        <v>0</v>
      </c>
      <c r="EK110" s="28">
        <f t="shared" si="221"/>
        <v>0</v>
      </c>
      <c r="EL110" s="28">
        <f t="shared" ref="EL110" si="222">MAX((EL105)*$D94/12,0)</f>
        <v>0</v>
      </c>
    </row>
    <row r="112" spans="1:142" s="23" customFormat="1">
      <c r="B112" s="102" t="s">
        <v>91</v>
      </c>
      <c r="C112" s="101" t="s">
        <v>371</v>
      </c>
      <c r="F112" s="16">
        <f t="shared" ref="F112:AK112" si="223">F102-F103-IF($F$101=$D$92,F106,0)</f>
        <v>0</v>
      </c>
      <c r="G112" s="16">
        <f t="shared" si="223"/>
        <v>0</v>
      </c>
      <c r="H112" s="16">
        <f t="shared" si="223"/>
        <v>0</v>
      </c>
      <c r="I112" s="16">
        <f t="shared" si="223"/>
        <v>0</v>
      </c>
      <c r="J112" s="16">
        <f t="shared" si="223"/>
        <v>0</v>
      </c>
      <c r="K112" s="16">
        <f t="shared" si="223"/>
        <v>0</v>
      </c>
      <c r="L112" s="16">
        <f t="shared" si="223"/>
        <v>0</v>
      </c>
      <c r="M112" s="16">
        <f t="shared" si="223"/>
        <v>0</v>
      </c>
      <c r="N112" s="16">
        <f t="shared" si="223"/>
        <v>0</v>
      </c>
      <c r="O112" s="16">
        <f t="shared" si="223"/>
        <v>13614195.761248605</v>
      </c>
      <c r="P112" s="16">
        <f t="shared" si="223"/>
        <v>40738259.617079139</v>
      </c>
      <c r="Q112" s="16">
        <f t="shared" si="223"/>
        <v>52163.833333333336</v>
      </c>
      <c r="R112" s="16">
        <f t="shared" si="223"/>
        <v>13575072.886248605</v>
      </c>
      <c r="S112" s="16">
        <f t="shared" si="223"/>
        <v>12360594.761884969</v>
      </c>
      <c r="T112" s="16">
        <f t="shared" si="223"/>
        <v>12360594.761884969</v>
      </c>
      <c r="U112" s="16">
        <f t="shared" si="223"/>
        <v>9277093.7131576948</v>
      </c>
      <c r="V112" s="16">
        <f t="shared" si="223"/>
        <v>9277093.7131576948</v>
      </c>
      <c r="W112" s="16">
        <f t="shared" si="223"/>
        <v>26590.566975878552</v>
      </c>
      <c r="X112" s="16">
        <f t="shared" si="223"/>
        <v>26590.566975878552</v>
      </c>
      <c r="Y112" s="16">
        <f t="shared" si="223"/>
        <v>26590.566975878552</v>
      </c>
      <c r="Z112" s="16">
        <f t="shared" si="223"/>
        <v>26590.566975878552</v>
      </c>
      <c r="AA112" s="16">
        <f t="shared" si="223"/>
        <v>26590.566975878552</v>
      </c>
      <c r="AB112" s="16">
        <f t="shared" si="223"/>
        <v>26590.566975878552</v>
      </c>
      <c r="AC112" s="16">
        <f t="shared" si="223"/>
        <v>26577.207703150809</v>
      </c>
      <c r="AD112" s="16">
        <f t="shared" si="223"/>
        <v>-3393459.2769573368</v>
      </c>
      <c r="AE112" s="16">
        <f t="shared" si="223"/>
        <v>-6477028.162775524</v>
      </c>
      <c r="AF112" s="16">
        <f t="shared" si="223"/>
        <v>5948125.3541638739</v>
      </c>
      <c r="AG112" s="16">
        <f t="shared" si="223"/>
        <v>-42352080.514606073</v>
      </c>
      <c r="AH112" s="16">
        <f t="shared" si="223"/>
        <v>-65166747.057378367</v>
      </c>
      <c r="AI112" s="16">
        <f t="shared" si="223"/>
        <v>0</v>
      </c>
      <c r="AJ112" s="16">
        <f t="shared" si="223"/>
        <v>0</v>
      </c>
      <c r="AK112" s="16">
        <f t="shared" si="223"/>
        <v>0</v>
      </c>
      <c r="AL112" s="16">
        <f t="shared" ref="AL112:BQ112" si="224">AL102-AL103-IF($F$101=$D$92,AL106,0)</f>
        <v>0</v>
      </c>
      <c r="AM112" s="16">
        <f t="shared" si="224"/>
        <v>0</v>
      </c>
      <c r="AN112" s="16">
        <f t="shared" si="224"/>
        <v>0</v>
      </c>
      <c r="AO112" s="16">
        <f t="shared" si="224"/>
        <v>0</v>
      </c>
      <c r="AP112" s="16">
        <f t="shared" si="224"/>
        <v>0</v>
      </c>
      <c r="AQ112" s="16">
        <f t="shared" si="224"/>
        <v>0</v>
      </c>
      <c r="AR112" s="16">
        <f t="shared" si="224"/>
        <v>0</v>
      </c>
      <c r="AS112" s="16">
        <f t="shared" si="224"/>
        <v>0</v>
      </c>
      <c r="AT112" s="16">
        <f t="shared" si="224"/>
        <v>0</v>
      </c>
      <c r="AU112" s="16">
        <f t="shared" si="224"/>
        <v>0</v>
      </c>
      <c r="AV112" s="16">
        <f t="shared" si="224"/>
        <v>0</v>
      </c>
      <c r="AW112" s="16">
        <f t="shared" si="224"/>
        <v>0</v>
      </c>
      <c r="AX112" s="16">
        <f t="shared" si="224"/>
        <v>0</v>
      </c>
      <c r="AY112" s="16">
        <f t="shared" si="224"/>
        <v>0</v>
      </c>
      <c r="AZ112" s="16">
        <f t="shared" si="224"/>
        <v>0</v>
      </c>
      <c r="BA112" s="16">
        <f t="shared" si="224"/>
        <v>0</v>
      </c>
      <c r="BB112" s="16">
        <f t="shared" si="224"/>
        <v>0</v>
      </c>
      <c r="BC112" s="16">
        <f t="shared" si="224"/>
        <v>0</v>
      </c>
      <c r="BD112" s="16">
        <f t="shared" si="224"/>
        <v>0</v>
      </c>
      <c r="BE112" s="16">
        <f t="shared" si="224"/>
        <v>0</v>
      </c>
      <c r="BF112" s="16">
        <f t="shared" si="224"/>
        <v>0</v>
      </c>
      <c r="BG112" s="16">
        <f t="shared" si="224"/>
        <v>0</v>
      </c>
      <c r="BH112" s="16">
        <f t="shared" si="224"/>
        <v>41852387.708543032</v>
      </c>
      <c r="BI112" s="16">
        <f t="shared" si="224"/>
        <v>13040.958333333334</v>
      </c>
      <c r="BJ112" s="16">
        <f t="shared" si="224"/>
        <v>13040.958333333334</v>
      </c>
      <c r="BK112" s="16">
        <f t="shared" si="224"/>
        <v>13040.958333333334</v>
      </c>
      <c r="BL112" s="16">
        <f t="shared" si="224"/>
        <v>13040.958333333334</v>
      </c>
      <c r="BM112" s="16">
        <f t="shared" si="224"/>
        <v>35606484.796771944</v>
      </c>
      <c r="BN112" s="16">
        <f t="shared" si="224"/>
        <v>0</v>
      </c>
      <c r="BO112" s="16">
        <f t="shared" si="224"/>
        <v>0</v>
      </c>
      <c r="BP112" s="16">
        <f t="shared" si="224"/>
        <v>0</v>
      </c>
      <c r="BQ112" s="16">
        <f t="shared" si="224"/>
        <v>0</v>
      </c>
      <c r="BR112" s="16">
        <f t="shared" ref="BR112:CW112" si="225">BR102-BR103-IF($F$101=$D$92,BR106,0)</f>
        <v>0</v>
      </c>
      <c r="BS112" s="16">
        <f t="shared" si="225"/>
        <v>0</v>
      </c>
      <c r="BT112" s="16">
        <f t="shared" si="225"/>
        <v>0</v>
      </c>
      <c r="BU112" s="16">
        <f t="shared" si="225"/>
        <v>0</v>
      </c>
      <c r="BV112" s="16">
        <f t="shared" si="225"/>
        <v>0</v>
      </c>
      <c r="BW112" s="16">
        <f t="shared" si="225"/>
        <v>0</v>
      </c>
      <c r="BX112" s="16">
        <f t="shared" si="225"/>
        <v>0</v>
      </c>
      <c r="BY112" s="16">
        <f t="shared" si="225"/>
        <v>0</v>
      </c>
      <c r="BZ112" s="16">
        <f t="shared" si="225"/>
        <v>0</v>
      </c>
      <c r="CA112" s="16">
        <f t="shared" si="225"/>
        <v>0</v>
      </c>
      <c r="CB112" s="16">
        <f t="shared" si="225"/>
        <v>0</v>
      </c>
      <c r="CC112" s="16">
        <f t="shared" si="225"/>
        <v>0</v>
      </c>
      <c r="CD112" s="16">
        <f t="shared" si="225"/>
        <v>0</v>
      </c>
      <c r="CE112" s="16">
        <f t="shared" si="225"/>
        <v>0</v>
      </c>
      <c r="CF112" s="16">
        <f t="shared" si="225"/>
        <v>0</v>
      </c>
      <c r="CG112" s="16">
        <f t="shared" si="225"/>
        <v>0</v>
      </c>
      <c r="CH112" s="16">
        <f t="shared" si="225"/>
        <v>0</v>
      </c>
      <c r="CI112" s="16">
        <f t="shared" si="225"/>
        <v>0</v>
      </c>
      <c r="CJ112" s="16">
        <f t="shared" si="225"/>
        <v>0</v>
      </c>
      <c r="CK112" s="16">
        <f t="shared" si="225"/>
        <v>0</v>
      </c>
      <c r="CL112" s="16">
        <f t="shared" si="225"/>
        <v>0</v>
      </c>
      <c r="CM112" s="16">
        <f t="shared" si="225"/>
        <v>0</v>
      </c>
      <c r="CN112" s="16">
        <f t="shared" si="225"/>
        <v>0</v>
      </c>
      <c r="CO112" s="16">
        <f t="shared" si="225"/>
        <v>0</v>
      </c>
      <c r="CP112" s="16">
        <f t="shared" si="225"/>
        <v>0</v>
      </c>
      <c r="CQ112" s="16">
        <f t="shared" si="225"/>
        <v>0</v>
      </c>
      <c r="CR112" s="16">
        <f t="shared" si="225"/>
        <v>0</v>
      </c>
      <c r="CS112" s="16">
        <f t="shared" si="225"/>
        <v>0</v>
      </c>
      <c r="CT112" s="16">
        <f t="shared" si="225"/>
        <v>0</v>
      </c>
      <c r="CU112" s="16">
        <f t="shared" si="225"/>
        <v>0</v>
      </c>
      <c r="CV112" s="16">
        <f t="shared" si="225"/>
        <v>0</v>
      </c>
      <c r="CW112" s="16">
        <f t="shared" si="225"/>
        <v>0</v>
      </c>
      <c r="CX112" s="16">
        <f t="shared" ref="CX112:EC112" si="226">CX102-CX103-IF($F$101=$D$92,CX106,0)</f>
        <v>0</v>
      </c>
      <c r="CY112" s="16">
        <f t="shared" si="226"/>
        <v>0</v>
      </c>
      <c r="CZ112" s="16">
        <f t="shared" si="226"/>
        <v>0</v>
      </c>
      <c r="DA112" s="16">
        <f t="shared" si="226"/>
        <v>0</v>
      </c>
      <c r="DB112" s="16">
        <f t="shared" si="226"/>
        <v>0</v>
      </c>
      <c r="DC112" s="16">
        <f t="shared" si="226"/>
        <v>0</v>
      </c>
      <c r="DD112" s="16">
        <f t="shared" si="226"/>
        <v>0</v>
      </c>
      <c r="DE112" s="16">
        <f t="shared" si="226"/>
        <v>0</v>
      </c>
      <c r="DF112" s="16">
        <f t="shared" si="226"/>
        <v>0</v>
      </c>
      <c r="DG112" s="16">
        <f t="shared" si="226"/>
        <v>0</v>
      </c>
      <c r="DH112" s="16">
        <f t="shared" si="226"/>
        <v>0</v>
      </c>
      <c r="DI112" s="16">
        <f t="shared" si="226"/>
        <v>0</v>
      </c>
      <c r="DJ112" s="16">
        <f t="shared" si="226"/>
        <v>0</v>
      </c>
      <c r="DK112" s="16">
        <f t="shared" si="226"/>
        <v>0</v>
      </c>
      <c r="DL112" s="16">
        <f t="shared" si="226"/>
        <v>0</v>
      </c>
      <c r="DM112" s="16">
        <f t="shared" si="226"/>
        <v>0</v>
      </c>
      <c r="DN112" s="16">
        <f t="shared" si="226"/>
        <v>0</v>
      </c>
      <c r="DO112" s="16">
        <f t="shared" si="226"/>
        <v>0</v>
      </c>
      <c r="DP112" s="16">
        <f t="shared" si="226"/>
        <v>0</v>
      </c>
      <c r="DQ112" s="16">
        <f t="shared" si="226"/>
        <v>0</v>
      </c>
      <c r="DR112" s="16">
        <f t="shared" si="226"/>
        <v>0</v>
      </c>
      <c r="DS112" s="16">
        <f t="shared" si="226"/>
        <v>0</v>
      </c>
      <c r="DT112" s="16">
        <f t="shared" si="226"/>
        <v>0</v>
      </c>
      <c r="DU112" s="16">
        <f t="shared" si="226"/>
        <v>0</v>
      </c>
      <c r="DV112" s="16">
        <f t="shared" si="226"/>
        <v>0</v>
      </c>
      <c r="DW112" s="16">
        <f t="shared" si="226"/>
        <v>0</v>
      </c>
      <c r="DX112" s="16">
        <f t="shared" si="226"/>
        <v>0</v>
      </c>
      <c r="DY112" s="16">
        <f t="shared" si="226"/>
        <v>0</v>
      </c>
      <c r="DZ112" s="16">
        <f t="shared" si="226"/>
        <v>0</v>
      </c>
      <c r="EA112" s="16">
        <f t="shared" si="226"/>
        <v>0</v>
      </c>
      <c r="EB112" s="16">
        <f t="shared" si="226"/>
        <v>0</v>
      </c>
      <c r="EC112" s="16">
        <f t="shared" si="226"/>
        <v>0</v>
      </c>
      <c r="ED112" s="16">
        <f t="shared" ref="ED112:EL112" si="227">ED102-ED103-IF($F$101=$D$92,ED106,0)</f>
        <v>0</v>
      </c>
      <c r="EE112" s="16">
        <f t="shared" si="227"/>
        <v>0</v>
      </c>
      <c r="EF112" s="16">
        <f t="shared" si="227"/>
        <v>0</v>
      </c>
      <c r="EG112" s="16">
        <f t="shared" si="227"/>
        <v>0</v>
      </c>
      <c r="EH112" s="16">
        <f t="shared" si="227"/>
        <v>0</v>
      </c>
      <c r="EI112" s="16">
        <f t="shared" si="227"/>
        <v>0</v>
      </c>
      <c r="EJ112" s="16">
        <f t="shared" si="227"/>
        <v>0</v>
      </c>
      <c r="EK112" s="16">
        <f t="shared" si="227"/>
        <v>0</v>
      </c>
      <c r="EL112" s="16">
        <f t="shared" si="227"/>
        <v>0</v>
      </c>
    </row>
    <row r="113" spans="1:142" s="23" customFormat="1">
      <c r="C113" s="101" t="s">
        <v>66</v>
      </c>
      <c r="F113" s="16">
        <f>F110</f>
        <v>0</v>
      </c>
      <c r="G113" s="16">
        <f t="shared" ref="G113:BR113" si="228">G110</f>
        <v>0</v>
      </c>
      <c r="H113" s="16">
        <f t="shared" si="228"/>
        <v>0</v>
      </c>
      <c r="I113" s="16">
        <f t="shared" si="228"/>
        <v>0</v>
      </c>
      <c r="J113" s="16">
        <f t="shared" si="228"/>
        <v>0</v>
      </c>
      <c r="K113" s="16">
        <f t="shared" si="228"/>
        <v>0</v>
      </c>
      <c r="L113" s="16">
        <f t="shared" si="228"/>
        <v>0</v>
      </c>
      <c r="M113" s="16">
        <f t="shared" si="228"/>
        <v>0</v>
      </c>
      <c r="N113" s="16">
        <f t="shared" si="228"/>
        <v>0</v>
      </c>
      <c r="O113" s="16">
        <f t="shared" si="228"/>
        <v>56725.815671869197</v>
      </c>
      <c r="P113" s="16">
        <f t="shared" si="228"/>
        <v>226704.92164166505</v>
      </c>
      <c r="Q113" s="16">
        <f t="shared" si="228"/>
        <v>227866.87478739422</v>
      </c>
      <c r="R113" s="16">
        <f t="shared" si="228"/>
        <v>285379.12379171094</v>
      </c>
      <c r="S113" s="16">
        <f t="shared" si="228"/>
        <v>338070.68164869706</v>
      </c>
      <c r="T113" s="16">
        <f t="shared" si="228"/>
        <v>390981.78766342072</v>
      </c>
      <c r="U113" s="16">
        <f t="shared" si="228"/>
        <v>431265.43558350875</v>
      </c>
      <c r="V113" s="16">
        <f t="shared" si="228"/>
        <v>471716.93203659711</v>
      </c>
      <c r="W113" s="16">
        <f t="shared" si="228"/>
        <v>473793.21328248241</v>
      </c>
      <c r="X113" s="16">
        <f t="shared" si="228"/>
        <v>475878.14570022561</v>
      </c>
      <c r="Y113" s="16">
        <f t="shared" si="228"/>
        <v>477971.76533637597</v>
      </c>
      <c r="Z113" s="16">
        <f t="shared" si="228"/>
        <v>480074.108387677</v>
      </c>
      <c r="AA113" s="16">
        <f t="shared" si="228"/>
        <v>482185.21120169183</v>
      </c>
      <c r="AB113" s="16">
        <f t="shared" si="228"/>
        <v>484305.11027743173</v>
      </c>
      <c r="AC113" s="16">
        <f t="shared" si="228"/>
        <v>486433.78660235082</v>
      </c>
      <c r="AD113" s="16">
        <f t="shared" si="228"/>
        <v>488460.59404652723</v>
      </c>
      <c r="AE113" s="16">
        <f t="shared" si="228"/>
        <v>476356.43286773219</v>
      </c>
      <c r="AF113" s="16">
        <f t="shared" si="228"/>
        <v>476137.4896354659</v>
      </c>
      <c r="AG113" s="16">
        <f t="shared" si="228"/>
        <v>478121.39584228024</v>
      </c>
      <c r="AH113" s="16">
        <f t="shared" si="228"/>
        <v>303646.56618076446</v>
      </c>
      <c r="AI113" s="16">
        <f t="shared" si="228"/>
        <v>19059.945753234824</v>
      </c>
      <c r="AJ113" s="16">
        <f t="shared" si="228"/>
        <v>0</v>
      </c>
      <c r="AK113" s="16">
        <f t="shared" si="228"/>
        <v>0</v>
      </c>
      <c r="AL113" s="16">
        <f t="shared" si="228"/>
        <v>0</v>
      </c>
      <c r="AM113" s="16">
        <f t="shared" si="228"/>
        <v>0</v>
      </c>
      <c r="AN113" s="16">
        <f t="shared" si="228"/>
        <v>0</v>
      </c>
      <c r="AO113" s="16">
        <f t="shared" si="228"/>
        <v>0</v>
      </c>
      <c r="AP113" s="16">
        <f t="shared" si="228"/>
        <v>0</v>
      </c>
      <c r="AQ113" s="16">
        <f t="shared" si="228"/>
        <v>0</v>
      </c>
      <c r="AR113" s="16">
        <f t="shared" si="228"/>
        <v>0</v>
      </c>
      <c r="AS113" s="16">
        <f t="shared" si="228"/>
        <v>0</v>
      </c>
      <c r="AT113" s="16">
        <f t="shared" si="228"/>
        <v>0</v>
      </c>
      <c r="AU113" s="16">
        <f t="shared" si="228"/>
        <v>0</v>
      </c>
      <c r="AV113" s="16">
        <f t="shared" si="228"/>
        <v>0</v>
      </c>
      <c r="AW113" s="16">
        <f t="shared" si="228"/>
        <v>0</v>
      </c>
      <c r="AX113" s="16">
        <f t="shared" si="228"/>
        <v>0</v>
      </c>
      <c r="AY113" s="16">
        <f t="shared" si="228"/>
        <v>0</v>
      </c>
      <c r="AZ113" s="16">
        <f t="shared" si="228"/>
        <v>0</v>
      </c>
      <c r="BA113" s="16">
        <f t="shared" si="228"/>
        <v>0</v>
      </c>
      <c r="BB113" s="16">
        <f t="shared" si="228"/>
        <v>0</v>
      </c>
      <c r="BC113" s="16">
        <f t="shared" si="228"/>
        <v>0</v>
      </c>
      <c r="BD113" s="16">
        <f t="shared" si="228"/>
        <v>0</v>
      </c>
      <c r="BE113" s="16">
        <f t="shared" si="228"/>
        <v>0</v>
      </c>
      <c r="BF113" s="16">
        <f t="shared" si="228"/>
        <v>0</v>
      </c>
      <c r="BG113" s="16">
        <f t="shared" si="228"/>
        <v>0</v>
      </c>
      <c r="BH113" s="16">
        <f t="shared" si="228"/>
        <v>174384.94878559592</v>
      </c>
      <c r="BI113" s="16">
        <f t="shared" si="228"/>
        <v>175165.89006525817</v>
      </c>
      <c r="BJ113" s="16">
        <f t="shared" si="228"/>
        <v>175950.08526691899</v>
      </c>
      <c r="BK113" s="16">
        <f t="shared" si="228"/>
        <v>176737.54794858675</v>
      </c>
      <c r="BL113" s="16">
        <f t="shared" si="228"/>
        <v>177528.29172476145</v>
      </c>
      <c r="BM113" s="16">
        <f t="shared" si="228"/>
        <v>326628.34626016446</v>
      </c>
      <c r="BN113" s="16">
        <f t="shared" si="228"/>
        <v>327989.29770291509</v>
      </c>
      <c r="BO113" s="16">
        <f t="shared" si="228"/>
        <v>329355.91977667733</v>
      </c>
      <c r="BP113" s="16">
        <f t="shared" si="228"/>
        <v>330728.23610908008</v>
      </c>
      <c r="BQ113" s="16">
        <f t="shared" si="228"/>
        <v>332106.27042620128</v>
      </c>
      <c r="BR113" s="16">
        <f t="shared" si="228"/>
        <v>333490.04655297712</v>
      </c>
      <c r="BS113" s="16">
        <f t="shared" ref="BS113:ED113" si="229">BS110</f>
        <v>334879.58841361449</v>
      </c>
      <c r="BT113" s="16">
        <f t="shared" si="229"/>
        <v>336274.92003200459</v>
      </c>
      <c r="BU113" s="16">
        <f t="shared" si="229"/>
        <v>337676.06553213793</v>
      </c>
      <c r="BV113" s="16">
        <f t="shared" si="229"/>
        <v>339083.04913852183</v>
      </c>
      <c r="BW113" s="16">
        <f t="shared" si="229"/>
        <v>340495.89517659898</v>
      </c>
      <c r="BX113" s="16">
        <f t="shared" si="229"/>
        <v>341914.62807316816</v>
      </c>
      <c r="BY113" s="16">
        <f t="shared" si="229"/>
        <v>343339.27235680632</v>
      </c>
      <c r="BZ113" s="16">
        <f t="shared" si="229"/>
        <v>344769.85265829304</v>
      </c>
      <c r="CA113" s="16">
        <f t="shared" si="229"/>
        <v>346206.39371103595</v>
      </c>
      <c r="CB113" s="16">
        <f t="shared" si="229"/>
        <v>347648.92035149859</v>
      </c>
      <c r="CC113" s="16">
        <f t="shared" si="229"/>
        <v>349097.4575196298</v>
      </c>
      <c r="CD113" s="16">
        <f t="shared" si="229"/>
        <v>350552.03025929496</v>
      </c>
      <c r="CE113" s="16">
        <f t="shared" si="229"/>
        <v>352012.66371870873</v>
      </c>
      <c r="CF113" s="16">
        <f t="shared" si="229"/>
        <v>353479.38315086992</v>
      </c>
      <c r="CG113" s="16">
        <f t="shared" si="229"/>
        <v>354952.21391399857</v>
      </c>
      <c r="CH113" s="16">
        <f t="shared" si="229"/>
        <v>356431.1814719736</v>
      </c>
      <c r="CI113" s="16">
        <f t="shared" si="229"/>
        <v>357916.31139477348</v>
      </c>
      <c r="CJ113" s="16">
        <f t="shared" si="229"/>
        <v>359407.62935891835</v>
      </c>
      <c r="CK113" s="16">
        <f t="shared" si="229"/>
        <v>360905.16114791384</v>
      </c>
      <c r="CL113" s="16">
        <f t="shared" si="229"/>
        <v>362408.93265269679</v>
      </c>
      <c r="CM113" s="16">
        <f t="shared" si="229"/>
        <v>363918.96987208311</v>
      </c>
      <c r="CN113" s="16">
        <f t="shared" si="229"/>
        <v>365435.29891321674</v>
      </c>
      <c r="CO113" s="16">
        <f t="shared" si="229"/>
        <v>366957.94599202182</v>
      </c>
      <c r="CP113" s="16">
        <f t="shared" si="229"/>
        <v>368486.93743365532</v>
      </c>
      <c r="CQ113" s="16">
        <f t="shared" si="229"/>
        <v>370022.29967296217</v>
      </c>
      <c r="CR113" s="16">
        <f t="shared" si="229"/>
        <v>371564.05925493286</v>
      </c>
      <c r="CS113" s="16">
        <f t="shared" si="229"/>
        <v>373112.24283516174</v>
      </c>
      <c r="CT113" s="16">
        <f t="shared" si="229"/>
        <v>374666.87718030816</v>
      </c>
      <c r="CU113" s="16">
        <f t="shared" si="229"/>
        <v>376227.98916855943</v>
      </c>
      <c r="CV113" s="16">
        <f t="shared" si="229"/>
        <v>377795.60579009517</v>
      </c>
      <c r="CW113" s="16">
        <f t="shared" si="229"/>
        <v>379369.75414755387</v>
      </c>
      <c r="CX113" s="16">
        <f t="shared" si="229"/>
        <v>0</v>
      </c>
      <c r="CY113" s="16">
        <f t="shared" si="229"/>
        <v>0</v>
      </c>
      <c r="CZ113" s="16">
        <f t="shared" si="229"/>
        <v>0</v>
      </c>
      <c r="DA113" s="16">
        <f t="shared" si="229"/>
        <v>0</v>
      </c>
      <c r="DB113" s="16">
        <f t="shared" si="229"/>
        <v>0</v>
      </c>
      <c r="DC113" s="16">
        <f t="shared" si="229"/>
        <v>0</v>
      </c>
      <c r="DD113" s="16">
        <f t="shared" si="229"/>
        <v>0</v>
      </c>
      <c r="DE113" s="16">
        <f t="shared" si="229"/>
        <v>0</v>
      </c>
      <c r="DF113" s="16">
        <f t="shared" si="229"/>
        <v>0</v>
      </c>
      <c r="DG113" s="16">
        <f t="shared" si="229"/>
        <v>0</v>
      </c>
      <c r="DH113" s="16">
        <f t="shared" si="229"/>
        <v>0</v>
      </c>
      <c r="DI113" s="16">
        <f t="shared" si="229"/>
        <v>0</v>
      </c>
      <c r="DJ113" s="16">
        <f t="shared" si="229"/>
        <v>0</v>
      </c>
      <c r="DK113" s="16">
        <f t="shared" si="229"/>
        <v>0</v>
      </c>
      <c r="DL113" s="16">
        <f t="shared" si="229"/>
        <v>0</v>
      </c>
      <c r="DM113" s="16">
        <f t="shared" si="229"/>
        <v>0</v>
      </c>
      <c r="DN113" s="16">
        <f t="shared" si="229"/>
        <v>0</v>
      </c>
      <c r="DO113" s="16">
        <f t="shared" si="229"/>
        <v>0</v>
      </c>
      <c r="DP113" s="16">
        <f t="shared" si="229"/>
        <v>0</v>
      </c>
      <c r="DQ113" s="16">
        <f t="shared" si="229"/>
        <v>0</v>
      </c>
      <c r="DR113" s="16">
        <f t="shared" si="229"/>
        <v>0</v>
      </c>
      <c r="DS113" s="16">
        <f t="shared" si="229"/>
        <v>0</v>
      </c>
      <c r="DT113" s="16">
        <f t="shared" si="229"/>
        <v>0</v>
      </c>
      <c r="DU113" s="16">
        <f t="shared" si="229"/>
        <v>0</v>
      </c>
      <c r="DV113" s="16">
        <f t="shared" si="229"/>
        <v>0</v>
      </c>
      <c r="DW113" s="16">
        <f t="shared" si="229"/>
        <v>0</v>
      </c>
      <c r="DX113" s="16">
        <f t="shared" si="229"/>
        <v>0</v>
      </c>
      <c r="DY113" s="16">
        <f t="shared" si="229"/>
        <v>0</v>
      </c>
      <c r="DZ113" s="16">
        <f t="shared" si="229"/>
        <v>0</v>
      </c>
      <c r="EA113" s="16">
        <f t="shared" si="229"/>
        <v>0</v>
      </c>
      <c r="EB113" s="16">
        <f t="shared" si="229"/>
        <v>0</v>
      </c>
      <c r="EC113" s="16">
        <f t="shared" si="229"/>
        <v>0</v>
      </c>
      <c r="ED113" s="16">
        <f t="shared" si="229"/>
        <v>0</v>
      </c>
      <c r="EE113" s="16">
        <f t="shared" ref="EE113:EL113" si="230">EE110</f>
        <v>0</v>
      </c>
      <c r="EF113" s="16">
        <f t="shared" si="230"/>
        <v>0</v>
      </c>
      <c r="EG113" s="16">
        <f t="shared" si="230"/>
        <v>0</v>
      </c>
      <c r="EH113" s="16">
        <f t="shared" si="230"/>
        <v>0</v>
      </c>
      <c r="EI113" s="16">
        <f t="shared" si="230"/>
        <v>0</v>
      </c>
      <c r="EJ113" s="16">
        <f t="shared" si="230"/>
        <v>0</v>
      </c>
      <c r="EK113" s="16">
        <f t="shared" si="230"/>
        <v>0</v>
      </c>
      <c r="EL113" s="16">
        <f t="shared" si="230"/>
        <v>0</v>
      </c>
    </row>
    <row r="114" spans="1:142" s="23" customFormat="1">
      <c r="C114" s="101" t="s">
        <v>359</v>
      </c>
      <c r="F114" s="16">
        <f t="shared" ref="F114:AK114" si="231">F102-F103-F104-F108</f>
        <v>0</v>
      </c>
      <c r="G114" s="16">
        <f t="shared" si="231"/>
        <v>0</v>
      </c>
      <c r="H114" s="16">
        <f t="shared" si="231"/>
        <v>0</v>
      </c>
      <c r="I114" s="16">
        <f t="shared" si="231"/>
        <v>0</v>
      </c>
      <c r="J114" s="16">
        <f t="shared" si="231"/>
        <v>0</v>
      </c>
      <c r="K114" s="16">
        <f t="shared" si="231"/>
        <v>0</v>
      </c>
      <c r="L114" s="16">
        <f t="shared" si="231"/>
        <v>0</v>
      </c>
      <c r="M114" s="16">
        <f t="shared" si="231"/>
        <v>0</v>
      </c>
      <c r="N114" s="16">
        <f t="shared" si="231"/>
        <v>0</v>
      </c>
      <c r="O114" s="16">
        <f t="shared" si="231"/>
        <v>13614195.761248605</v>
      </c>
      <c r="P114" s="16">
        <f t="shared" si="231"/>
        <v>40738259.617079139</v>
      </c>
      <c r="Q114" s="16">
        <f t="shared" si="231"/>
        <v>52163.833333333336</v>
      </c>
      <c r="R114" s="16">
        <f t="shared" si="231"/>
        <v>13575072.886248605</v>
      </c>
      <c r="S114" s="16">
        <f t="shared" si="231"/>
        <v>12360594.761884969</v>
      </c>
      <c r="T114" s="16">
        <f t="shared" si="231"/>
        <v>12360594.761884969</v>
      </c>
      <c r="U114" s="16">
        <f t="shared" si="231"/>
        <v>9277093.7131576948</v>
      </c>
      <c r="V114" s="16">
        <f t="shared" si="231"/>
        <v>9277093.7131576948</v>
      </c>
      <c r="W114" s="16">
        <f t="shared" si="231"/>
        <v>26590.566975878552</v>
      </c>
      <c r="X114" s="16">
        <f t="shared" si="231"/>
        <v>26590.566975878552</v>
      </c>
      <c r="Y114" s="16">
        <f t="shared" si="231"/>
        <v>26590.566975878552</v>
      </c>
      <c r="Z114" s="16">
        <f t="shared" si="231"/>
        <v>26590.566975878552</v>
      </c>
      <c r="AA114" s="16">
        <f t="shared" si="231"/>
        <v>26590.566975878552</v>
      </c>
      <c r="AB114" s="16">
        <f t="shared" si="231"/>
        <v>26590.566975878552</v>
      </c>
      <c r="AC114" s="16">
        <f t="shared" si="231"/>
        <v>26577.207703150809</v>
      </c>
      <c r="AD114" s="16">
        <f t="shared" si="231"/>
        <v>-3393459.2769573368</v>
      </c>
      <c r="AE114" s="16">
        <f t="shared" si="231"/>
        <v>-6477028.162775524</v>
      </c>
      <c r="AF114" s="16">
        <f t="shared" si="231"/>
        <v>5948125.3541638739</v>
      </c>
      <c r="AG114" s="16">
        <f t="shared" si="231"/>
        <v>-42352080.514606073</v>
      </c>
      <c r="AH114" s="16">
        <f t="shared" si="231"/>
        <v>-68604435.468787879</v>
      </c>
      <c r="AI114" s="16">
        <f t="shared" si="231"/>
        <v>-4593446.9265295919</v>
      </c>
      <c r="AJ114" s="16">
        <f t="shared" si="231"/>
        <v>0</v>
      </c>
      <c r="AK114" s="16">
        <f t="shared" si="231"/>
        <v>0</v>
      </c>
      <c r="AL114" s="16">
        <f t="shared" ref="AL114:BQ114" si="232">AL102-AL103-AL104-AL108</f>
        <v>0</v>
      </c>
      <c r="AM114" s="16">
        <f t="shared" si="232"/>
        <v>0</v>
      </c>
      <c r="AN114" s="16">
        <f t="shared" si="232"/>
        <v>0</v>
      </c>
      <c r="AO114" s="16">
        <f t="shared" si="232"/>
        <v>0</v>
      </c>
      <c r="AP114" s="16">
        <f t="shared" si="232"/>
        <v>0</v>
      </c>
      <c r="AQ114" s="16">
        <f t="shared" si="232"/>
        <v>0</v>
      </c>
      <c r="AR114" s="16">
        <f t="shared" si="232"/>
        <v>0</v>
      </c>
      <c r="AS114" s="16">
        <f t="shared" si="232"/>
        <v>0</v>
      </c>
      <c r="AT114" s="16">
        <f t="shared" si="232"/>
        <v>0</v>
      </c>
      <c r="AU114" s="16">
        <f t="shared" si="232"/>
        <v>0</v>
      </c>
      <c r="AV114" s="16">
        <f t="shared" si="232"/>
        <v>0</v>
      </c>
      <c r="AW114" s="16">
        <f t="shared" si="232"/>
        <v>0</v>
      </c>
      <c r="AX114" s="16">
        <f t="shared" si="232"/>
        <v>0</v>
      </c>
      <c r="AY114" s="16">
        <f t="shared" si="232"/>
        <v>0</v>
      </c>
      <c r="AZ114" s="16">
        <f t="shared" si="232"/>
        <v>0</v>
      </c>
      <c r="BA114" s="16">
        <f t="shared" si="232"/>
        <v>0</v>
      </c>
      <c r="BB114" s="16">
        <f t="shared" si="232"/>
        <v>0</v>
      </c>
      <c r="BC114" s="16">
        <f t="shared" si="232"/>
        <v>0</v>
      </c>
      <c r="BD114" s="16">
        <f t="shared" si="232"/>
        <v>0</v>
      </c>
      <c r="BE114" s="16">
        <f t="shared" si="232"/>
        <v>0</v>
      </c>
      <c r="BF114" s="16">
        <f t="shared" si="232"/>
        <v>0</v>
      </c>
      <c r="BG114" s="16">
        <f t="shared" si="232"/>
        <v>0</v>
      </c>
      <c r="BH114" s="16">
        <f t="shared" si="232"/>
        <v>41852387.708543032</v>
      </c>
      <c r="BI114" s="16">
        <f t="shared" si="232"/>
        <v>13040.958333333334</v>
      </c>
      <c r="BJ114" s="16">
        <f t="shared" si="232"/>
        <v>13040.958333333334</v>
      </c>
      <c r="BK114" s="16">
        <f t="shared" si="232"/>
        <v>13040.958333333334</v>
      </c>
      <c r="BL114" s="16">
        <f t="shared" si="232"/>
        <v>13040.958333333334</v>
      </c>
      <c r="BM114" s="16">
        <f t="shared" si="232"/>
        <v>35606484.796771944</v>
      </c>
      <c r="BN114" s="16">
        <f t="shared" si="232"/>
        <v>0</v>
      </c>
      <c r="BO114" s="16">
        <f t="shared" si="232"/>
        <v>0</v>
      </c>
      <c r="BP114" s="16">
        <f t="shared" si="232"/>
        <v>0</v>
      </c>
      <c r="BQ114" s="16">
        <f t="shared" si="232"/>
        <v>0</v>
      </c>
      <c r="BR114" s="16">
        <f t="shared" ref="BR114:CW114" si="233">BR102-BR103-BR104-BR108</f>
        <v>0</v>
      </c>
      <c r="BS114" s="16">
        <f t="shared" si="233"/>
        <v>0</v>
      </c>
      <c r="BT114" s="16">
        <f t="shared" si="233"/>
        <v>0</v>
      </c>
      <c r="BU114" s="16">
        <f t="shared" si="233"/>
        <v>0</v>
      </c>
      <c r="BV114" s="16">
        <f t="shared" si="233"/>
        <v>0</v>
      </c>
      <c r="BW114" s="16">
        <f t="shared" si="233"/>
        <v>0</v>
      </c>
      <c r="BX114" s="16">
        <f t="shared" si="233"/>
        <v>0</v>
      </c>
      <c r="BY114" s="16">
        <f t="shared" si="233"/>
        <v>0</v>
      </c>
      <c r="BZ114" s="16">
        <f t="shared" si="233"/>
        <v>0</v>
      </c>
      <c r="CA114" s="16">
        <f t="shared" si="233"/>
        <v>0</v>
      </c>
      <c r="CB114" s="16">
        <f t="shared" si="233"/>
        <v>0</v>
      </c>
      <c r="CC114" s="16">
        <f t="shared" si="233"/>
        <v>0</v>
      </c>
      <c r="CD114" s="16">
        <f t="shared" si="233"/>
        <v>0</v>
      </c>
      <c r="CE114" s="16">
        <f t="shared" si="233"/>
        <v>0</v>
      </c>
      <c r="CF114" s="16">
        <f t="shared" si="233"/>
        <v>0</v>
      </c>
      <c r="CG114" s="16">
        <f t="shared" si="233"/>
        <v>0</v>
      </c>
      <c r="CH114" s="16">
        <f t="shared" si="233"/>
        <v>0</v>
      </c>
      <c r="CI114" s="16">
        <f t="shared" si="233"/>
        <v>0</v>
      </c>
      <c r="CJ114" s="16">
        <f t="shared" si="233"/>
        <v>0</v>
      </c>
      <c r="CK114" s="16">
        <f t="shared" si="233"/>
        <v>0</v>
      </c>
      <c r="CL114" s="16">
        <f t="shared" si="233"/>
        <v>0</v>
      </c>
      <c r="CM114" s="16">
        <f t="shared" si="233"/>
        <v>0</v>
      </c>
      <c r="CN114" s="16">
        <f t="shared" si="233"/>
        <v>0</v>
      </c>
      <c r="CO114" s="16">
        <f t="shared" si="233"/>
        <v>0</v>
      </c>
      <c r="CP114" s="16">
        <f t="shared" si="233"/>
        <v>0</v>
      </c>
      <c r="CQ114" s="16">
        <f t="shared" si="233"/>
        <v>0</v>
      </c>
      <c r="CR114" s="16">
        <f t="shared" si="233"/>
        <v>0</v>
      </c>
      <c r="CS114" s="16">
        <f t="shared" si="233"/>
        <v>0</v>
      </c>
      <c r="CT114" s="16">
        <f t="shared" si="233"/>
        <v>0</v>
      </c>
      <c r="CU114" s="16">
        <f t="shared" si="233"/>
        <v>0</v>
      </c>
      <c r="CV114" s="16">
        <f t="shared" si="233"/>
        <v>0</v>
      </c>
      <c r="CW114" s="16">
        <f t="shared" si="233"/>
        <v>-91428110.749560475</v>
      </c>
      <c r="CX114" s="16">
        <f t="shared" ref="CX114:EC114" si="234">CX102-CX103-CX104-CX108</f>
        <v>0</v>
      </c>
      <c r="CY114" s="16">
        <f t="shared" si="234"/>
        <v>0</v>
      </c>
      <c r="CZ114" s="16">
        <f t="shared" si="234"/>
        <v>0</v>
      </c>
      <c r="DA114" s="16">
        <f t="shared" si="234"/>
        <v>0</v>
      </c>
      <c r="DB114" s="16">
        <f t="shared" si="234"/>
        <v>0</v>
      </c>
      <c r="DC114" s="16">
        <f t="shared" si="234"/>
        <v>0</v>
      </c>
      <c r="DD114" s="16">
        <f t="shared" si="234"/>
        <v>0</v>
      </c>
      <c r="DE114" s="16">
        <f t="shared" si="234"/>
        <v>0</v>
      </c>
      <c r="DF114" s="16">
        <f t="shared" si="234"/>
        <v>0</v>
      </c>
      <c r="DG114" s="16">
        <f t="shared" si="234"/>
        <v>0</v>
      </c>
      <c r="DH114" s="16">
        <f t="shared" si="234"/>
        <v>0</v>
      </c>
      <c r="DI114" s="16">
        <f t="shared" si="234"/>
        <v>0</v>
      </c>
      <c r="DJ114" s="16">
        <f t="shared" si="234"/>
        <v>0</v>
      </c>
      <c r="DK114" s="16">
        <f t="shared" si="234"/>
        <v>0</v>
      </c>
      <c r="DL114" s="16">
        <f t="shared" si="234"/>
        <v>0</v>
      </c>
      <c r="DM114" s="16">
        <f t="shared" si="234"/>
        <v>0</v>
      </c>
      <c r="DN114" s="16">
        <f t="shared" si="234"/>
        <v>0</v>
      </c>
      <c r="DO114" s="16">
        <f t="shared" si="234"/>
        <v>0</v>
      </c>
      <c r="DP114" s="16">
        <f t="shared" si="234"/>
        <v>0</v>
      </c>
      <c r="DQ114" s="16">
        <f t="shared" si="234"/>
        <v>0</v>
      </c>
      <c r="DR114" s="16">
        <f t="shared" si="234"/>
        <v>0</v>
      </c>
      <c r="DS114" s="16">
        <f t="shared" si="234"/>
        <v>0</v>
      </c>
      <c r="DT114" s="16">
        <f t="shared" si="234"/>
        <v>0</v>
      </c>
      <c r="DU114" s="16">
        <f t="shared" si="234"/>
        <v>0</v>
      </c>
      <c r="DV114" s="16">
        <f t="shared" si="234"/>
        <v>0</v>
      </c>
      <c r="DW114" s="16">
        <f t="shared" si="234"/>
        <v>0</v>
      </c>
      <c r="DX114" s="16">
        <f t="shared" si="234"/>
        <v>0</v>
      </c>
      <c r="DY114" s="16">
        <f t="shared" si="234"/>
        <v>0</v>
      </c>
      <c r="DZ114" s="16">
        <f t="shared" si="234"/>
        <v>0</v>
      </c>
      <c r="EA114" s="16">
        <f t="shared" si="234"/>
        <v>0</v>
      </c>
      <c r="EB114" s="16">
        <f t="shared" si="234"/>
        <v>0</v>
      </c>
      <c r="EC114" s="16">
        <f t="shared" si="234"/>
        <v>0</v>
      </c>
      <c r="ED114" s="16">
        <f t="shared" ref="ED114:EL114" si="235">ED102-ED103-ED104-ED108</f>
        <v>0</v>
      </c>
      <c r="EE114" s="16">
        <f t="shared" si="235"/>
        <v>0</v>
      </c>
      <c r="EF114" s="16">
        <f t="shared" si="235"/>
        <v>0</v>
      </c>
      <c r="EG114" s="16">
        <f t="shared" si="235"/>
        <v>0</v>
      </c>
      <c r="EH114" s="16">
        <f t="shared" si="235"/>
        <v>0</v>
      </c>
      <c r="EI114" s="16">
        <f t="shared" si="235"/>
        <v>0</v>
      </c>
      <c r="EJ114" s="16">
        <f t="shared" si="235"/>
        <v>0</v>
      </c>
      <c r="EK114" s="16">
        <f t="shared" si="235"/>
        <v>0</v>
      </c>
      <c r="EL114" s="16">
        <f t="shared" si="235"/>
        <v>0</v>
      </c>
    </row>
    <row r="115" spans="1:142" s="14" customFormat="1"/>
    <row r="116" spans="1:142" s="14" customFormat="1">
      <c r="A116" s="14" t="s">
        <v>49</v>
      </c>
      <c r="B116" s="14" t="s">
        <v>92</v>
      </c>
      <c r="C116" s="14" t="s">
        <v>230</v>
      </c>
      <c r="D116" s="137">
        <v>42005</v>
      </c>
    </row>
    <row r="117" spans="1:142" s="14" customFormat="1">
      <c r="C117" s="14" t="s">
        <v>211</v>
      </c>
      <c r="D117" s="139">
        <v>42278</v>
      </c>
    </row>
    <row r="118" spans="1:142" s="14" customFormat="1">
      <c r="B118"/>
      <c r="C118" s="14" t="s">
        <v>212</v>
      </c>
      <c r="D118" s="139">
        <v>44896</v>
      </c>
    </row>
    <row r="119" spans="1:142" s="14" customFormat="1">
      <c r="C119" s="14" t="s">
        <v>74</v>
      </c>
      <c r="D119" s="109">
        <v>0.5</v>
      </c>
    </row>
    <row r="120" spans="1:142" s="14" customFormat="1">
      <c r="C120" s="14" t="s">
        <v>75</v>
      </c>
      <c r="D120" s="91">
        <v>0.05</v>
      </c>
    </row>
    <row r="121" spans="1:142" s="14" customFormat="1">
      <c r="C121" s="14" t="s">
        <v>26</v>
      </c>
      <c r="D121" s="140">
        <v>379736896</v>
      </c>
    </row>
    <row r="122" spans="1:142" s="14" customFormat="1">
      <c r="C122" s="14" t="s">
        <v>76</v>
      </c>
      <c r="D122" s="140">
        <v>271240640</v>
      </c>
    </row>
    <row r="123" spans="1:142" s="14" customFormat="1">
      <c r="C123" s="14" t="s">
        <v>77</v>
      </c>
      <c r="D123" s="90" t="s">
        <v>49</v>
      </c>
    </row>
    <row r="124" spans="1:142" s="14" customFormat="1">
      <c r="C124" s="14" t="s">
        <v>32</v>
      </c>
      <c r="F124" s="13">
        <f>D116</f>
        <v>42005</v>
      </c>
      <c r="G124" s="13">
        <f>EDATE(F124,1)</f>
        <v>42036</v>
      </c>
      <c r="H124" s="13">
        <f t="shared" ref="H124:BS124" si="236">EDATE(G124,1)</f>
        <v>42064</v>
      </c>
      <c r="I124" s="13">
        <f t="shared" si="236"/>
        <v>42095</v>
      </c>
      <c r="J124" s="13">
        <f t="shared" si="236"/>
        <v>42125</v>
      </c>
      <c r="K124" s="13">
        <f t="shared" si="236"/>
        <v>42156</v>
      </c>
      <c r="L124" s="13">
        <f t="shared" si="236"/>
        <v>42186</v>
      </c>
      <c r="M124" s="13">
        <f t="shared" si="236"/>
        <v>42217</v>
      </c>
      <c r="N124" s="13">
        <f t="shared" si="236"/>
        <v>42248</v>
      </c>
      <c r="O124" s="13">
        <f t="shared" si="236"/>
        <v>42278</v>
      </c>
      <c r="P124" s="13">
        <f t="shared" si="236"/>
        <v>42309</v>
      </c>
      <c r="Q124" s="13">
        <f t="shared" si="236"/>
        <v>42339</v>
      </c>
      <c r="R124" s="13">
        <f t="shared" si="236"/>
        <v>42370</v>
      </c>
      <c r="S124" s="13">
        <f t="shared" si="236"/>
        <v>42401</v>
      </c>
      <c r="T124" s="13">
        <f t="shared" si="236"/>
        <v>42430</v>
      </c>
      <c r="U124" s="13">
        <f t="shared" si="236"/>
        <v>42461</v>
      </c>
      <c r="V124" s="13">
        <f t="shared" si="236"/>
        <v>42491</v>
      </c>
      <c r="W124" s="13">
        <f t="shared" si="236"/>
        <v>42522</v>
      </c>
      <c r="X124" s="13">
        <f t="shared" si="236"/>
        <v>42552</v>
      </c>
      <c r="Y124" s="13">
        <f t="shared" si="236"/>
        <v>42583</v>
      </c>
      <c r="Z124" s="13">
        <f t="shared" si="236"/>
        <v>42614</v>
      </c>
      <c r="AA124" s="13">
        <f t="shared" si="236"/>
        <v>42644</v>
      </c>
      <c r="AB124" s="13">
        <f t="shared" si="236"/>
        <v>42675</v>
      </c>
      <c r="AC124" s="13">
        <f t="shared" si="236"/>
        <v>42705</v>
      </c>
      <c r="AD124" s="13">
        <f t="shared" si="236"/>
        <v>42736</v>
      </c>
      <c r="AE124" s="13">
        <f t="shared" si="236"/>
        <v>42767</v>
      </c>
      <c r="AF124" s="13">
        <f t="shared" si="236"/>
        <v>42795</v>
      </c>
      <c r="AG124" s="13">
        <f t="shared" si="236"/>
        <v>42826</v>
      </c>
      <c r="AH124" s="13">
        <f t="shared" si="236"/>
        <v>42856</v>
      </c>
      <c r="AI124" s="13">
        <f t="shared" si="236"/>
        <v>42887</v>
      </c>
      <c r="AJ124" s="13">
        <f t="shared" si="236"/>
        <v>42917</v>
      </c>
      <c r="AK124" s="13">
        <f t="shared" si="236"/>
        <v>42948</v>
      </c>
      <c r="AL124" s="13">
        <f t="shared" si="236"/>
        <v>42979</v>
      </c>
      <c r="AM124" s="13">
        <f t="shared" si="236"/>
        <v>43009</v>
      </c>
      <c r="AN124" s="13">
        <f t="shared" si="236"/>
        <v>43040</v>
      </c>
      <c r="AO124" s="13">
        <f t="shared" si="236"/>
        <v>43070</v>
      </c>
      <c r="AP124" s="13">
        <f t="shared" si="236"/>
        <v>43101</v>
      </c>
      <c r="AQ124" s="13">
        <f t="shared" si="236"/>
        <v>43132</v>
      </c>
      <c r="AR124" s="13">
        <f t="shared" si="236"/>
        <v>43160</v>
      </c>
      <c r="AS124" s="13">
        <f t="shared" si="236"/>
        <v>43191</v>
      </c>
      <c r="AT124" s="13">
        <f t="shared" si="236"/>
        <v>43221</v>
      </c>
      <c r="AU124" s="13">
        <f t="shared" si="236"/>
        <v>43252</v>
      </c>
      <c r="AV124" s="13">
        <f t="shared" si="236"/>
        <v>43282</v>
      </c>
      <c r="AW124" s="13">
        <f t="shared" si="236"/>
        <v>43313</v>
      </c>
      <c r="AX124" s="13">
        <f t="shared" si="236"/>
        <v>43344</v>
      </c>
      <c r="AY124" s="13">
        <f t="shared" si="236"/>
        <v>43374</v>
      </c>
      <c r="AZ124" s="13">
        <f t="shared" si="236"/>
        <v>43405</v>
      </c>
      <c r="BA124" s="13">
        <f t="shared" si="236"/>
        <v>43435</v>
      </c>
      <c r="BB124" s="13">
        <f t="shared" si="236"/>
        <v>43466</v>
      </c>
      <c r="BC124" s="13">
        <f t="shared" si="236"/>
        <v>43497</v>
      </c>
      <c r="BD124" s="13">
        <f t="shared" si="236"/>
        <v>43525</v>
      </c>
      <c r="BE124" s="13">
        <f t="shared" si="236"/>
        <v>43556</v>
      </c>
      <c r="BF124" s="13">
        <f t="shared" si="236"/>
        <v>43586</v>
      </c>
      <c r="BG124" s="13">
        <f t="shared" si="236"/>
        <v>43617</v>
      </c>
      <c r="BH124" s="13">
        <f t="shared" si="236"/>
        <v>43647</v>
      </c>
      <c r="BI124" s="13">
        <f t="shared" si="236"/>
        <v>43678</v>
      </c>
      <c r="BJ124" s="13">
        <f t="shared" si="236"/>
        <v>43709</v>
      </c>
      <c r="BK124" s="13">
        <f t="shared" si="236"/>
        <v>43739</v>
      </c>
      <c r="BL124" s="13">
        <f t="shared" si="236"/>
        <v>43770</v>
      </c>
      <c r="BM124" s="13">
        <f t="shared" si="236"/>
        <v>43800</v>
      </c>
      <c r="BN124" s="13">
        <f t="shared" si="236"/>
        <v>43831</v>
      </c>
      <c r="BO124" s="13">
        <f t="shared" si="236"/>
        <v>43862</v>
      </c>
      <c r="BP124" s="13">
        <f t="shared" si="236"/>
        <v>43891</v>
      </c>
      <c r="BQ124" s="13">
        <f t="shared" si="236"/>
        <v>43922</v>
      </c>
      <c r="BR124" s="13">
        <f t="shared" si="236"/>
        <v>43952</v>
      </c>
      <c r="BS124" s="13">
        <f t="shared" si="236"/>
        <v>43983</v>
      </c>
      <c r="BT124" s="13">
        <f t="shared" ref="BT124:EE124" si="237">EDATE(BS124,1)</f>
        <v>44013</v>
      </c>
      <c r="BU124" s="13">
        <f t="shared" si="237"/>
        <v>44044</v>
      </c>
      <c r="BV124" s="13">
        <f t="shared" si="237"/>
        <v>44075</v>
      </c>
      <c r="BW124" s="13">
        <f t="shared" si="237"/>
        <v>44105</v>
      </c>
      <c r="BX124" s="13">
        <f t="shared" si="237"/>
        <v>44136</v>
      </c>
      <c r="BY124" s="13">
        <f t="shared" si="237"/>
        <v>44166</v>
      </c>
      <c r="BZ124" s="13">
        <f t="shared" si="237"/>
        <v>44197</v>
      </c>
      <c r="CA124" s="13">
        <f t="shared" si="237"/>
        <v>44228</v>
      </c>
      <c r="CB124" s="13">
        <f t="shared" si="237"/>
        <v>44256</v>
      </c>
      <c r="CC124" s="13">
        <f t="shared" si="237"/>
        <v>44287</v>
      </c>
      <c r="CD124" s="13">
        <f t="shared" si="237"/>
        <v>44317</v>
      </c>
      <c r="CE124" s="13">
        <f t="shared" si="237"/>
        <v>44348</v>
      </c>
      <c r="CF124" s="13">
        <f t="shared" si="237"/>
        <v>44378</v>
      </c>
      <c r="CG124" s="13">
        <f t="shared" si="237"/>
        <v>44409</v>
      </c>
      <c r="CH124" s="13">
        <f t="shared" si="237"/>
        <v>44440</v>
      </c>
      <c r="CI124" s="13">
        <f t="shared" si="237"/>
        <v>44470</v>
      </c>
      <c r="CJ124" s="13">
        <f t="shared" si="237"/>
        <v>44501</v>
      </c>
      <c r="CK124" s="13">
        <f t="shared" si="237"/>
        <v>44531</v>
      </c>
      <c r="CL124" s="13">
        <f t="shared" si="237"/>
        <v>44562</v>
      </c>
      <c r="CM124" s="13">
        <f t="shared" si="237"/>
        <v>44593</v>
      </c>
      <c r="CN124" s="13">
        <f t="shared" si="237"/>
        <v>44621</v>
      </c>
      <c r="CO124" s="13">
        <f t="shared" si="237"/>
        <v>44652</v>
      </c>
      <c r="CP124" s="13">
        <f t="shared" si="237"/>
        <v>44682</v>
      </c>
      <c r="CQ124" s="13">
        <f t="shared" si="237"/>
        <v>44713</v>
      </c>
      <c r="CR124" s="13">
        <f t="shared" si="237"/>
        <v>44743</v>
      </c>
      <c r="CS124" s="13">
        <f t="shared" si="237"/>
        <v>44774</v>
      </c>
      <c r="CT124" s="13">
        <f t="shared" si="237"/>
        <v>44805</v>
      </c>
      <c r="CU124" s="13">
        <f t="shared" si="237"/>
        <v>44835</v>
      </c>
      <c r="CV124" s="13">
        <f t="shared" si="237"/>
        <v>44866</v>
      </c>
      <c r="CW124" s="13">
        <f t="shared" si="237"/>
        <v>44896</v>
      </c>
      <c r="CX124" s="13">
        <f t="shared" si="237"/>
        <v>44927</v>
      </c>
      <c r="CY124" s="13">
        <f t="shared" si="237"/>
        <v>44958</v>
      </c>
      <c r="CZ124" s="13">
        <f t="shared" si="237"/>
        <v>44986</v>
      </c>
      <c r="DA124" s="13">
        <f t="shared" si="237"/>
        <v>45017</v>
      </c>
      <c r="DB124" s="13">
        <f t="shared" si="237"/>
        <v>45047</v>
      </c>
      <c r="DC124" s="13">
        <f t="shared" si="237"/>
        <v>45078</v>
      </c>
      <c r="DD124" s="13">
        <f t="shared" si="237"/>
        <v>45108</v>
      </c>
      <c r="DE124" s="13">
        <f t="shared" si="237"/>
        <v>45139</v>
      </c>
      <c r="DF124" s="13">
        <f t="shared" si="237"/>
        <v>45170</v>
      </c>
      <c r="DG124" s="13">
        <f t="shared" si="237"/>
        <v>45200</v>
      </c>
      <c r="DH124" s="13">
        <f t="shared" si="237"/>
        <v>45231</v>
      </c>
      <c r="DI124" s="13">
        <f t="shared" si="237"/>
        <v>45261</v>
      </c>
      <c r="DJ124" s="13">
        <f t="shared" si="237"/>
        <v>45292</v>
      </c>
      <c r="DK124" s="13">
        <f t="shared" si="237"/>
        <v>45323</v>
      </c>
      <c r="DL124" s="13">
        <f t="shared" si="237"/>
        <v>45352</v>
      </c>
      <c r="DM124" s="13">
        <f t="shared" si="237"/>
        <v>45383</v>
      </c>
      <c r="DN124" s="13">
        <f t="shared" si="237"/>
        <v>45413</v>
      </c>
      <c r="DO124" s="13">
        <f t="shared" si="237"/>
        <v>45444</v>
      </c>
      <c r="DP124" s="13">
        <f t="shared" si="237"/>
        <v>45474</v>
      </c>
      <c r="DQ124" s="13">
        <f t="shared" si="237"/>
        <v>45505</v>
      </c>
      <c r="DR124" s="13">
        <f t="shared" si="237"/>
        <v>45536</v>
      </c>
      <c r="DS124" s="13">
        <f t="shared" si="237"/>
        <v>45566</v>
      </c>
      <c r="DT124" s="13">
        <f t="shared" si="237"/>
        <v>45597</v>
      </c>
      <c r="DU124" s="13">
        <f t="shared" si="237"/>
        <v>45627</v>
      </c>
      <c r="DV124" s="13">
        <f t="shared" si="237"/>
        <v>45658</v>
      </c>
      <c r="DW124" s="13">
        <f t="shared" si="237"/>
        <v>45689</v>
      </c>
      <c r="DX124" s="13">
        <f t="shared" si="237"/>
        <v>45717</v>
      </c>
      <c r="DY124" s="13">
        <f t="shared" si="237"/>
        <v>45748</v>
      </c>
      <c r="DZ124" s="13">
        <f t="shared" si="237"/>
        <v>45778</v>
      </c>
      <c r="EA124" s="13">
        <f t="shared" si="237"/>
        <v>45809</v>
      </c>
      <c r="EB124" s="13">
        <f t="shared" si="237"/>
        <v>45839</v>
      </c>
      <c r="EC124" s="13">
        <f t="shared" si="237"/>
        <v>45870</v>
      </c>
      <c r="ED124" s="13">
        <f t="shared" si="237"/>
        <v>45901</v>
      </c>
      <c r="EE124" s="13">
        <f t="shared" si="237"/>
        <v>45931</v>
      </c>
      <c r="EF124" s="13">
        <f t="shared" ref="EF124:EL124" si="238">EDATE(EE124,1)</f>
        <v>45962</v>
      </c>
      <c r="EG124" s="13">
        <f t="shared" si="238"/>
        <v>45992</v>
      </c>
      <c r="EH124" s="13">
        <f t="shared" si="238"/>
        <v>46023</v>
      </c>
      <c r="EI124" s="13">
        <f t="shared" si="238"/>
        <v>46054</v>
      </c>
      <c r="EJ124" s="13">
        <f t="shared" si="238"/>
        <v>46082</v>
      </c>
      <c r="EK124" s="13">
        <f t="shared" si="238"/>
        <v>46113</v>
      </c>
      <c r="EL124" s="13">
        <f t="shared" si="238"/>
        <v>46143</v>
      </c>
    </row>
    <row r="125" spans="1:142" s="14" customFormat="1">
      <c r="C125" s="14" t="s">
        <v>79</v>
      </c>
      <c r="F125" s="105">
        <v>0</v>
      </c>
      <c r="G125" s="105">
        <v>0</v>
      </c>
      <c r="H125" s="105">
        <v>0</v>
      </c>
      <c r="I125" s="105">
        <v>0</v>
      </c>
      <c r="J125" s="105">
        <v>0</v>
      </c>
      <c r="K125" s="105">
        <v>0</v>
      </c>
      <c r="L125" s="105">
        <v>0</v>
      </c>
      <c r="M125" s="105">
        <v>0</v>
      </c>
      <c r="N125" s="105">
        <v>0</v>
      </c>
      <c r="O125" s="105">
        <v>-27228391.522497211</v>
      </c>
      <c r="P125" s="105">
        <v>-81476519.234158278</v>
      </c>
      <c r="Q125" s="105">
        <v>-104327.66666666667</v>
      </c>
      <c r="R125" s="105">
        <v>-27150145.772497211</v>
      </c>
      <c r="S125" s="105">
        <v>-24721189.523769937</v>
      </c>
      <c r="T125" s="105">
        <v>-24721189.523769937</v>
      </c>
      <c r="U125" s="105">
        <v>-18554187.42631539</v>
      </c>
      <c r="V125" s="105">
        <v>-18554187.42631539</v>
      </c>
      <c r="W125" s="105">
        <v>-53181.133951757103</v>
      </c>
      <c r="X125" s="105">
        <v>-53181.133951757103</v>
      </c>
      <c r="Y125" s="105">
        <v>-53181.133951757103</v>
      </c>
      <c r="Z125" s="105">
        <v>-53181.133951757103</v>
      </c>
      <c r="AA125" s="105">
        <v>-53181.133951757103</v>
      </c>
      <c r="AB125" s="105">
        <v>-53181.133951757103</v>
      </c>
      <c r="AC125" s="105">
        <v>-53154.415406301618</v>
      </c>
      <c r="AD125" s="105">
        <v>3393459.2769573368</v>
      </c>
      <c r="AE125" s="105">
        <v>6477028.162775524</v>
      </c>
      <c r="AF125" s="105">
        <v>-11896250.708327748</v>
      </c>
      <c r="AG125" s="105">
        <v>42352080.514606073</v>
      </c>
      <c r="AH125" s="105">
        <v>68604435.468787879</v>
      </c>
      <c r="AI125" s="105">
        <v>43554458.268787876</v>
      </c>
      <c r="AJ125" s="105">
        <v>68604435.468787879</v>
      </c>
      <c r="AK125" s="105">
        <v>68604435.468787879</v>
      </c>
      <c r="AL125" s="105">
        <v>68604435.468787879</v>
      </c>
      <c r="AM125" s="105">
        <v>68604435.468787879</v>
      </c>
      <c r="AN125" s="105">
        <v>66229439.268787876</v>
      </c>
      <c r="AO125" s="105">
        <v>66229585.998969704</v>
      </c>
      <c r="AP125" s="105">
        <v>71090821.100060597</v>
      </c>
      <c r="AQ125" s="105">
        <v>71091107.523333356</v>
      </c>
      <c r="AR125" s="105">
        <v>72324638.340787873</v>
      </c>
      <c r="AS125" s="105">
        <v>72325452.01060611</v>
      </c>
      <c r="AT125" s="105">
        <v>75829660.262969688</v>
      </c>
      <c r="AU125" s="105">
        <v>75829660.262969688</v>
      </c>
      <c r="AV125" s="105">
        <v>75829660.262969688</v>
      </c>
      <c r="AW125" s="105">
        <v>69468108.182969689</v>
      </c>
      <c r="AX125" s="105">
        <v>69468108.182969689</v>
      </c>
      <c r="AY125" s="105">
        <v>53316436.0229697</v>
      </c>
      <c r="AZ125" s="105">
        <v>53316436.0229697</v>
      </c>
      <c r="BA125" s="105">
        <v>7432988.7546060709</v>
      </c>
      <c r="BB125" s="105">
        <v>8049754.163333334</v>
      </c>
      <c r="BC125" s="105">
        <v>8049754.163333334</v>
      </c>
      <c r="BD125" s="105">
        <v>8049754.163333334</v>
      </c>
      <c r="BE125" s="105">
        <v>8049754.163333334</v>
      </c>
      <c r="BF125" s="105">
        <v>8049754.163333334</v>
      </c>
      <c r="BG125" s="105">
        <v>8049754.163333334</v>
      </c>
      <c r="BH125" s="105">
        <v>-83704775.417086065</v>
      </c>
      <c r="BI125" s="105">
        <v>-26081.916666666668</v>
      </c>
      <c r="BJ125" s="105">
        <v>-26081.916666666668</v>
      </c>
      <c r="BK125" s="105">
        <v>-26081.916666666668</v>
      </c>
      <c r="BL125" s="105">
        <v>-26081.916666666668</v>
      </c>
      <c r="BM125" s="105">
        <v>-71212969.593543887</v>
      </c>
      <c r="BN125" s="105">
        <v>0</v>
      </c>
      <c r="BO125" s="105">
        <v>0</v>
      </c>
      <c r="BP125" s="105">
        <v>0</v>
      </c>
      <c r="BQ125" s="105">
        <v>0</v>
      </c>
      <c r="BR125" s="105">
        <v>0</v>
      </c>
      <c r="BS125" s="105">
        <v>0</v>
      </c>
      <c r="BT125" s="105">
        <v>0</v>
      </c>
      <c r="BU125" s="105">
        <v>0</v>
      </c>
      <c r="BV125" s="105">
        <v>0</v>
      </c>
      <c r="BW125" s="105">
        <v>0</v>
      </c>
      <c r="BX125" s="105">
        <v>0</v>
      </c>
      <c r="BY125" s="105">
        <v>0</v>
      </c>
      <c r="BZ125" s="105">
        <v>0</v>
      </c>
      <c r="CA125" s="105">
        <v>0</v>
      </c>
      <c r="CB125" s="105">
        <v>0</v>
      </c>
      <c r="CC125" s="105">
        <v>0</v>
      </c>
      <c r="CD125" s="105">
        <v>0</v>
      </c>
      <c r="CE125" s="105">
        <v>0</v>
      </c>
      <c r="CF125" s="105">
        <v>0</v>
      </c>
      <c r="CG125" s="105">
        <v>0</v>
      </c>
      <c r="CH125" s="105">
        <v>0</v>
      </c>
      <c r="CI125" s="105">
        <v>0</v>
      </c>
      <c r="CJ125" s="105">
        <v>0</v>
      </c>
      <c r="CK125" s="105">
        <v>0</v>
      </c>
      <c r="CL125" s="105">
        <v>0</v>
      </c>
      <c r="CM125" s="105">
        <v>0</v>
      </c>
      <c r="CN125" s="105">
        <v>0</v>
      </c>
      <c r="CO125" s="105">
        <v>0</v>
      </c>
      <c r="CP125" s="105">
        <v>0</v>
      </c>
      <c r="CQ125" s="105">
        <v>0</v>
      </c>
      <c r="CR125" s="105">
        <v>0</v>
      </c>
      <c r="CS125" s="105">
        <v>0</v>
      </c>
      <c r="CT125" s="105">
        <v>0</v>
      </c>
      <c r="CU125" s="105">
        <v>0</v>
      </c>
      <c r="CV125" s="105">
        <v>0</v>
      </c>
      <c r="CW125" s="105">
        <v>0</v>
      </c>
      <c r="CX125" s="105">
        <v>0</v>
      </c>
      <c r="CY125" s="105">
        <v>0</v>
      </c>
      <c r="CZ125" s="105">
        <v>0</v>
      </c>
      <c r="DA125" s="105">
        <v>0</v>
      </c>
      <c r="DB125" s="105">
        <v>0</v>
      </c>
      <c r="DC125" s="105">
        <v>0</v>
      </c>
      <c r="DD125" s="105">
        <v>0</v>
      </c>
      <c r="DE125" s="105">
        <v>0</v>
      </c>
      <c r="DF125" s="105">
        <v>0</v>
      </c>
      <c r="DG125" s="105">
        <v>0</v>
      </c>
      <c r="DH125" s="105">
        <v>0</v>
      </c>
      <c r="DI125" s="105">
        <v>0</v>
      </c>
      <c r="DJ125" s="105">
        <v>0</v>
      </c>
      <c r="DK125" s="105">
        <v>0</v>
      </c>
      <c r="DL125" s="105">
        <v>0</v>
      </c>
      <c r="DM125" s="105">
        <v>0</v>
      </c>
      <c r="DN125" s="105">
        <v>0</v>
      </c>
      <c r="DO125" s="105">
        <v>0</v>
      </c>
      <c r="DP125" s="105">
        <v>0</v>
      </c>
      <c r="DQ125" s="105">
        <v>0</v>
      </c>
      <c r="DR125" s="105">
        <v>0</v>
      </c>
      <c r="DS125" s="105">
        <v>0</v>
      </c>
      <c r="DT125" s="105">
        <v>0</v>
      </c>
      <c r="DU125" s="105">
        <v>0</v>
      </c>
      <c r="DV125" s="105">
        <v>0</v>
      </c>
      <c r="DW125" s="105">
        <v>0</v>
      </c>
      <c r="DX125" s="105">
        <v>0</v>
      </c>
      <c r="DY125" s="105">
        <v>0</v>
      </c>
      <c r="DZ125" s="105">
        <v>0</v>
      </c>
      <c r="EA125" s="105">
        <v>0</v>
      </c>
      <c r="EB125" s="105">
        <v>0</v>
      </c>
      <c r="EC125" s="105">
        <v>0</v>
      </c>
      <c r="ED125" s="105">
        <v>0</v>
      </c>
      <c r="EE125" s="105">
        <v>0</v>
      </c>
      <c r="EF125" s="105">
        <v>0</v>
      </c>
      <c r="EG125" s="105">
        <v>0</v>
      </c>
      <c r="EH125" s="105">
        <v>0</v>
      </c>
      <c r="EI125" s="105">
        <v>0</v>
      </c>
      <c r="EJ125" s="105">
        <v>0</v>
      </c>
      <c r="EK125" s="105">
        <v>0</v>
      </c>
      <c r="EL125" s="105">
        <v>0</v>
      </c>
    </row>
    <row r="126" spans="1:142" s="14" customFormat="1"/>
    <row r="127" spans="1:142" s="14" customFormat="1">
      <c r="B127" s="14" t="s">
        <v>155</v>
      </c>
      <c r="C127" s="14" t="s">
        <v>32</v>
      </c>
      <c r="F127" s="13">
        <f>F124</f>
        <v>42005</v>
      </c>
      <c r="G127" s="13">
        <f>EDATE(F127,1)</f>
        <v>42036</v>
      </c>
      <c r="H127" s="13">
        <f t="shared" ref="H127:BS127" si="239">EDATE(G127,1)</f>
        <v>42064</v>
      </c>
      <c r="I127" s="13">
        <f t="shared" si="239"/>
        <v>42095</v>
      </c>
      <c r="J127" s="13">
        <f t="shared" si="239"/>
        <v>42125</v>
      </c>
      <c r="K127" s="13">
        <f t="shared" si="239"/>
        <v>42156</v>
      </c>
      <c r="L127" s="13">
        <f t="shared" si="239"/>
        <v>42186</v>
      </c>
      <c r="M127" s="13">
        <f t="shared" si="239"/>
        <v>42217</v>
      </c>
      <c r="N127" s="13">
        <f t="shared" si="239"/>
        <v>42248</v>
      </c>
      <c r="O127" s="13">
        <f t="shared" si="239"/>
        <v>42278</v>
      </c>
      <c r="P127" s="13">
        <f t="shared" si="239"/>
        <v>42309</v>
      </c>
      <c r="Q127" s="13">
        <f t="shared" si="239"/>
        <v>42339</v>
      </c>
      <c r="R127" s="13">
        <f t="shared" si="239"/>
        <v>42370</v>
      </c>
      <c r="S127" s="13">
        <f t="shared" si="239"/>
        <v>42401</v>
      </c>
      <c r="T127" s="13">
        <f t="shared" si="239"/>
        <v>42430</v>
      </c>
      <c r="U127" s="13">
        <f t="shared" si="239"/>
        <v>42461</v>
      </c>
      <c r="V127" s="13">
        <f t="shared" si="239"/>
        <v>42491</v>
      </c>
      <c r="W127" s="13">
        <f t="shared" si="239"/>
        <v>42522</v>
      </c>
      <c r="X127" s="13">
        <f t="shared" si="239"/>
        <v>42552</v>
      </c>
      <c r="Y127" s="13">
        <f t="shared" si="239"/>
        <v>42583</v>
      </c>
      <c r="Z127" s="13">
        <f t="shared" si="239"/>
        <v>42614</v>
      </c>
      <c r="AA127" s="13">
        <f t="shared" si="239"/>
        <v>42644</v>
      </c>
      <c r="AB127" s="13">
        <f t="shared" si="239"/>
        <v>42675</v>
      </c>
      <c r="AC127" s="13">
        <f t="shared" si="239"/>
        <v>42705</v>
      </c>
      <c r="AD127" s="13">
        <f t="shared" si="239"/>
        <v>42736</v>
      </c>
      <c r="AE127" s="13">
        <f t="shared" si="239"/>
        <v>42767</v>
      </c>
      <c r="AF127" s="13">
        <f t="shared" si="239"/>
        <v>42795</v>
      </c>
      <c r="AG127" s="13">
        <f t="shared" si="239"/>
        <v>42826</v>
      </c>
      <c r="AH127" s="13">
        <f t="shared" si="239"/>
        <v>42856</v>
      </c>
      <c r="AI127" s="13">
        <f t="shared" si="239"/>
        <v>42887</v>
      </c>
      <c r="AJ127" s="13">
        <f t="shared" si="239"/>
        <v>42917</v>
      </c>
      <c r="AK127" s="13">
        <f t="shared" si="239"/>
        <v>42948</v>
      </c>
      <c r="AL127" s="13">
        <f t="shared" si="239"/>
        <v>42979</v>
      </c>
      <c r="AM127" s="13">
        <f t="shared" si="239"/>
        <v>43009</v>
      </c>
      <c r="AN127" s="13">
        <f t="shared" si="239"/>
        <v>43040</v>
      </c>
      <c r="AO127" s="13">
        <f t="shared" si="239"/>
        <v>43070</v>
      </c>
      <c r="AP127" s="13">
        <f t="shared" si="239"/>
        <v>43101</v>
      </c>
      <c r="AQ127" s="13">
        <f t="shared" si="239"/>
        <v>43132</v>
      </c>
      <c r="AR127" s="13">
        <f t="shared" si="239"/>
        <v>43160</v>
      </c>
      <c r="AS127" s="13">
        <f t="shared" si="239"/>
        <v>43191</v>
      </c>
      <c r="AT127" s="13">
        <f t="shared" si="239"/>
        <v>43221</v>
      </c>
      <c r="AU127" s="13">
        <f t="shared" si="239"/>
        <v>43252</v>
      </c>
      <c r="AV127" s="13">
        <f t="shared" si="239"/>
        <v>43282</v>
      </c>
      <c r="AW127" s="13">
        <f t="shared" si="239"/>
        <v>43313</v>
      </c>
      <c r="AX127" s="13">
        <f t="shared" si="239"/>
        <v>43344</v>
      </c>
      <c r="AY127" s="13">
        <f t="shared" si="239"/>
        <v>43374</v>
      </c>
      <c r="AZ127" s="13">
        <f t="shared" si="239"/>
        <v>43405</v>
      </c>
      <c r="BA127" s="13">
        <f t="shared" si="239"/>
        <v>43435</v>
      </c>
      <c r="BB127" s="13">
        <f t="shared" si="239"/>
        <v>43466</v>
      </c>
      <c r="BC127" s="13">
        <f t="shared" si="239"/>
        <v>43497</v>
      </c>
      <c r="BD127" s="13">
        <f t="shared" si="239"/>
        <v>43525</v>
      </c>
      <c r="BE127" s="13">
        <f t="shared" si="239"/>
        <v>43556</v>
      </c>
      <c r="BF127" s="13">
        <f t="shared" si="239"/>
        <v>43586</v>
      </c>
      <c r="BG127" s="13">
        <f t="shared" si="239"/>
        <v>43617</v>
      </c>
      <c r="BH127" s="13">
        <f t="shared" si="239"/>
        <v>43647</v>
      </c>
      <c r="BI127" s="13">
        <f t="shared" si="239"/>
        <v>43678</v>
      </c>
      <c r="BJ127" s="13">
        <f t="shared" si="239"/>
        <v>43709</v>
      </c>
      <c r="BK127" s="13">
        <f t="shared" si="239"/>
        <v>43739</v>
      </c>
      <c r="BL127" s="13">
        <f t="shared" si="239"/>
        <v>43770</v>
      </c>
      <c r="BM127" s="13">
        <f t="shared" si="239"/>
        <v>43800</v>
      </c>
      <c r="BN127" s="13">
        <f t="shared" si="239"/>
        <v>43831</v>
      </c>
      <c r="BO127" s="13">
        <f t="shared" si="239"/>
        <v>43862</v>
      </c>
      <c r="BP127" s="13">
        <f t="shared" si="239"/>
        <v>43891</v>
      </c>
      <c r="BQ127" s="13">
        <f t="shared" si="239"/>
        <v>43922</v>
      </c>
      <c r="BR127" s="13">
        <f t="shared" si="239"/>
        <v>43952</v>
      </c>
      <c r="BS127" s="13">
        <f t="shared" si="239"/>
        <v>43983</v>
      </c>
      <c r="BT127" s="13">
        <f t="shared" ref="BT127:EE127" si="240">EDATE(BS127,1)</f>
        <v>44013</v>
      </c>
      <c r="BU127" s="13">
        <f t="shared" si="240"/>
        <v>44044</v>
      </c>
      <c r="BV127" s="13">
        <f t="shared" si="240"/>
        <v>44075</v>
      </c>
      <c r="BW127" s="13">
        <f t="shared" si="240"/>
        <v>44105</v>
      </c>
      <c r="BX127" s="13">
        <f t="shared" si="240"/>
        <v>44136</v>
      </c>
      <c r="BY127" s="13">
        <f t="shared" si="240"/>
        <v>44166</v>
      </c>
      <c r="BZ127" s="13">
        <f t="shared" si="240"/>
        <v>44197</v>
      </c>
      <c r="CA127" s="13">
        <f t="shared" si="240"/>
        <v>44228</v>
      </c>
      <c r="CB127" s="13">
        <f t="shared" si="240"/>
        <v>44256</v>
      </c>
      <c r="CC127" s="13">
        <f t="shared" si="240"/>
        <v>44287</v>
      </c>
      <c r="CD127" s="13">
        <f t="shared" si="240"/>
        <v>44317</v>
      </c>
      <c r="CE127" s="13">
        <f t="shared" si="240"/>
        <v>44348</v>
      </c>
      <c r="CF127" s="13">
        <f t="shared" si="240"/>
        <v>44378</v>
      </c>
      <c r="CG127" s="13">
        <f t="shared" si="240"/>
        <v>44409</v>
      </c>
      <c r="CH127" s="13">
        <f t="shared" si="240"/>
        <v>44440</v>
      </c>
      <c r="CI127" s="13">
        <f t="shared" si="240"/>
        <v>44470</v>
      </c>
      <c r="CJ127" s="13">
        <f t="shared" si="240"/>
        <v>44501</v>
      </c>
      <c r="CK127" s="13">
        <f t="shared" si="240"/>
        <v>44531</v>
      </c>
      <c r="CL127" s="13">
        <f t="shared" si="240"/>
        <v>44562</v>
      </c>
      <c r="CM127" s="13">
        <f t="shared" si="240"/>
        <v>44593</v>
      </c>
      <c r="CN127" s="13">
        <f t="shared" si="240"/>
        <v>44621</v>
      </c>
      <c r="CO127" s="13">
        <f t="shared" si="240"/>
        <v>44652</v>
      </c>
      <c r="CP127" s="13">
        <f t="shared" si="240"/>
        <v>44682</v>
      </c>
      <c r="CQ127" s="13">
        <f t="shared" si="240"/>
        <v>44713</v>
      </c>
      <c r="CR127" s="13">
        <f t="shared" si="240"/>
        <v>44743</v>
      </c>
      <c r="CS127" s="13">
        <f t="shared" si="240"/>
        <v>44774</v>
      </c>
      <c r="CT127" s="13">
        <f t="shared" si="240"/>
        <v>44805</v>
      </c>
      <c r="CU127" s="13">
        <f t="shared" si="240"/>
        <v>44835</v>
      </c>
      <c r="CV127" s="13">
        <f t="shared" si="240"/>
        <v>44866</v>
      </c>
      <c r="CW127" s="13">
        <f t="shared" si="240"/>
        <v>44896</v>
      </c>
      <c r="CX127" s="13">
        <f t="shared" si="240"/>
        <v>44927</v>
      </c>
      <c r="CY127" s="13">
        <f t="shared" si="240"/>
        <v>44958</v>
      </c>
      <c r="CZ127" s="13">
        <f t="shared" si="240"/>
        <v>44986</v>
      </c>
      <c r="DA127" s="13">
        <f t="shared" si="240"/>
        <v>45017</v>
      </c>
      <c r="DB127" s="13">
        <f t="shared" si="240"/>
        <v>45047</v>
      </c>
      <c r="DC127" s="13">
        <f t="shared" si="240"/>
        <v>45078</v>
      </c>
      <c r="DD127" s="13">
        <f t="shared" si="240"/>
        <v>45108</v>
      </c>
      <c r="DE127" s="13">
        <f t="shared" si="240"/>
        <v>45139</v>
      </c>
      <c r="DF127" s="13">
        <f t="shared" si="240"/>
        <v>45170</v>
      </c>
      <c r="DG127" s="13">
        <f t="shared" si="240"/>
        <v>45200</v>
      </c>
      <c r="DH127" s="13">
        <f t="shared" si="240"/>
        <v>45231</v>
      </c>
      <c r="DI127" s="13">
        <f t="shared" si="240"/>
        <v>45261</v>
      </c>
      <c r="DJ127" s="13">
        <f t="shared" si="240"/>
        <v>45292</v>
      </c>
      <c r="DK127" s="13">
        <f t="shared" si="240"/>
        <v>45323</v>
      </c>
      <c r="DL127" s="13">
        <f t="shared" si="240"/>
        <v>45352</v>
      </c>
      <c r="DM127" s="13">
        <f t="shared" si="240"/>
        <v>45383</v>
      </c>
      <c r="DN127" s="13">
        <f t="shared" si="240"/>
        <v>45413</v>
      </c>
      <c r="DO127" s="13">
        <f t="shared" si="240"/>
        <v>45444</v>
      </c>
      <c r="DP127" s="13">
        <f t="shared" si="240"/>
        <v>45474</v>
      </c>
      <c r="DQ127" s="13">
        <f t="shared" si="240"/>
        <v>45505</v>
      </c>
      <c r="DR127" s="13">
        <f t="shared" si="240"/>
        <v>45536</v>
      </c>
      <c r="DS127" s="13">
        <f t="shared" si="240"/>
        <v>45566</v>
      </c>
      <c r="DT127" s="13">
        <f t="shared" si="240"/>
        <v>45597</v>
      </c>
      <c r="DU127" s="13">
        <f t="shared" si="240"/>
        <v>45627</v>
      </c>
      <c r="DV127" s="13">
        <f t="shared" si="240"/>
        <v>45658</v>
      </c>
      <c r="DW127" s="13">
        <f t="shared" si="240"/>
        <v>45689</v>
      </c>
      <c r="DX127" s="13">
        <f t="shared" si="240"/>
        <v>45717</v>
      </c>
      <c r="DY127" s="13">
        <f t="shared" si="240"/>
        <v>45748</v>
      </c>
      <c r="DZ127" s="13">
        <f t="shared" si="240"/>
        <v>45778</v>
      </c>
      <c r="EA127" s="13">
        <f t="shared" si="240"/>
        <v>45809</v>
      </c>
      <c r="EB127" s="13">
        <f t="shared" si="240"/>
        <v>45839</v>
      </c>
      <c r="EC127" s="13">
        <f t="shared" si="240"/>
        <v>45870</v>
      </c>
      <c r="ED127" s="13">
        <f t="shared" si="240"/>
        <v>45901</v>
      </c>
      <c r="EE127" s="13">
        <f t="shared" si="240"/>
        <v>45931</v>
      </c>
      <c r="EF127" s="13">
        <f t="shared" ref="EF127:EL127" si="241">EDATE(EE127,1)</f>
        <v>45962</v>
      </c>
      <c r="EG127" s="13">
        <f t="shared" si="241"/>
        <v>45992</v>
      </c>
      <c r="EH127" s="13">
        <f t="shared" si="241"/>
        <v>46023</v>
      </c>
      <c r="EI127" s="13">
        <f t="shared" si="241"/>
        <v>46054</v>
      </c>
      <c r="EJ127" s="13">
        <f t="shared" si="241"/>
        <v>46082</v>
      </c>
      <c r="EK127" s="13">
        <f t="shared" si="241"/>
        <v>46113</v>
      </c>
      <c r="EL127" s="13">
        <f t="shared" si="241"/>
        <v>46143</v>
      </c>
    </row>
    <row r="128" spans="1:142" s="14" customFormat="1">
      <c r="C128" s="26" t="s">
        <v>372</v>
      </c>
      <c r="D128" s="26"/>
      <c r="E128" s="26"/>
      <c r="F128" s="22">
        <f t="shared" ref="F128" si="242">IF(OR(F127&lt;$D117,F127&gt;$D118),0,IF(F125&lt;0,IF(E132&gt;0,MIN(ABS(F125)*$D119,E132),0),0))</f>
        <v>0</v>
      </c>
      <c r="G128" s="22">
        <f t="shared" ref="G128" si="243">IF(OR(G127&lt;$D117,G127&gt;$D118),0,IF(G125&lt;0,IF(F132&gt;0,MIN(ABS(G125)*$D119,F132),0),0))</f>
        <v>0</v>
      </c>
      <c r="H128" s="22">
        <f t="shared" ref="H128" si="244">IF(OR(H127&lt;$D117,H127&gt;$D118),0,IF(H125&lt;0,IF(G132&gt;0,MIN(ABS(H125)*$D119,G132),0),0))</f>
        <v>0</v>
      </c>
      <c r="I128" s="22">
        <f t="shared" ref="I128" si="245">IF(OR(I127&lt;$D117,I127&gt;$D118),0,IF(I125&lt;0,IF(H132&gt;0,MIN(ABS(I125)*$D119,H132),0),0))</f>
        <v>0</v>
      </c>
      <c r="J128" s="22">
        <f t="shared" ref="J128" si="246">IF(OR(J127&lt;$D117,J127&gt;$D118),0,IF(J125&lt;0,IF(I132&gt;0,MIN(ABS(J125)*$D119,I132),0),0))</f>
        <v>0</v>
      </c>
      <c r="K128" s="22">
        <f t="shared" ref="K128" si="247">IF(OR(K127&lt;$D117,K127&gt;$D118),0,IF(K125&lt;0,IF(J132&gt;0,MIN(ABS(K125)*$D119,J132),0),0))</f>
        <v>0</v>
      </c>
      <c r="L128" s="22">
        <f t="shared" ref="L128" si="248">IF(OR(L127&lt;$D117,L127&gt;$D118),0,IF(L125&lt;0,IF(K132&gt;0,MIN(ABS(L125)*$D119,K132),0),0))</f>
        <v>0</v>
      </c>
      <c r="M128" s="22">
        <f t="shared" ref="M128" si="249">IF(OR(M127&lt;$D117,M127&gt;$D118),0,IF(M125&lt;0,IF(L132&gt;0,MIN(ABS(M125)*$D119,L132),0),0))</f>
        <v>0</v>
      </c>
      <c r="N128" s="22">
        <f t="shared" ref="N128" si="250">IF(OR(N127&lt;$D117,N127&gt;$D118),0,IF(N125&lt;0,IF(M132&gt;0,MIN(ABS(N125)*$D119,M132),0),0))</f>
        <v>0</v>
      </c>
      <c r="O128" s="22">
        <f t="shared" ref="O128" si="251">IF(OR(O127&lt;$D117,O127&gt;$D118),0,IF(O125&lt;0,IF(N132&gt;0,MIN(ABS(O125)*$D119,N132),0),0))</f>
        <v>13614195.761248605</v>
      </c>
      <c r="P128" s="22">
        <f t="shared" ref="P128" si="252">IF(OR(P127&lt;$D117,P127&gt;$D118),0,IF(P125&lt;0,IF(O132&gt;0,MIN(ABS(P125)*$D119,O132),0),0))</f>
        <v>40738259.617079139</v>
      </c>
      <c r="Q128" s="22">
        <f t="shared" ref="Q128" si="253">IF(OR(Q127&lt;$D117,Q127&gt;$D118),0,IF(Q125&lt;0,IF(P132&gt;0,MIN(ABS(Q125)*$D119,P132),0),0))</f>
        <v>52163.833333333336</v>
      </c>
      <c r="R128" s="22">
        <f t="shared" ref="R128" si="254">IF(OR(R127&lt;$D117,R127&gt;$D118),0,IF(R125&lt;0,IF(Q132&gt;0,MIN(ABS(R125)*$D119,Q132),0),0))</f>
        <v>13575072.886248605</v>
      </c>
      <c r="S128" s="22">
        <f t="shared" ref="S128" si="255">IF(OR(S127&lt;$D117,S127&gt;$D118),0,IF(S125&lt;0,IF(R132&gt;0,MIN(ABS(S125)*$D119,R132),0),0))</f>
        <v>12360594.761884969</v>
      </c>
      <c r="T128" s="22">
        <f t="shared" ref="T128" si="256">IF(OR(T127&lt;$D117,T127&gt;$D118),0,IF(T125&lt;0,IF(S132&gt;0,MIN(ABS(T125)*$D119,S132),0),0))</f>
        <v>12360594.761884969</v>
      </c>
      <c r="U128" s="22">
        <f t="shared" ref="U128" si="257">IF(OR(U127&lt;$D117,U127&gt;$D118),0,IF(U125&lt;0,IF(T132&gt;0,MIN(ABS(U125)*$D119,T132),0),0))</f>
        <v>9277093.7131576948</v>
      </c>
      <c r="V128" s="22">
        <f t="shared" ref="V128" si="258">IF(OR(V127&lt;$D117,V127&gt;$D118),0,IF(V125&lt;0,IF(U132&gt;0,MIN(ABS(V125)*$D119,U132),0),0))</f>
        <v>9277093.7131576948</v>
      </c>
      <c r="W128" s="22">
        <f t="shared" ref="W128" si="259">IF(OR(W127&lt;$D117,W127&gt;$D118),0,IF(W125&lt;0,IF(V132&gt;0,MIN(ABS(W125)*$D119,V132),0),0))</f>
        <v>26590.566975878552</v>
      </c>
      <c r="X128" s="22">
        <f t="shared" ref="X128" si="260">IF(OR(X127&lt;$D117,X127&gt;$D118),0,IF(X125&lt;0,IF(W132&gt;0,MIN(ABS(X125)*$D119,W132),0),0))</f>
        <v>26590.566975878552</v>
      </c>
      <c r="Y128" s="22">
        <f t="shared" ref="Y128" si="261">IF(OR(Y127&lt;$D117,Y127&gt;$D118),0,IF(Y125&lt;0,IF(X132&gt;0,MIN(ABS(Y125)*$D119,X132),0),0))</f>
        <v>26590.566975878552</v>
      </c>
      <c r="Z128" s="22">
        <f t="shared" ref="Z128" si="262">IF(OR(Z127&lt;$D117,Z127&gt;$D118),0,IF(Z125&lt;0,IF(Y132&gt;0,MIN(ABS(Z125)*$D119,Y132),0),0))</f>
        <v>26590.566975878552</v>
      </c>
      <c r="AA128" s="22">
        <f t="shared" ref="AA128" si="263">IF(OR(AA127&lt;$D117,AA127&gt;$D118),0,IF(AA125&lt;0,IF(Z132&gt;0,MIN(ABS(AA125)*$D119,Z132),0),0))</f>
        <v>26590.566975878552</v>
      </c>
      <c r="AB128" s="22">
        <f t="shared" ref="AB128" si="264">IF(OR(AB127&lt;$D117,AB127&gt;$D118),0,IF(AB125&lt;0,IF(AA132&gt;0,MIN(ABS(AB125)*$D119,AA132),0),0))</f>
        <v>26590.566975878552</v>
      </c>
      <c r="AC128" s="22">
        <f t="shared" ref="AC128" si="265">IF(OR(AC127&lt;$D117,AC127&gt;$D118),0,IF(AC125&lt;0,IF(AB132&gt;0,MIN(ABS(AC125)*$D119,AB132),0),0))</f>
        <v>26577.207703150809</v>
      </c>
      <c r="AD128" s="22">
        <f t="shared" ref="AD128" si="266">IF(OR(AD127&lt;$D117,AD127&gt;$D118),0,IF(AD125&lt;0,IF(AC132&gt;0,MIN(ABS(AD125)*$D119,AC132),0),0))</f>
        <v>0</v>
      </c>
      <c r="AE128" s="22">
        <f t="shared" ref="AE128" si="267">IF(OR(AE127&lt;$D117,AE127&gt;$D118),0,IF(AE125&lt;0,IF(AD132&gt;0,MIN(ABS(AE125)*$D119,AD132),0),0))</f>
        <v>0</v>
      </c>
      <c r="AF128" s="22">
        <f t="shared" ref="AF128" si="268">IF(OR(AF127&lt;$D117,AF127&gt;$D118),0,IF(AF125&lt;0,IF(AE132&gt;0,MIN(ABS(AF125)*$D119,AE132),0),0))</f>
        <v>5948125.3541638739</v>
      </c>
      <c r="AG128" s="22">
        <f t="shared" ref="AG128" si="269">IF(OR(AG127&lt;$D117,AG127&gt;$D118),0,IF(AG125&lt;0,IF(AF132&gt;0,MIN(ABS(AG125)*$D119,AF132),0),0))</f>
        <v>0</v>
      </c>
      <c r="AH128" s="22">
        <f t="shared" ref="AH128" si="270">IF(OR(AH127&lt;$D117,AH127&gt;$D118),0,IF(AH125&lt;0,IF(AG132&gt;0,MIN(ABS(AH125)*$D119,AG132),0),0))</f>
        <v>0</v>
      </c>
      <c r="AI128" s="22">
        <f t="shared" ref="AI128" si="271">IF(OR(AI127&lt;$D117,AI127&gt;$D118),0,IF(AI125&lt;0,IF(AH132&gt;0,MIN(ABS(AI125)*$D119,AH132),0),0))</f>
        <v>0</v>
      </c>
      <c r="AJ128" s="22">
        <f t="shared" ref="AJ128" si="272">IF(OR(AJ127&lt;$D117,AJ127&gt;$D118),0,IF(AJ125&lt;0,IF(AI132&gt;0,MIN(ABS(AJ125)*$D119,AI132),0),0))</f>
        <v>0</v>
      </c>
      <c r="AK128" s="22">
        <f t="shared" ref="AK128" si="273">IF(OR(AK127&lt;$D117,AK127&gt;$D118),0,IF(AK125&lt;0,IF(AJ132&gt;0,MIN(ABS(AK125)*$D119,AJ132),0),0))</f>
        <v>0</v>
      </c>
      <c r="AL128" s="22">
        <f t="shared" ref="AL128" si="274">IF(OR(AL127&lt;$D117,AL127&gt;$D118),0,IF(AL125&lt;0,IF(AK132&gt;0,MIN(ABS(AL125)*$D119,AK132),0),0))</f>
        <v>0</v>
      </c>
      <c r="AM128" s="22">
        <f t="shared" ref="AM128" si="275">IF(OR(AM127&lt;$D117,AM127&gt;$D118),0,IF(AM125&lt;0,IF(AL132&gt;0,MIN(ABS(AM125)*$D119,AL132),0),0))</f>
        <v>0</v>
      </c>
      <c r="AN128" s="22">
        <f t="shared" ref="AN128" si="276">IF(OR(AN127&lt;$D117,AN127&gt;$D118),0,IF(AN125&lt;0,IF(AM132&gt;0,MIN(ABS(AN125)*$D119,AM132),0),0))</f>
        <v>0</v>
      </c>
      <c r="AO128" s="22">
        <f t="shared" ref="AO128" si="277">IF(OR(AO127&lt;$D117,AO127&gt;$D118),0,IF(AO125&lt;0,IF(AN132&gt;0,MIN(ABS(AO125)*$D119,AN132),0),0))</f>
        <v>0</v>
      </c>
      <c r="AP128" s="22">
        <f t="shared" ref="AP128" si="278">IF(OR(AP127&lt;$D117,AP127&gt;$D118),0,IF(AP125&lt;0,IF(AO132&gt;0,MIN(ABS(AP125)*$D119,AO132),0),0))</f>
        <v>0</v>
      </c>
      <c r="AQ128" s="22">
        <f t="shared" ref="AQ128" si="279">IF(OR(AQ127&lt;$D117,AQ127&gt;$D118),0,IF(AQ125&lt;0,IF(AP132&gt;0,MIN(ABS(AQ125)*$D119,AP132),0),0))</f>
        <v>0</v>
      </c>
      <c r="AR128" s="22">
        <f t="shared" ref="AR128" si="280">IF(OR(AR127&lt;$D117,AR127&gt;$D118),0,IF(AR125&lt;0,IF(AQ132&gt;0,MIN(ABS(AR125)*$D119,AQ132),0),0))</f>
        <v>0</v>
      </c>
      <c r="AS128" s="22">
        <f t="shared" ref="AS128" si="281">IF(OR(AS127&lt;$D117,AS127&gt;$D118),0,IF(AS125&lt;0,IF(AR132&gt;0,MIN(ABS(AS125)*$D119,AR132),0),0))</f>
        <v>0</v>
      </c>
      <c r="AT128" s="22">
        <f t="shared" ref="AT128" si="282">IF(OR(AT127&lt;$D117,AT127&gt;$D118),0,IF(AT125&lt;0,IF(AS132&gt;0,MIN(ABS(AT125)*$D119,AS132),0),0))</f>
        <v>0</v>
      </c>
      <c r="AU128" s="22">
        <f t="shared" ref="AU128" si="283">IF(OR(AU127&lt;$D117,AU127&gt;$D118),0,IF(AU125&lt;0,IF(AT132&gt;0,MIN(ABS(AU125)*$D119,AT132),0),0))</f>
        <v>0</v>
      </c>
      <c r="AV128" s="22">
        <f t="shared" ref="AV128" si="284">IF(OR(AV127&lt;$D117,AV127&gt;$D118),0,IF(AV125&lt;0,IF(AU132&gt;0,MIN(ABS(AV125)*$D119,AU132),0),0))</f>
        <v>0</v>
      </c>
      <c r="AW128" s="22">
        <f t="shared" ref="AW128" si="285">IF(OR(AW127&lt;$D117,AW127&gt;$D118),0,IF(AW125&lt;0,IF(AV132&gt;0,MIN(ABS(AW125)*$D119,AV132),0),0))</f>
        <v>0</v>
      </c>
      <c r="AX128" s="22">
        <f t="shared" ref="AX128" si="286">IF(OR(AX127&lt;$D117,AX127&gt;$D118),0,IF(AX125&lt;0,IF(AW132&gt;0,MIN(ABS(AX125)*$D119,AW132),0),0))</f>
        <v>0</v>
      </c>
      <c r="AY128" s="22">
        <f t="shared" ref="AY128" si="287">IF(OR(AY127&lt;$D117,AY127&gt;$D118),0,IF(AY125&lt;0,IF(AX132&gt;0,MIN(ABS(AY125)*$D119,AX132),0),0))</f>
        <v>0</v>
      </c>
      <c r="AZ128" s="22">
        <f t="shared" ref="AZ128" si="288">IF(OR(AZ127&lt;$D117,AZ127&gt;$D118),0,IF(AZ125&lt;0,IF(AY132&gt;0,MIN(ABS(AZ125)*$D119,AY132),0),0))</f>
        <v>0</v>
      </c>
      <c r="BA128" s="22">
        <f t="shared" ref="BA128" si="289">IF(OR(BA127&lt;$D117,BA127&gt;$D118),0,IF(BA125&lt;0,IF(AZ132&gt;0,MIN(ABS(BA125)*$D119,AZ132),0),0))</f>
        <v>0</v>
      </c>
      <c r="BB128" s="22">
        <f t="shared" ref="BB128" si="290">IF(OR(BB127&lt;$D117,BB127&gt;$D118),0,IF(BB125&lt;0,IF(BA132&gt;0,MIN(ABS(BB125)*$D119,BA132),0),0))</f>
        <v>0</v>
      </c>
      <c r="BC128" s="22">
        <f t="shared" ref="BC128" si="291">IF(OR(BC127&lt;$D117,BC127&gt;$D118),0,IF(BC125&lt;0,IF(BB132&gt;0,MIN(ABS(BC125)*$D119,BB132),0),0))</f>
        <v>0</v>
      </c>
      <c r="BD128" s="22">
        <f t="shared" ref="BD128" si="292">IF(OR(BD127&lt;$D117,BD127&gt;$D118),0,IF(BD125&lt;0,IF(BC132&gt;0,MIN(ABS(BD125)*$D119,BC132),0),0))</f>
        <v>0</v>
      </c>
      <c r="BE128" s="22">
        <f t="shared" ref="BE128" si="293">IF(OR(BE127&lt;$D117,BE127&gt;$D118),0,IF(BE125&lt;0,IF(BD132&gt;0,MIN(ABS(BE125)*$D119,BD132),0),0))</f>
        <v>0</v>
      </c>
      <c r="BF128" s="22">
        <f t="shared" ref="BF128" si="294">IF(OR(BF127&lt;$D117,BF127&gt;$D118),0,IF(BF125&lt;0,IF(BE132&gt;0,MIN(ABS(BF125)*$D119,BE132),0),0))</f>
        <v>0</v>
      </c>
      <c r="BG128" s="22">
        <f t="shared" ref="BG128" si="295">IF(OR(BG127&lt;$D117,BG127&gt;$D118),0,IF(BG125&lt;0,IF(BF132&gt;0,MIN(ABS(BG125)*$D119,BF132),0),0))</f>
        <v>0</v>
      </c>
      <c r="BH128" s="22">
        <f t="shared" ref="BH128" si="296">IF(OR(BH127&lt;$D117,BH127&gt;$D118),0,IF(BH125&lt;0,IF(BG132&gt;0,MIN(ABS(BH125)*$D119,BG132),0),0))</f>
        <v>41852387.708543032</v>
      </c>
      <c r="BI128" s="22">
        <f t="shared" ref="BI128" si="297">IF(OR(BI127&lt;$D117,BI127&gt;$D118),0,IF(BI125&lt;0,IF(BH132&gt;0,MIN(ABS(BI125)*$D119,BH132),0),0))</f>
        <v>13040.958333333334</v>
      </c>
      <c r="BJ128" s="22">
        <f t="shared" ref="BJ128" si="298">IF(OR(BJ127&lt;$D117,BJ127&gt;$D118),0,IF(BJ125&lt;0,IF(BI132&gt;0,MIN(ABS(BJ125)*$D119,BI132),0),0))</f>
        <v>13040.958333333334</v>
      </c>
      <c r="BK128" s="22">
        <f t="shared" ref="BK128" si="299">IF(OR(BK127&lt;$D117,BK127&gt;$D118),0,IF(BK125&lt;0,IF(BJ132&gt;0,MIN(ABS(BK125)*$D119,BJ132),0),0))</f>
        <v>13040.958333333334</v>
      </c>
      <c r="BL128" s="22">
        <f t="shared" ref="BL128" si="300">IF(OR(BL127&lt;$D117,BL127&gt;$D118),0,IF(BL125&lt;0,IF(BK132&gt;0,MIN(ABS(BL125)*$D119,BK132),0),0))</f>
        <v>13040.958333333334</v>
      </c>
      <c r="BM128" s="22">
        <f t="shared" ref="BM128" si="301">IF(OR(BM127&lt;$D117,BM127&gt;$D118),0,IF(BM125&lt;0,IF(BL132&gt;0,MIN(ABS(BM125)*$D119,BL132),0),0))</f>
        <v>35606484.796771944</v>
      </c>
      <c r="BN128" s="22">
        <f t="shared" ref="BN128" si="302">IF(OR(BN127&lt;$D117,BN127&gt;$D118),0,IF(BN125&lt;0,IF(BM132&gt;0,MIN(ABS(BN125)*$D119,BM132),0),0))</f>
        <v>0</v>
      </c>
      <c r="BO128" s="22">
        <f t="shared" ref="BO128" si="303">IF(OR(BO127&lt;$D117,BO127&gt;$D118),0,IF(BO125&lt;0,IF(BN132&gt;0,MIN(ABS(BO125)*$D119,BN132),0),0))</f>
        <v>0</v>
      </c>
      <c r="BP128" s="22">
        <f t="shared" ref="BP128" si="304">IF(OR(BP127&lt;$D117,BP127&gt;$D118),0,IF(BP125&lt;0,IF(BO132&gt;0,MIN(ABS(BP125)*$D119,BO132),0),0))</f>
        <v>0</v>
      </c>
      <c r="BQ128" s="22">
        <f t="shared" ref="BQ128" si="305">IF(OR(BQ127&lt;$D117,BQ127&gt;$D118),0,IF(BQ125&lt;0,IF(BP132&gt;0,MIN(ABS(BQ125)*$D119,BP132),0),0))</f>
        <v>0</v>
      </c>
      <c r="BR128" s="22">
        <f t="shared" ref="BR128" si="306">IF(OR(BR127&lt;$D117,BR127&gt;$D118),0,IF(BR125&lt;0,IF(BQ132&gt;0,MIN(ABS(BR125)*$D119,BQ132),0),0))</f>
        <v>0</v>
      </c>
      <c r="BS128" s="22">
        <f t="shared" ref="BS128" si="307">IF(OR(BS127&lt;$D117,BS127&gt;$D118),0,IF(BS125&lt;0,IF(BR132&gt;0,MIN(ABS(BS125)*$D119,BR132),0),0))</f>
        <v>0</v>
      </c>
      <c r="BT128" s="22">
        <f t="shared" ref="BT128" si="308">IF(OR(BT127&lt;$D117,BT127&gt;$D118),0,IF(BT125&lt;0,IF(BS132&gt;0,MIN(ABS(BT125)*$D119,BS132),0),0))</f>
        <v>0</v>
      </c>
      <c r="BU128" s="22">
        <f t="shared" ref="BU128" si="309">IF(OR(BU127&lt;$D117,BU127&gt;$D118),0,IF(BU125&lt;0,IF(BT132&gt;0,MIN(ABS(BU125)*$D119,BT132),0),0))</f>
        <v>0</v>
      </c>
      <c r="BV128" s="22">
        <f t="shared" ref="BV128" si="310">IF(OR(BV127&lt;$D117,BV127&gt;$D118),0,IF(BV125&lt;0,IF(BU132&gt;0,MIN(ABS(BV125)*$D119,BU132),0),0))</f>
        <v>0</v>
      </c>
      <c r="BW128" s="22">
        <f t="shared" ref="BW128" si="311">IF(OR(BW127&lt;$D117,BW127&gt;$D118),0,IF(BW125&lt;0,IF(BV132&gt;0,MIN(ABS(BW125)*$D119,BV132),0),0))</f>
        <v>0</v>
      </c>
      <c r="BX128" s="22">
        <f t="shared" ref="BX128" si="312">IF(OR(BX127&lt;$D117,BX127&gt;$D118),0,IF(BX125&lt;0,IF(BW132&gt;0,MIN(ABS(BX125)*$D119,BW132),0),0))</f>
        <v>0</v>
      </c>
      <c r="BY128" s="22">
        <f t="shared" ref="BY128" si="313">IF(OR(BY127&lt;$D117,BY127&gt;$D118),0,IF(BY125&lt;0,IF(BX132&gt;0,MIN(ABS(BY125)*$D119,BX132),0),0))</f>
        <v>0</v>
      </c>
      <c r="BZ128" s="22">
        <f t="shared" ref="BZ128" si="314">IF(OR(BZ127&lt;$D117,BZ127&gt;$D118),0,IF(BZ125&lt;0,IF(BY132&gt;0,MIN(ABS(BZ125)*$D119,BY132),0),0))</f>
        <v>0</v>
      </c>
      <c r="CA128" s="22">
        <f t="shared" ref="CA128" si="315">IF(OR(CA127&lt;$D117,CA127&gt;$D118),0,IF(CA125&lt;0,IF(BZ132&gt;0,MIN(ABS(CA125)*$D119,BZ132),0),0))</f>
        <v>0</v>
      </c>
      <c r="CB128" s="22">
        <f t="shared" ref="CB128" si="316">IF(OR(CB127&lt;$D117,CB127&gt;$D118),0,IF(CB125&lt;0,IF(CA132&gt;0,MIN(ABS(CB125)*$D119,CA132),0),0))</f>
        <v>0</v>
      </c>
      <c r="CC128" s="22">
        <f t="shared" ref="CC128" si="317">IF(OR(CC127&lt;$D117,CC127&gt;$D118),0,IF(CC125&lt;0,IF(CB132&gt;0,MIN(ABS(CC125)*$D119,CB132),0),0))</f>
        <v>0</v>
      </c>
      <c r="CD128" s="22">
        <f t="shared" ref="CD128" si="318">IF(OR(CD127&lt;$D117,CD127&gt;$D118),0,IF(CD125&lt;0,IF(CC132&gt;0,MIN(ABS(CD125)*$D119,CC132),0),0))</f>
        <v>0</v>
      </c>
      <c r="CE128" s="22">
        <f t="shared" ref="CE128" si="319">IF(OR(CE127&lt;$D117,CE127&gt;$D118),0,IF(CE125&lt;0,IF(CD132&gt;0,MIN(ABS(CE125)*$D119,CD132),0),0))</f>
        <v>0</v>
      </c>
      <c r="CF128" s="22">
        <f t="shared" ref="CF128" si="320">IF(OR(CF127&lt;$D117,CF127&gt;$D118),0,IF(CF125&lt;0,IF(CE132&gt;0,MIN(ABS(CF125)*$D119,CE132),0),0))</f>
        <v>0</v>
      </c>
      <c r="CG128" s="22">
        <f t="shared" ref="CG128" si="321">IF(OR(CG127&lt;$D117,CG127&gt;$D118),0,IF(CG125&lt;0,IF(CF132&gt;0,MIN(ABS(CG125)*$D119,CF132),0),0))</f>
        <v>0</v>
      </c>
      <c r="CH128" s="22">
        <f t="shared" ref="CH128" si="322">IF(OR(CH127&lt;$D117,CH127&gt;$D118),0,IF(CH125&lt;0,IF(CG132&gt;0,MIN(ABS(CH125)*$D119,CG132),0),0))</f>
        <v>0</v>
      </c>
      <c r="CI128" s="22">
        <f t="shared" ref="CI128" si="323">IF(OR(CI127&lt;$D117,CI127&gt;$D118),0,IF(CI125&lt;0,IF(CH132&gt;0,MIN(ABS(CI125)*$D119,CH132),0),0))</f>
        <v>0</v>
      </c>
      <c r="CJ128" s="22">
        <f t="shared" ref="CJ128" si="324">IF(OR(CJ127&lt;$D117,CJ127&gt;$D118),0,IF(CJ125&lt;0,IF(CI132&gt;0,MIN(ABS(CJ125)*$D119,CI132),0),0))</f>
        <v>0</v>
      </c>
      <c r="CK128" s="22">
        <f t="shared" ref="CK128" si="325">IF(OR(CK127&lt;$D117,CK127&gt;$D118),0,IF(CK125&lt;0,IF(CJ132&gt;0,MIN(ABS(CK125)*$D119,CJ132),0),0))</f>
        <v>0</v>
      </c>
      <c r="CL128" s="22">
        <f t="shared" ref="CL128" si="326">IF(OR(CL127&lt;$D117,CL127&gt;$D118),0,IF(CL125&lt;0,IF(CK132&gt;0,MIN(ABS(CL125)*$D119,CK132),0),0))</f>
        <v>0</v>
      </c>
      <c r="CM128" s="22">
        <f t="shared" ref="CM128" si="327">IF(OR(CM127&lt;$D117,CM127&gt;$D118),0,IF(CM125&lt;0,IF(CL132&gt;0,MIN(ABS(CM125)*$D119,CL132),0),0))</f>
        <v>0</v>
      </c>
      <c r="CN128" s="22">
        <f t="shared" ref="CN128" si="328">IF(OR(CN127&lt;$D117,CN127&gt;$D118),0,IF(CN125&lt;0,IF(CM132&gt;0,MIN(ABS(CN125)*$D119,CM132),0),0))</f>
        <v>0</v>
      </c>
      <c r="CO128" s="22">
        <f t="shared" ref="CO128" si="329">IF(OR(CO127&lt;$D117,CO127&gt;$D118),0,IF(CO125&lt;0,IF(CN132&gt;0,MIN(ABS(CO125)*$D119,CN132),0),0))</f>
        <v>0</v>
      </c>
      <c r="CP128" s="22">
        <f t="shared" ref="CP128" si="330">IF(OR(CP127&lt;$D117,CP127&gt;$D118),0,IF(CP125&lt;0,IF(CO132&gt;0,MIN(ABS(CP125)*$D119,CO132),0),0))</f>
        <v>0</v>
      </c>
      <c r="CQ128" s="22">
        <f t="shared" ref="CQ128" si="331">IF(OR(CQ127&lt;$D117,CQ127&gt;$D118),0,IF(CQ125&lt;0,IF(CP132&gt;0,MIN(ABS(CQ125)*$D119,CP132),0),0))</f>
        <v>0</v>
      </c>
      <c r="CR128" s="22">
        <f t="shared" ref="CR128" si="332">IF(OR(CR127&lt;$D117,CR127&gt;$D118),0,IF(CR125&lt;0,IF(CQ132&gt;0,MIN(ABS(CR125)*$D119,CQ132),0),0))</f>
        <v>0</v>
      </c>
      <c r="CS128" s="22">
        <f t="shared" ref="CS128" si="333">IF(OR(CS127&lt;$D117,CS127&gt;$D118),0,IF(CS125&lt;0,IF(CR132&gt;0,MIN(ABS(CS125)*$D119,CR132),0),0))</f>
        <v>0</v>
      </c>
      <c r="CT128" s="22">
        <f t="shared" ref="CT128" si="334">IF(OR(CT127&lt;$D117,CT127&gt;$D118),0,IF(CT125&lt;0,IF(CS132&gt;0,MIN(ABS(CT125)*$D119,CS132),0),0))</f>
        <v>0</v>
      </c>
      <c r="CU128" s="22">
        <f t="shared" ref="CU128" si="335">IF(OR(CU127&lt;$D117,CU127&gt;$D118),0,IF(CU125&lt;0,IF(CT132&gt;0,MIN(ABS(CU125)*$D119,CT132),0),0))</f>
        <v>0</v>
      </c>
      <c r="CV128" s="22">
        <f t="shared" ref="CV128" si="336">IF(OR(CV127&lt;$D117,CV127&gt;$D118),0,IF(CV125&lt;0,IF(CU132&gt;0,MIN(ABS(CV125)*$D119,CU132),0),0))</f>
        <v>0</v>
      </c>
      <c r="CW128" s="22">
        <f t="shared" ref="CW128" si="337">IF(OR(CW127&lt;$D117,CW127&gt;$D118),0,IF(CW125&lt;0,IF(CV132&gt;0,MIN(ABS(CW125)*$D119,CV132),0),0))</f>
        <v>0</v>
      </c>
      <c r="CX128" s="22">
        <f t="shared" ref="CX128" si="338">IF(OR(CX127&lt;$D117,CX127&gt;$D118),0,IF(CX125&lt;0,IF(CW132&gt;0,MIN(ABS(CX125)*$D119,CW132),0),0))</f>
        <v>0</v>
      </c>
      <c r="CY128" s="22">
        <f t="shared" ref="CY128" si="339">IF(OR(CY127&lt;$D117,CY127&gt;$D118),0,IF(CY125&lt;0,IF(CX132&gt;0,MIN(ABS(CY125)*$D119,CX132),0),0))</f>
        <v>0</v>
      </c>
      <c r="CZ128" s="22">
        <f t="shared" ref="CZ128" si="340">IF(OR(CZ127&lt;$D117,CZ127&gt;$D118),0,IF(CZ125&lt;0,IF(CY132&gt;0,MIN(ABS(CZ125)*$D119,CY132),0),0))</f>
        <v>0</v>
      </c>
      <c r="DA128" s="22">
        <f t="shared" ref="DA128" si="341">IF(OR(DA127&lt;$D117,DA127&gt;$D118),0,IF(DA125&lt;0,IF(CZ132&gt;0,MIN(ABS(DA125)*$D119,CZ132),0),0))</f>
        <v>0</v>
      </c>
      <c r="DB128" s="22">
        <f t="shared" ref="DB128" si="342">IF(OR(DB127&lt;$D117,DB127&gt;$D118),0,IF(DB125&lt;0,IF(DA132&gt;0,MIN(ABS(DB125)*$D119,DA132),0),0))</f>
        <v>0</v>
      </c>
      <c r="DC128" s="22">
        <f t="shared" ref="DC128" si="343">IF(OR(DC127&lt;$D117,DC127&gt;$D118),0,IF(DC125&lt;0,IF(DB132&gt;0,MIN(ABS(DC125)*$D119,DB132),0),0))</f>
        <v>0</v>
      </c>
      <c r="DD128" s="22">
        <f t="shared" ref="DD128" si="344">IF(OR(DD127&lt;$D117,DD127&gt;$D118),0,IF(DD125&lt;0,IF(DC132&gt;0,MIN(ABS(DD125)*$D119,DC132),0),0))</f>
        <v>0</v>
      </c>
      <c r="DE128" s="22">
        <f t="shared" ref="DE128" si="345">IF(OR(DE127&lt;$D117,DE127&gt;$D118),0,IF(DE125&lt;0,IF(DD132&gt;0,MIN(ABS(DE125)*$D119,DD132),0),0))</f>
        <v>0</v>
      </c>
      <c r="DF128" s="22">
        <f t="shared" ref="DF128" si="346">IF(OR(DF127&lt;$D117,DF127&gt;$D118),0,IF(DF125&lt;0,IF(DE132&gt;0,MIN(ABS(DF125)*$D119,DE132),0),0))</f>
        <v>0</v>
      </c>
      <c r="DG128" s="22">
        <f t="shared" ref="DG128" si="347">IF(OR(DG127&lt;$D117,DG127&gt;$D118),0,IF(DG125&lt;0,IF(DF132&gt;0,MIN(ABS(DG125)*$D119,DF132),0),0))</f>
        <v>0</v>
      </c>
      <c r="DH128" s="22">
        <f t="shared" ref="DH128" si="348">IF(OR(DH127&lt;$D117,DH127&gt;$D118),0,IF(DH125&lt;0,IF(DG132&gt;0,MIN(ABS(DH125)*$D119,DG132),0),0))</f>
        <v>0</v>
      </c>
      <c r="DI128" s="22">
        <f t="shared" ref="DI128" si="349">IF(OR(DI127&lt;$D117,DI127&gt;$D118),0,IF(DI125&lt;0,IF(DH132&gt;0,MIN(ABS(DI125)*$D119,DH132),0),0))</f>
        <v>0</v>
      </c>
      <c r="DJ128" s="22">
        <f t="shared" ref="DJ128" si="350">IF(OR(DJ127&lt;$D117,DJ127&gt;$D118),0,IF(DJ125&lt;0,IF(DI132&gt;0,MIN(ABS(DJ125)*$D119,DI132),0),0))</f>
        <v>0</v>
      </c>
      <c r="DK128" s="22">
        <f t="shared" ref="DK128" si="351">IF(OR(DK127&lt;$D117,DK127&gt;$D118),0,IF(DK125&lt;0,IF(DJ132&gt;0,MIN(ABS(DK125)*$D119,DJ132),0),0))</f>
        <v>0</v>
      </c>
      <c r="DL128" s="22">
        <f t="shared" ref="DL128" si="352">IF(OR(DL127&lt;$D117,DL127&gt;$D118),0,IF(DL125&lt;0,IF(DK132&gt;0,MIN(ABS(DL125)*$D119,DK132),0),0))</f>
        <v>0</v>
      </c>
      <c r="DM128" s="22">
        <f t="shared" ref="DM128" si="353">IF(OR(DM127&lt;$D117,DM127&gt;$D118),0,IF(DM125&lt;0,IF(DL132&gt;0,MIN(ABS(DM125)*$D119,DL132),0),0))</f>
        <v>0</v>
      </c>
      <c r="DN128" s="22">
        <f t="shared" ref="DN128" si="354">IF(OR(DN127&lt;$D117,DN127&gt;$D118),0,IF(DN125&lt;0,IF(DM132&gt;0,MIN(ABS(DN125)*$D119,DM132),0),0))</f>
        <v>0</v>
      </c>
      <c r="DO128" s="22">
        <f t="shared" ref="DO128" si="355">IF(OR(DO127&lt;$D117,DO127&gt;$D118),0,IF(DO125&lt;0,IF(DN132&gt;0,MIN(ABS(DO125)*$D119,DN132),0),0))</f>
        <v>0</v>
      </c>
      <c r="DP128" s="22">
        <f t="shared" ref="DP128" si="356">IF(OR(DP127&lt;$D117,DP127&gt;$D118),0,IF(DP125&lt;0,IF(DO132&gt;0,MIN(ABS(DP125)*$D119,DO132),0),0))</f>
        <v>0</v>
      </c>
      <c r="DQ128" s="22">
        <f t="shared" ref="DQ128" si="357">IF(OR(DQ127&lt;$D117,DQ127&gt;$D118),0,IF(DQ125&lt;0,IF(DP132&gt;0,MIN(ABS(DQ125)*$D119,DP132),0),0))</f>
        <v>0</v>
      </c>
      <c r="DR128" s="22">
        <f t="shared" ref="DR128" si="358">IF(OR(DR127&lt;$D117,DR127&gt;$D118),0,IF(DR125&lt;0,IF(DQ132&gt;0,MIN(ABS(DR125)*$D119,DQ132),0),0))</f>
        <v>0</v>
      </c>
      <c r="DS128" s="22">
        <f t="shared" ref="DS128" si="359">IF(OR(DS127&lt;$D117,DS127&gt;$D118),0,IF(DS125&lt;0,IF(DR132&gt;0,MIN(ABS(DS125)*$D119,DR132),0),0))</f>
        <v>0</v>
      </c>
      <c r="DT128" s="22">
        <f t="shared" ref="DT128" si="360">IF(OR(DT127&lt;$D117,DT127&gt;$D118),0,IF(DT125&lt;0,IF(DS132&gt;0,MIN(ABS(DT125)*$D119,DS132),0),0))</f>
        <v>0</v>
      </c>
      <c r="DU128" s="22">
        <f t="shared" ref="DU128" si="361">IF(OR(DU127&lt;$D117,DU127&gt;$D118),0,IF(DU125&lt;0,IF(DT132&gt;0,MIN(ABS(DU125)*$D119,DT132),0),0))</f>
        <v>0</v>
      </c>
      <c r="DV128" s="22">
        <f t="shared" ref="DV128" si="362">IF(OR(DV127&lt;$D117,DV127&gt;$D118),0,IF(DV125&lt;0,IF(DU132&gt;0,MIN(ABS(DV125)*$D119,DU132),0),0))</f>
        <v>0</v>
      </c>
      <c r="DW128" s="22">
        <f t="shared" ref="DW128" si="363">IF(OR(DW127&lt;$D117,DW127&gt;$D118),0,IF(DW125&lt;0,IF(DV132&gt;0,MIN(ABS(DW125)*$D119,DV132),0),0))</f>
        <v>0</v>
      </c>
      <c r="DX128" s="22">
        <f t="shared" ref="DX128" si="364">IF(OR(DX127&lt;$D117,DX127&gt;$D118),0,IF(DX125&lt;0,IF(DW132&gt;0,MIN(ABS(DX125)*$D119,DW132),0),0))</f>
        <v>0</v>
      </c>
      <c r="DY128" s="22">
        <f t="shared" ref="DY128" si="365">IF(OR(DY127&lt;$D117,DY127&gt;$D118),0,IF(DY125&lt;0,IF(DX132&gt;0,MIN(ABS(DY125)*$D119,DX132),0),0))</f>
        <v>0</v>
      </c>
      <c r="DZ128" s="22">
        <f t="shared" ref="DZ128" si="366">IF(OR(DZ127&lt;$D117,DZ127&gt;$D118),0,IF(DZ125&lt;0,IF(DY132&gt;0,MIN(ABS(DZ125)*$D119,DY132),0),0))</f>
        <v>0</v>
      </c>
      <c r="EA128" s="22">
        <f t="shared" ref="EA128" si="367">IF(OR(EA127&lt;$D117,EA127&gt;$D118),0,IF(EA125&lt;0,IF(DZ132&gt;0,MIN(ABS(EA125)*$D119,DZ132),0),0))</f>
        <v>0</v>
      </c>
      <c r="EB128" s="22">
        <f t="shared" ref="EB128" si="368">IF(OR(EB127&lt;$D117,EB127&gt;$D118),0,IF(EB125&lt;0,IF(EA132&gt;0,MIN(ABS(EB125)*$D119,EA132),0),0))</f>
        <v>0</v>
      </c>
      <c r="EC128" s="22">
        <f t="shared" ref="EC128" si="369">IF(OR(EC127&lt;$D117,EC127&gt;$D118),0,IF(EC125&lt;0,IF(EB132&gt;0,MIN(ABS(EC125)*$D119,EB132),0),0))</f>
        <v>0</v>
      </c>
      <c r="ED128" s="22">
        <f t="shared" ref="ED128" si="370">IF(OR(ED127&lt;$D117,ED127&gt;$D118),0,IF(ED125&lt;0,IF(EC132&gt;0,MIN(ABS(ED125)*$D119,EC132),0),0))</f>
        <v>0</v>
      </c>
      <c r="EE128" s="22">
        <f t="shared" ref="EE128" si="371">IF(OR(EE127&lt;$D117,EE127&gt;$D118),0,IF(EE125&lt;0,IF(ED132&gt;0,MIN(ABS(EE125)*$D119,ED132),0),0))</f>
        <v>0</v>
      </c>
      <c r="EF128" s="22">
        <f t="shared" ref="EF128" si="372">IF(OR(EF127&lt;$D117,EF127&gt;$D118),0,IF(EF125&lt;0,IF(EE132&gt;0,MIN(ABS(EF125)*$D119,EE132),0),0))</f>
        <v>0</v>
      </c>
      <c r="EG128" s="22">
        <f t="shared" ref="EG128" si="373">IF(OR(EG127&lt;$D117,EG127&gt;$D118),0,IF(EG125&lt;0,IF(EF132&gt;0,MIN(ABS(EG125)*$D119,EF132),0),0))</f>
        <v>0</v>
      </c>
      <c r="EH128" s="22">
        <f t="shared" ref="EH128" si="374">IF(OR(EH127&lt;$D117,EH127&gt;$D118),0,IF(EH125&lt;0,IF(EG132&gt;0,MIN(ABS(EH125)*$D119,EG132),0),0))</f>
        <v>0</v>
      </c>
      <c r="EI128" s="22">
        <f t="shared" ref="EI128" si="375">IF(OR(EI127&lt;$D117,EI127&gt;$D118),0,IF(EI125&lt;0,IF(EH132&gt;0,MIN(ABS(EI125)*$D119,EH132),0),0))</f>
        <v>0</v>
      </c>
      <c r="EJ128" s="22">
        <f t="shared" ref="EJ128" si="376">IF(OR(EJ127&lt;$D117,EJ127&gt;$D118),0,IF(EJ125&lt;0,IF(EI132&gt;0,MIN(ABS(EJ125)*$D119,EI132),0),0))</f>
        <v>0</v>
      </c>
      <c r="EK128" s="22">
        <f t="shared" ref="EK128" si="377">IF(OR(EK127&lt;$D117,EK127&gt;$D118),0,IF(EK125&lt;0,IF(EJ132&gt;0,MIN(ABS(EK125)*$D119,EJ132),0),0))</f>
        <v>0</v>
      </c>
      <c r="EL128" s="22">
        <f t="shared" ref="EL128" si="378">IF(OR(EL127&lt;$D117,EL127&gt;$D118),0,IF(EL125&lt;0,IF(EK132&gt;0,MIN(ABS(EL125)*$D119,EK132),0),0))</f>
        <v>0</v>
      </c>
    </row>
    <row r="129" spans="1:142" s="14" customFormat="1">
      <c r="C129" s="26" t="s">
        <v>218</v>
      </c>
      <c r="D129" s="26"/>
      <c r="E129" s="26"/>
      <c r="F129" s="22">
        <f>IF((F125)&gt;0,MIN(F125,E131),0)</f>
        <v>0</v>
      </c>
      <c r="G129" s="22">
        <f t="shared" ref="G129:BR129" si="379">IF((G125)&gt;0,MIN(G125,F131),0)</f>
        <v>0</v>
      </c>
      <c r="H129" s="22">
        <f t="shared" si="379"/>
        <v>0</v>
      </c>
      <c r="I129" s="22">
        <f t="shared" si="379"/>
        <v>0</v>
      </c>
      <c r="J129" s="22">
        <f t="shared" si="379"/>
        <v>0</v>
      </c>
      <c r="K129" s="22">
        <f t="shared" si="379"/>
        <v>0</v>
      </c>
      <c r="L129" s="22">
        <f t="shared" si="379"/>
        <v>0</v>
      </c>
      <c r="M129" s="22">
        <f t="shared" si="379"/>
        <v>0</v>
      </c>
      <c r="N129" s="22">
        <f t="shared" si="379"/>
        <v>0</v>
      </c>
      <c r="O129" s="22">
        <f t="shared" si="379"/>
        <v>0</v>
      </c>
      <c r="P129" s="22">
        <f t="shared" si="379"/>
        <v>0</v>
      </c>
      <c r="Q129" s="22">
        <f t="shared" si="379"/>
        <v>0</v>
      </c>
      <c r="R129" s="22">
        <f t="shared" si="379"/>
        <v>0</v>
      </c>
      <c r="S129" s="22">
        <f t="shared" si="379"/>
        <v>0</v>
      </c>
      <c r="T129" s="22">
        <f t="shared" si="379"/>
        <v>0</v>
      </c>
      <c r="U129" s="22">
        <f t="shared" si="379"/>
        <v>0</v>
      </c>
      <c r="V129" s="22">
        <f t="shared" si="379"/>
        <v>0</v>
      </c>
      <c r="W129" s="22">
        <f t="shared" si="379"/>
        <v>0</v>
      </c>
      <c r="X129" s="22">
        <f t="shared" si="379"/>
        <v>0</v>
      </c>
      <c r="Y129" s="22">
        <f t="shared" si="379"/>
        <v>0</v>
      </c>
      <c r="Z129" s="22">
        <f t="shared" si="379"/>
        <v>0</v>
      </c>
      <c r="AA129" s="22">
        <f t="shared" si="379"/>
        <v>0</v>
      </c>
      <c r="AB129" s="22">
        <f t="shared" si="379"/>
        <v>0</v>
      </c>
      <c r="AC129" s="22">
        <f t="shared" si="379"/>
        <v>0</v>
      </c>
      <c r="AD129" s="22">
        <f t="shared" si="379"/>
        <v>3393459.2769573368</v>
      </c>
      <c r="AE129" s="22">
        <f t="shared" si="379"/>
        <v>6477028.162775524</v>
      </c>
      <c r="AF129" s="22">
        <f t="shared" si="379"/>
        <v>0</v>
      </c>
      <c r="AG129" s="22">
        <f t="shared" si="379"/>
        <v>42352080.514606073</v>
      </c>
      <c r="AH129" s="22">
        <f t="shared" si="379"/>
        <v>65166747.057378381</v>
      </c>
      <c r="AI129" s="22">
        <f t="shared" si="379"/>
        <v>0</v>
      </c>
      <c r="AJ129" s="22">
        <f t="shared" si="379"/>
        <v>0</v>
      </c>
      <c r="AK129" s="22">
        <f t="shared" si="379"/>
        <v>0</v>
      </c>
      <c r="AL129" s="22">
        <f t="shared" si="379"/>
        <v>0</v>
      </c>
      <c r="AM129" s="22">
        <f t="shared" si="379"/>
        <v>0</v>
      </c>
      <c r="AN129" s="22">
        <f t="shared" si="379"/>
        <v>0</v>
      </c>
      <c r="AO129" s="22">
        <f t="shared" si="379"/>
        <v>0</v>
      </c>
      <c r="AP129" s="22">
        <f t="shared" si="379"/>
        <v>0</v>
      </c>
      <c r="AQ129" s="22">
        <f t="shared" si="379"/>
        <v>0</v>
      </c>
      <c r="AR129" s="22">
        <f t="shared" si="379"/>
        <v>0</v>
      </c>
      <c r="AS129" s="22">
        <f t="shared" si="379"/>
        <v>0</v>
      </c>
      <c r="AT129" s="22">
        <f t="shared" si="379"/>
        <v>0</v>
      </c>
      <c r="AU129" s="22">
        <f t="shared" si="379"/>
        <v>0</v>
      </c>
      <c r="AV129" s="22">
        <f t="shared" si="379"/>
        <v>0</v>
      </c>
      <c r="AW129" s="22">
        <f t="shared" si="379"/>
        <v>0</v>
      </c>
      <c r="AX129" s="22">
        <f t="shared" si="379"/>
        <v>0</v>
      </c>
      <c r="AY129" s="22">
        <f t="shared" si="379"/>
        <v>0</v>
      </c>
      <c r="AZ129" s="22">
        <f t="shared" si="379"/>
        <v>0</v>
      </c>
      <c r="BA129" s="22">
        <f t="shared" si="379"/>
        <v>0</v>
      </c>
      <c r="BB129" s="22">
        <f t="shared" si="379"/>
        <v>0</v>
      </c>
      <c r="BC129" s="22">
        <f t="shared" si="379"/>
        <v>0</v>
      </c>
      <c r="BD129" s="22">
        <f t="shared" si="379"/>
        <v>0</v>
      </c>
      <c r="BE129" s="22">
        <f t="shared" si="379"/>
        <v>0</v>
      </c>
      <c r="BF129" s="22">
        <f t="shared" si="379"/>
        <v>0</v>
      </c>
      <c r="BG129" s="22">
        <f t="shared" si="379"/>
        <v>0</v>
      </c>
      <c r="BH129" s="22">
        <f t="shared" si="379"/>
        <v>0</v>
      </c>
      <c r="BI129" s="22">
        <f t="shared" si="379"/>
        <v>0</v>
      </c>
      <c r="BJ129" s="22">
        <f t="shared" si="379"/>
        <v>0</v>
      </c>
      <c r="BK129" s="22">
        <f t="shared" si="379"/>
        <v>0</v>
      </c>
      <c r="BL129" s="22">
        <f t="shared" si="379"/>
        <v>0</v>
      </c>
      <c r="BM129" s="22">
        <f t="shared" si="379"/>
        <v>0</v>
      </c>
      <c r="BN129" s="22">
        <f t="shared" si="379"/>
        <v>0</v>
      </c>
      <c r="BO129" s="22">
        <f t="shared" si="379"/>
        <v>0</v>
      </c>
      <c r="BP129" s="22">
        <f t="shared" si="379"/>
        <v>0</v>
      </c>
      <c r="BQ129" s="22">
        <f t="shared" si="379"/>
        <v>0</v>
      </c>
      <c r="BR129" s="22">
        <f t="shared" si="379"/>
        <v>0</v>
      </c>
      <c r="BS129" s="22">
        <f t="shared" ref="BS129:ED129" si="380">IF((BS125)&gt;0,MIN(BS125,BR131),0)</f>
        <v>0</v>
      </c>
      <c r="BT129" s="22">
        <f t="shared" si="380"/>
        <v>0</v>
      </c>
      <c r="BU129" s="22">
        <f t="shared" si="380"/>
        <v>0</v>
      </c>
      <c r="BV129" s="22">
        <f t="shared" si="380"/>
        <v>0</v>
      </c>
      <c r="BW129" s="22">
        <f t="shared" si="380"/>
        <v>0</v>
      </c>
      <c r="BX129" s="22">
        <f t="shared" si="380"/>
        <v>0</v>
      </c>
      <c r="BY129" s="22">
        <f t="shared" si="380"/>
        <v>0</v>
      </c>
      <c r="BZ129" s="22">
        <f t="shared" si="380"/>
        <v>0</v>
      </c>
      <c r="CA129" s="22">
        <f t="shared" si="380"/>
        <v>0</v>
      </c>
      <c r="CB129" s="22">
        <f t="shared" si="380"/>
        <v>0</v>
      </c>
      <c r="CC129" s="22">
        <f t="shared" si="380"/>
        <v>0</v>
      </c>
      <c r="CD129" s="22">
        <f t="shared" si="380"/>
        <v>0</v>
      </c>
      <c r="CE129" s="22">
        <f t="shared" si="380"/>
        <v>0</v>
      </c>
      <c r="CF129" s="22">
        <f t="shared" si="380"/>
        <v>0</v>
      </c>
      <c r="CG129" s="22">
        <f t="shared" si="380"/>
        <v>0</v>
      </c>
      <c r="CH129" s="22">
        <f t="shared" si="380"/>
        <v>0</v>
      </c>
      <c r="CI129" s="22">
        <f t="shared" si="380"/>
        <v>0</v>
      </c>
      <c r="CJ129" s="22">
        <f t="shared" si="380"/>
        <v>0</v>
      </c>
      <c r="CK129" s="22">
        <f t="shared" si="380"/>
        <v>0</v>
      </c>
      <c r="CL129" s="22">
        <f t="shared" si="380"/>
        <v>0</v>
      </c>
      <c r="CM129" s="22">
        <f t="shared" si="380"/>
        <v>0</v>
      </c>
      <c r="CN129" s="22">
        <f t="shared" si="380"/>
        <v>0</v>
      </c>
      <c r="CO129" s="22">
        <f t="shared" si="380"/>
        <v>0</v>
      </c>
      <c r="CP129" s="22">
        <f t="shared" si="380"/>
        <v>0</v>
      </c>
      <c r="CQ129" s="22">
        <f t="shared" si="380"/>
        <v>0</v>
      </c>
      <c r="CR129" s="22">
        <f t="shared" si="380"/>
        <v>0</v>
      </c>
      <c r="CS129" s="22">
        <f t="shared" si="380"/>
        <v>0</v>
      </c>
      <c r="CT129" s="22">
        <f t="shared" si="380"/>
        <v>0</v>
      </c>
      <c r="CU129" s="22">
        <f t="shared" si="380"/>
        <v>0</v>
      </c>
      <c r="CV129" s="22">
        <f t="shared" si="380"/>
        <v>0</v>
      </c>
      <c r="CW129" s="22">
        <f t="shared" si="380"/>
        <v>0</v>
      </c>
      <c r="CX129" s="22">
        <f t="shared" si="380"/>
        <v>0</v>
      </c>
      <c r="CY129" s="22">
        <f t="shared" si="380"/>
        <v>0</v>
      </c>
      <c r="CZ129" s="22">
        <f t="shared" si="380"/>
        <v>0</v>
      </c>
      <c r="DA129" s="22">
        <f t="shared" si="380"/>
        <v>0</v>
      </c>
      <c r="DB129" s="22">
        <f t="shared" si="380"/>
        <v>0</v>
      </c>
      <c r="DC129" s="22">
        <f t="shared" si="380"/>
        <v>0</v>
      </c>
      <c r="DD129" s="22">
        <f t="shared" si="380"/>
        <v>0</v>
      </c>
      <c r="DE129" s="22">
        <f t="shared" si="380"/>
        <v>0</v>
      </c>
      <c r="DF129" s="22">
        <f t="shared" si="380"/>
        <v>0</v>
      </c>
      <c r="DG129" s="22">
        <f t="shared" si="380"/>
        <v>0</v>
      </c>
      <c r="DH129" s="22">
        <f t="shared" si="380"/>
        <v>0</v>
      </c>
      <c r="DI129" s="22">
        <f t="shared" si="380"/>
        <v>0</v>
      </c>
      <c r="DJ129" s="22">
        <f t="shared" si="380"/>
        <v>0</v>
      </c>
      <c r="DK129" s="22">
        <f t="shared" si="380"/>
        <v>0</v>
      </c>
      <c r="DL129" s="22">
        <f t="shared" si="380"/>
        <v>0</v>
      </c>
      <c r="DM129" s="22">
        <f t="shared" si="380"/>
        <v>0</v>
      </c>
      <c r="DN129" s="22">
        <f t="shared" si="380"/>
        <v>0</v>
      </c>
      <c r="DO129" s="22">
        <f t="shared" si="380"/>
        <v>0</v>
      </c>
      <c r="DP129" s="22">
        <f t="shared" si="380"/>
        <v>0</v>
      </c>
      <c r="DQ129" s="22">
        <f t="shared" si="380"/>
        <v>0</v>
      </c>
      <c r="DR129" s="22">
        <f t="shared" si="380"/>
        <v>0</v>
      </c>
      <c r="DS129" s="22">
        <f t="shared" si="380"/>
        <v>0</v>
      </c>
      <c r="DT129" s="22">
        <f t="shared" si="380"/>
        <v>0</v>
      </c>
      <c r="DU129" s="22">
        <f t="shared" si="380"/>
        <v>0</v>
      </c>
      <c r="DV129" s="22">
        <f t="shared" si="380"/>
        <v>0</v>
      </c>
      <c r="DW129" s="22">
        <f t="shared" si="380"/>
        <v>0</v>
      </c>
      <c r="DX129" s="22">
        <f t="shared" si="380"/>
        <v>0</v>
      </c>
      <c r="DY129" s="22">
        <f t="shared" si="380"/>
        <v>0</v>
      </c>
      <c r="DZ129" s="22">
        <f t="shared" si="380"/>
        <v>0</v>
      </c>
      <c r="EA129" s="22">
        <f t="shared" si="380"/>
        <v>0</v>
      </c>
      <c r="EB129" s="22">
        <f t="shared" si="380"/>
        <v>0</v>
      </c>
      <c r="EC129" s="22">
        <f t="shared" si="380"/>
        <v>0</v>
      </c>
      <c r="ED129" s="22">
        <f t="shared" si="380"/>
        <v>0</v>
      </c>
      <c r="EE129" s="22">
        <f t="shared" ref="EE129:EL129" si="381">IF((EE125)&gt;0,MIN(EE125,ED131),0)</f>
        <v>0</v>
      </c>
      <c r="EF129" s="22">
        <f t="shared" si="381"/>
        <v>0</v>
      </c>
      <c r="EG129" s="22">
        <f t="shared" si="381"/>
        <v>0</v>
      </c>
      <c r="EH129" s="22">
        <f t="shared" si="381"/>
        <v>0</v>
      </c>
      <c r="EI129" s="22">
        <f t="shared" si="381"/>
        <v>0</v>
      </c>
      <c r="EJ129" s="22">
        <f t="shared" si="381"/>
        <v>0</v>
      </c>
      <c r="EK129" s="22">
        <f t="shared" si="381"/>
        <v>0</v>
      </c>
      <c r="EL129" s="22">
        <f t="shared" si="381"/>
        <v>0</v>
      </c>
    </row>
    <row r="130" spans="1:142" s="14" customFormat="1">
      <c r="C130" s="26" t="s">
        <v>370</v>
      </c>
      <c r="D130" s="26"/>
      <c r="E130" s="26"/>
      <c r="F130" s="22">
        <f>IF(F124=$D118,(E131+F128-F129),0)</f>
        <v>0</v>
      </c>
      <c r="G130" s="22">
        <f t="shared" ref="G130:H130" si="382">IF(G124=$D118,(F131+G128-G129),0)</f>
        <v>0</v>
      </c>
      <c r="H130" s="22">
        <f t="shared" si="382"/>
        <v>0</v>
      </c>
      <c r="I130" s="22">
        <f t="shared" ref="I130:J130" si="383">IF(I124=$D118,(H131+I128-I129),0)</f>
        <v>0</v>
      </c>
      <c r="J130" s="22">
        <f t="shared" si="383"/>
        <v>0</v>
      </c>
      <c r="K130" s="22">
        <f t="shared" ref="K130:L130" si="384">IF(K124=$D118,(J131+K128-K129),0)</f>
        <v>0</v>
      </c>
      <c r="L130" s="22">
        <f t="shared" si="384"/>
        <v>0</v>
      </c>
      <c r="M130" s="22">
        <f t="shared" ref="M130:N130" si="385">IF(M124=$D118,(L131+M128-M129),0)</f>
        <v>0</v>
      </c>
      <c r="N130" s="22">
        <f t="shared" si="385"/>
        <v>0</v>
      </c>
      <c r="O130" s="22">
        <f t="shared" ref="O130:P130" si="386">IF(O124=$D118,(N131+O128-O129),0)</f>
        <v>0</v>
      </c>
      <c r="P130" s="22">
        <f t="shared" si="386"/>
        <v>0</v>
      </c>
      <c r="Q130" s="22">
        <f>IF(Q124=$D118,(P131+Q128-Q129),0)</f>
        <v>0</v>
      </c>
      <c r="R130" s="22">
        <f t="shared" ref="R130" si="387">IF(R124=$D118,(Q131+R128-R129),0)</f>
        <v>0</v>
      </c>
      <c r="S130" s="22">
        <f t="shared" ref="S130" si="388">IF(S124=$D118,(R131+S128-S129),0)</f>
        <v>0</v>
      </c>
      <c r="T130" s="22">
        <f t="shared" ref="T130" si="389">IF(T124=$D118,(S131+T128-T129),0)</f>
        <v>0</v>
      </c>
      <c r="U130" s="22">
        <f t="shared" ref="U130" si="390">IF(U124=$D118,(T131+U128-U129),0)</f>
        <v>0</v>
      </c>
      <c r="V130" s="22">
        <f t="shared" ref="V130" si="391">IF(V124=$D118,(U131+V128-V129),0)</f>
        <v>0</v>
      </c>
      <c r="W130" s="22">
        <f t="shared" ref="W130" si="392">IF(W124=$D118,(V131+W128-W129),0)</f>
        <v>0</v>
      </c>
      <c r="X130" s="22">
        <f t="shared" ref="X130" si="393">IF(X124=$D118,(W131+X128-X129),0)</f>
        <v>0</v>
      </c>
      <c r="Y130" s="22">
        <f>IF(Y124=$D118,(X131+Y128-Y129),0)</f>
        <v>0</v>
      </c>
      <c r="Z130" s="22">
        <f t="shared" ref="Z130" si="394">IF(Z124=$D118,(Y131+Z128-Z129),0)</f>
        <v>0</v>
      </c>
      <c r="AA130" s="22">
        <f t="shared" ref="AA130" si="395">IF(AA124=$D118,(Z131+AA128-AA129),0)</f>
        <v>0</v>
      </c>
      <c r="AB130" s="22">
        <f t="shared" ref="AB130:AC130" si="396">IF(AB124=$D118,(AA131+AB128-AB129),0)</f>
        <v>0</v>
      </c>
      <c r="AC130" s="22">
        <f t="shared" si="396"/>
        <v>0</v>
      </c>
      <c r="AD130" s="22">
        <f t="shared" ref="AD130" si="397">IF(AD124=$D118,(AC131+AD128-AD129),0)</f>
        <v>0</v>
      </c>
      <c r="AE130" s="22">
        <f t="shared" ref="AE130" si="398">IF(AE124=$D118,(AD131+AE128-AE129),0)</f>
        <v>0</v>
      </c>
      <c r="AF130" s="22">
        <f t="shared" ref="AF130" si="399">IF(AF124=$D118,(AE131+AF128-AF129),0)</f>
        <v>0</v>
      </c>
      <c r="AG130" s="22">
        <f t="shared" ref="AG130" si="400">IF(AG124=$D118,(AF131+AG128-AG129),0)</f>
        <v>0</v>
      </c>
      <c r="AH130" s="22">
        <f t="shared" ref="AH130" si="401">IF(AH124=$D118,(AG131+AH128-AH129),0)</f>
        <v>0</v>
      </c>
      <c r="AI130" s="22">
        <f t="shared" ref="AI130" si="402">IF(AI124=$D118,(AH131+AI128-AI129),0)</f>
        <v>0</v>
      </c>
      <c r="AJ130" s="22">
        <f t="shared" ref="AJ130" si="403">IF(AJ124=$D118,(AI131+AJ128-AJ129),0)</f>
        <v>0</v>
      </c>
      <c r="AK130" s="22">
        <f t="shared" ref="AK130" si="404">IF(AK124=$D118,(AJ131+AK128-AK129),0)</f>
        <v>0</v>
      </c>
      <c r="AL130" s="22">
        <f t="shared" ref="AL130" si="405">IF(AL124=$D118,(AK131+AL128-AL129),0)</f>
        <v>0</v>
      </c>
      <c r="AM130" s="22">
        <f t="shared" ref="AM130:AN130" si="406">IF(AM124=$D118,(AL131+AM128-AM129),0)</f>
        <v>0</v>
      </c>
      <c r="AN130" s="22">
        <f t="shared" si="406"/>
        <v>0</v>
      </c>
      <c r="AO130" s="22">
        <f t="shared" ref="AO130" si="407">IF(AO124=$D118,(AN131+AO128-AO129),0)</f>
        <v>0</v>
      </c>
      <c r="AP130" s="22">
        <f t="shared" ref="AP130" si="408">IF(AP124=$D118,(AO131+AP128-AP129),0)</f>
        <v>0</v>
      </c>
      <c r="AQ130" s="22">
        <f t="shared" ref="AQ130" si="409">IF(AQ124=$D118,(AP131+AQ128-AQ129),0)</f>
        <v>0</v>
      </c>
      <c r="AR130" s="22">
        <f t="shared" ref="AR130" si="410">IF(AR124=$D118,(AQ131+AR128-AR129),0)</f>
        <v>0</v>
      </c>
      <c r="AS130" s="22">
        <f t="shared" ref="AS130" si="411">IF(AS124=$D118,(AR131+AS128-AS129),0)</f>
        <v>0</v>
      </c>
      <c r="AT130" s="22">
        <f t="shared" ref="AT130" si="412">IF(AT124=$D118,(AS131+AT128-AT129),0)</f>
        <v>0</v>
      </c>
      <c r="AU130" s="22">
        <f t="shared" ref="AU130:AV130" si="413">IF(AU124=$D118,(AT131+AU128-AU129),0)</f>
        <v>0</v>
      </c>
      <c r="AV130" s="22">
        <f t="shared" si="413"/>
        <v>0</v>
      </c>
      <c r="AW130" s="22">
        <f t="shared" ref="AW130" si="414">IF(AW124=$D118,(AV131+AW128-AW129),0)</f>
        <v>0</v>
      </c>
      <c r="AX130" s="22">
        <f t="shared" ref="AX130" si="415">IF(AX124=$D118,(AW131+AX128-AX129),0)</f>
        <v>0</v>
      </c>
      <c r="AY130" s="22">
        <f t="shared" ref="AY130:AZ130" si="416">IF(AY124=$D118,(AX131+AY128-AY129),0)</f>
        <v>0</v>
      </c>
      <c r="AZ130" s="22">
        <f t="shared" si="416"/>
        <v>0</v>
      </c>
      <c r="BA130" s="22">
        <f t="shared" ref="BA130" si="417">IF(BA124=$D118,(AZ131+BA128-BA129),0)</f>
        <v>0</v>
      </c>
      <c r="BB130" s="22">
        <f t="shared" ref="BB130" si="418">IF(BB124=$D118,(BA131+BB128-BB129),0)</f>
        <v>0</v>
      </c>
      <c r="BC130" s="22">
        <f t="shared" ref="BC130" si="419">IF(BC124=$D118,(BB131+BC128-BC129),0)</f>
        <v>0</v>
      </c>
      <c r="BD130" s="22">
        <f t="shared" ref="BD130" si="420">IF(BD124=$D118,(BC131+BD128-BD129),0)</f>
        <v>0</v>
      </c>
      <c r="BE130" s="22">
        <f t="shared" ref="BE130" si="421">IF(BE124=$D118,(BD131+BE128-BE129),0)</f>
        <v>0</v>
      </c>
      <c r="BF130" s="22">
        <f t="shared" ref="BF130" si="422">IF(BF124=$D118,(BE131+BF128-BF129),0)</f>
        <v>0</v>
      </c>
      <c r="BG130" s="22">
        <f t="shared" ref="BG130" si="423">IF(BG124=$D118,(BF131+BG128-BG129),0)</f>
        <v>0</v>
      </c>
      <c r="BH130" s="22">
        <f t="shared" ref="BH130" si="424">IF(BH124=$D118,(BG131+BH128-BH129),0)</f>
        <v>0</v>
      </c>
      <c r="BI130" s="22">
        <f t="shared" ref="BI130" si="425">IF(BI124=$D118,(BH131+BI128-BI129),0)</f>
        <v>0</v>
      </c>
      <c r="BJ130" s="22">
        <f t="shared" ref="BJ130:BK130" si="426">IF(BJ124=$D118,(BI131+BJ128-BJ129),0)</f>
        <v>0</v>
      </c>
      <c r="BK130" s="22">
        <f t="shared" si="426"/>
        <v>0</v>
      </c>
      <c r="BL130" s="22">
        <f t="shared" ref="BL130" si="427">IF(BL124=$D118,(BK131+BL128-BL129),0)</f>
        <v>0</v>
      </c>
      <c r="BM130" s="22">
        <f t="shared" ref="BM130" si="428">IF(BM124=$D118,(BL131+BM128-BM129),0)</f>
        <v>0</v>
      </c>
      <c r="BN130" s="22">
        <f t="shared" ref="BN130" si="429">IF(BN124=$D118,(BM131+BN128-BN129),0)</f>
        <v>0</v>
      </c>
      <c r="BO130" s="22">
        <f t="shared" ref="BO130" si="430">IF(BO124=$D118,(BN131+BO128-BO129),0)</f>
        <v>0</v>
      </c>
      <c r="BP130" s="22">
        <f t="shared" ref="BP130" si="431">IF(BP124=$D118,(BO131+BP128-BP129),0)</f>
        <v>0</v>
      </c>
      <c r="BQ130" s="22">
        <f t="shared" ref="BQ130" si="432">IF(BQ124=$D118,(BP131+BQ128-BQ129),0)</f>
        <v>0</v>
      </c>
      <c r="BR130" s="22">
        <f t="shared" ref="BR130:BS130" si="433">IF(BR124=$D118,(BQ131+BR128-BR129),0)</f>
        <v>0</v>
      </c>
      <c r="BS130" s="22">
        <f t="shared" si="433"/>
        <v>0</v>
      </c>
      <c r="BT130" s="22">
        <f t="shared" ref="BT130" si="434">IF(BT124=$D118,(BS131+BT128-BT129),0)</f>
        <v>0</v>
      </c>
      <c r="BU130" s="22">
        <f t="shared" ref="BU130" si="435">IF(BU124=$D118,(BT131+BU128-BU129),0)</f>
        <v>0</v>
      </c>
      <c r="BV130" s="22">
        <f t="shared" ref="BV130:BW130" si="436">IF(BV124=$D118,(BU131+BV128-BV129),0)</f>
        <v>0</v>
      </c>
      <c r="BW130" s="22">
        <f t="shared" si="436"/>
        <v>0</v>
      </c>
      <c r="BX130" s="22">
        <f t="shared" ref="BX130" si="437">IF(BX124=$D118,(BW131+BX128-BX129),0)</f>
        <v>0</v>
      </c>
      <c r="BY130" s="22">
        <f>IF(BY124=$D118,(BX131+BY128-BY129),0)</f>
        <v>0</v>
      </c>
      <c r="BZ130" s="22">
        <f t="shared" ref="BZ130" si="438">IF(BZ124=$D118,(BY131+BZ128-BZ129),0)</f>
        <v>0</v>
      </c>
      <c r="CA130" s="22">
        <f t="shared" ref="CA130" si="439">IF(CA124=$D118,(BZ131+CA128-CA129),0)</f>
        <v>0</v>
      </c>
      <c r="CB130" s="22">
        <f t="shared" ref="CB130" si="440">IF(CB124=$D118,(CA131+CB128-CB129),0)</f>
        <v>0</v>
      </c>
      <c r="CC130" s="22">
        <f t="shared" ref="CC130" si="441">IF(CC124=$D118,(CB131+CC128-CC129),0)</f>
        <v>0</v>
      </c>
      <c r="CD130" s="22">
        <f t="shared" ref="CD130" si="442">IF(CD124=$D118,(CC131+CD128-CD129),0)</f>
        <v>0</v>
      </c>
      <c r="CE130" s="22">
        <f t="shared" ref="CE130" si="443">IF(CE124=$D118,(CD131+CE128-CE129),0)</f>
        <v>0</v>
      </c>
      <c r="CF130" s="22">
        <f t="shared" ref="CF130" si="444">IF(CF124=$D118,(CE131+CF128-CF129),0)</f>
        <v>0</v>
      </c>
      <c r="CG130" s="22">
        <f t="shared" ref="CG130" si="445">IF(CG124=$D118,(CF131+CG128-CG129),0)</f>
        <v>0</v>
      </c>
      <c r="CH130" s="22">
        <f t="shared" ref="CH130" si="446">IF(CH124=$D118,(CG131+CH128-CH129),0)</f>
        <v>0</v>
      </c>
      <c r="CI130" s="22">
        <f t="shared" ref="CI130" si="447">IF(CI124=$D118,(CH131+CI128-CI129),0)</f>
        <v>0</v>
      </c>
      <c r="CJ130" s="22">
        <f>IF(CJ124=$D118,(CI131+CJ128-CJ129),0)</f>
        <v>0</v>
      </c>
      <c r="CK130" s="22">
        <f t="shared" ref="CK130" si="448">IF(CK124=$D118,(CJ131+CK128-CK129),0)</f>
        <v>0</v>
      </c>
      <c r="CL130" s="22">
        <f t="shared" ref="CL130" si="449">IF(CL124=$D118,(CK131+CL128-CL129),0)</f>
        <v>0</v>
      </c>
      <c r="CM130" s="22">
        <f t="shared" ref="CM130" si="450">IF(CM124=$D118,(CL131+CM128-CM129),0)</f>
        <v>0</v>
      </c>
      <c r="CN130" s="22">
        <f t="shared" ref="CN130" si="451">IF(CN124=$D118,(CM131+CN128-CN129),0)</f>
        <v>0</v>
      </c>
      <c r="CO130" s="22">
        <f t="shared" ref="CO130" si="452">IF(CO124=$D118,(CN131+CO128-CO129),0)</f>
        <v>0</v>
      </c>
      <c r="CP130" s="22">
        <f t="shared" ref="CP130" si="453">IF(CP124=$D118,(CO131+CP128-CP129),0)</f>
        <v>0</v>
      </c>
      <c r="CQ130" s="22">
        <f t="shared" ref="CQ130" si="454">IF(CQ124=$D118,(CP131+CQ128-CQ129),0)</f>
        <v>0</v>
      </c>
      <c r="CR130" s="22">
        <f>IF(CR124=$D118,(CQ131+CR128-CR129),0)</f>
        <v>0</v>
      </c>
      <c r="CS130" s="22">
        <f t="shared" ref="CS130" si="455">IF(CS124=$D118,(CR131+CS128-CS129),0)</f>
        <v>0</v>
      </c>
      <c r="CT130" s="22">
        <f t="shared" ref="CT130" si="456">IF(CT124=$D118,(CS131+CT128-CT129),0)</f>
        <v>0</v>
      </c>
      <c r="CU130" s="22">
        <f t="shared" ref="CU130" si="457">IF(CU124=$D118,(CT131+CU128-CU129),0)</f>
        <v>0</v>
      </c>
      <c r="CV130" s="22">
        <f t="shared" ref="CV130" si="458">IF(CV124=$D118,(CU131+CV128-CV129),0)</f>
        <v>0</v>
      </c>
      <c r="CW130" s="22">
        <f t="shared" ref="CW130" si="459">IF(CW124=$D118,(CV131+CW128-CW129),0)</f>
        <v>77511036.338648319</v>
      </c>
      <c r="CX130" s="22">
        <f t="shared" ref="CX130" si="460">IF(CX124=$D118,(CW131+CX128-CX129),0)</f>
        <v>0</v>
      </c>
      <c r="CY130" s="22">
        <f t="shared" ref="CY130" si="461">IF(CY124=$D118,(CX131+CY128-CY129),0)</f>
        <v>0</v>
      </c>
      <c r="CZ130" s="22">
        <f t="shared" ref="CZ130" si="462">IF(CZ124=$D118,(CY131+CZ128-CZ129),0)</f>
        <v>0</v>
      </c>
      <c r="DA130" s="22">
        <f t="shared" ref="DA130" si="463">IF(DA124=$D118,(CZ131+DA128-DA129),0)</f>
        <v>0</v>
      </c>
      <c r="DB130" s="22">
        <f t="shared" ref="DB130" si="464">IF(DB124=$D118,(DA131+DB128-DB129),0)</f>
        <v>0</v>
      </c>
      <c r="DC130" s="22">
        <f t="shared" ref="DC130" si="465">IF(DC124=$D118,(DB131+DC128-DC129),0)</f>
        <v>0</v>
      </c>
      <c r="DD130" s="22">
        <f t="shared" ref="DD130" si="466">IF(DD124=$D118,(DC131+DD128-DD129),0)</f>
        <v>0</v>
      </c>
      <c r="DE130" s="22">
        <f t="shared" ref="DE130" si="467">IF(DE124=$D118,(DD131+DE128-DE129),0)</f>
        <v>0</v>
      </c>
      <c r="DF130" s="22">
        <f t="shared" ref="DF130" si="468">IF(DF124=$D118,(DE131+DF128-DF129),0)</f>
        <v>0</v>
      </c>
      <c r="DG130" s="22">
        <f t="shared" ref="DG130" si="469">IF(DG124=$D118,(DF131+DG128-DG129),0)</f>
        <v>0</v>
      </c>
      <c r="DH130" s="22">
        <f t="shared" ref="DH130" si="470">IF(DH124=$D118,(DG131+DH128-DH129),0)</f>
        <v>0</v>
      </c>
      <c r="DI130" s="22">
        <f t="shared" ref="DI130" si="471">IF(DI124=$D118,(DH131+DI128-DI129),0)</f>
        <v>0</v>
      </c>
      <c r="DJ130" s="22">
        <f t="shared" ref="DJ130" si="472">IF(DJ124=$D118,(DI131+DJ128-DJ129),0)</f>
        <v>0</v>
      </c>
      <c r="DK130" s="22">
        <f t="shared" ref="DK130" si="473">IF(DK124=$D118,(DJ131+DK128-DK129),0)</f>
        <v>0</v>
      </c>
      <c r="DL130" s="22">
        <f t="shared" ref="DL130" si="474">IF(DL124=$D118,(DK131+DL128-DL129),0)</f>
        <v>0</v>
      </c>
      <c r="DM130" s="22">
        <f t="shared" ref="DM130" si="475">IF(DM124=$D118,(DL131+DM128-DM129),0)</f>
        <v>0</v>
      </c>
      <c r="DN130" s="22">
        <f t="shared" ref="DN130" si="476">IF(DN124=$D118,(DM131+DN128-DN129),0)</f>
        <v>0</v>
      </c>
      <c r="DO130" s="22">
        <f t="shared" ref="DO130" si="477">IF(DO124=$D118,(DN131+DO128-DO129),0)</f>
        <v>0</v>
      </c>
      <c r="DP130" s="22">
        <f t="shared" ref="DP130" si="478">IF(DP124=$D118,(DO131+DP128-DP129),0)</f>
        <v>0</v>
      </c>
      <c r="DQ130" s="22">
        <f t="shared" ref="DQ130" si="479">IF(DQ124=$D118,(DP131+DQ128-DQ129),0)</f>
        <v>0</v>
      </c>
      <c r="DR130" s="22">
        <f t="shared" ref="DR130" si="480">IF(DR124=$D118,(DQ131+DR128-DR129),0)</f>
        <v>0</v>
      </c>
      <c r="DS130" s="22">
        <f t="shared" ref="DS130" si="481">IF(DS124=$D118,(DR131+DS128-DS129),0)</f>
        <v>0</v>
      </c>
      <c r="DT130" s="22">
        <f t="shared" ref="DT130" si="482">IF(DT124=$D118,(DS131+DT128-DT129),0)</f>
        <v>0</v>
      </c>
      <c r="DU130" s="22">
        <f t="shared" ref="DU130" si="483">IF(DU124=$D118,(DT131+DU128-DU129),0)</f>
        <v>0</v>
      </c>
      <c r="DV130" s="22">
        <f t="shared" ref="DV130" si="484">IF(DV124=$D118,(DU131+DV128-DV129),0)</f>
        <v>0</v>
      </c>
      <c r="DW130" s="22">
        <f t="shared" ref="DW130" si="485">IF(DW124=$D118,(DV131+DW128-DW129),0)</f>
        <v>0</v>
      </c>
      <c r="DX130" s="22">
        <f t="shared" ref="DX130" si="486">IF(DX124=$D118,(DW131+DX128-DX129),0)</f>
        <v>0</v>
      </c>
      <c r="DY130" s="22">
        <f t="shared" ref="DY130" si="487">IF(DY124=$D118,(DX131+DY128-DY129),0)</f>
        <v>0</v>
      </c>
      <c r="DZ130" s="22">
        <f t="shared" ref="DZ130" si="488">IF(DZ124=$D118,(DY131+DZ128-DZ129),0)</f>
        <v>0</v>
      </c>
      <c r="EA130" s="22">
        <f t="shared" ref="EA130" si="489">IF(EA124=$D118,(DZ131+EA128-EA129),0)</f>
        <v>0</v>
      </c>
      <c r="EB130" s="22">
        <f t="shared" ref="EB130" si="490">IF(EB124=$D118,(EA131+EB128-EB129),0)</f>
        <v>0</v>
      </c>
      <c r="EC130" s="22">
        <f t="shared" ref="EC130" si="491">IF(EC124=$D118,(EB131+EC128-EC129),0)</f>
        <v>0</v>
      </c>
      <c r="ED130" s="22">
        <f t="shared" ref="ED130" si="492">IF(ED124=$D118,(EC131+ED128-ED129),0)</f>
        <v>0</v>
      </c>
      <c r="EE130" s="22">
        <f t="shared" ref="EE130" si="493">IF(EE124=$D118,(ED131+EE128-EE129),0)</f>
        <v>0</v>
      </c>
      <c r="EF130" s="22">
        <f t="shared" ref="EF130" si="494">IF(EF124=$D118,(EE131+EF128-EF129),0)</f>
        <v>0</v>
      </c>
      <c r="EG130" s="22">
        <f t="shared" ref="EG130" si="495">IF(EG124=$D118,(EF131+EG128-EG129),0)</f>
        <v>0</v>
      </c>
      <c r="EH130" s="22">
        <f t="shared" ref="EH130" si="496">IF(EH124=$D118,(EG131+EH128-EH129),0)</f>
        <v>0</v>
      </c>
      <c r="EI130" s="22">
        <f t="shared" ref="EI130" si="497">IF(EI124=$D118,(EH131+EI128-EI129),0)</f>
        <v>0</v>
      </c>
      <c r="EJ130" s="22">
        <f t="shared" ref="EJ130" si="498">IF(EJ124=$D118,(EI131+EJ128-EJ129),0)</f>
        <v>0</v>
      </c>
      <c r="EK130" s="22">
        <f t="shared" ref="EK130" si="499">IF(EK124=$D118,(EJ131+EK128-EK129),0)</f>
        <v>0</v>
      </c>
      <c r="EL130" s="22">
        <f t="shared" ref="EL130" si="500">IF(EL124=$D118,(EK131+EL128-EL129),0)</f>
        <v>0</v>
      </c>
    </row>
    <row r="131" spans="1:142" s="14" customFormat="1">
      <c r="C131" s="29" t="s">
        <v>368</v>
      </c>
      <c r="D131" s="26"/>
      <c r="E131" s="26"/>
      <c r="F131" s="22">
        <f>MAX(E131+F128-F129-F130,0)</f>
        <v>0</v>
      </c>
      <c r="G131" s="22">
        <f t="shared" ref="G131:H131" si="501">MAX(F131+G128-G129-G130,0)</f>
        <v>0</v>
      </c>
      <c r="H131" s="22">
        <f t="shared" si="501"/>
        <v>0</v>
      </c>
      <c r="I131" s="22">
        <f t="shared" ref="I131:J131" si="502">MAX(H131+I128-I129-I130,0)</f>
        <v>0</v>
      </c>
      <c r="J131" s="22">
        <f t="shared" si="502"/>
        <v>0</v>
      </c>
      <c r="K131" s="22">
        <f t="shared" ref="K131:L131" si="503">MAX(J131+K128-K129-K130,0)</f>
        <v>0</v>
      </c>
      <c r="L131" s="22">
        <f t="shared" si="503"/>
        <v>0</v>
      </c>
      <c r="M131" s="22">
        <f t="shared" ref="M131:N131" si="504">MAX(L131+M128-M129-M130,0)</f>
        <v>0</v>
      </c>
      <c r="N131" s="22">
        <f t="shared" si="504"/>
        <v>0</v>
      </c>
      <c r="O131" s="22">
        <f t="shared" ref="O131:P131" si="505">MAX(N131+O128-O129-O130,0)</f>
        <v>13614195.761248605</v>
      </c>
      <c r="P131" s="22">
        <f t="shared" si="505"/>
        <v>54352455.378327742</v>
      </c>
      <c r="Q131" s="22">
        <f>MAX(P131+Q128-Q129-Q130,0)</f>
        <v>54404619.211661078</v>
      </c>
      <c r="R131" s="22">
        <f t="shared" ref="R131" si="506">MAX(Q131+R128-R129-R130,0)</f>
        <v>67979692.097909689</v>
      </c>
      <c r="S131" s="22">
        <f t="shared" ref="S131" si="507">MAX(R131+S128-S129-S130,0)</f>
        <v>80340286.859794661</v>
      </c>
      <c r="T131" s="22">
        <f t="shared" ref="T131" si="508">MAX(S131+T128-T129-T130,0)</f>
        <v>92700881.621679634</v>
      </c>
      <c r="U131" s="22">
        <f t="shared" ref="U131" si="509">MAX(T131+U128-U129-U130,0)</f>
        <v>101977975.33483733</v>
      </c>
      <c r="V131" s="22">
        <f t="shared" ref="V131" si="510">MAX(U131+V128-V129-V130,0)</f>
        <v>111255069.04799503</v>
      </c>
      <c r="W131" s="22">
        <f t="shared" ref="W131" si="511">MAX(V131+W128-W129-W130,0)</f>
        <v>111281659.61497091</v>
      </c>
      <c r="X131" s="22">
        <f t="shared" ref="X131" si="512">MAX(W131+X128-X129-X130,0)</f>
        <v>111308250.18194678</v>
      </c>
      <c r="Y131" s="22">
        <f>MAX(X131+Y128-Y129-Y130,0)</f>
        <v>111334840.74892266</v>
      </c>
      <c r="Z131" s="22">
        <f t="shared" ref="Z131" si="513">MAX(Y131+Z128-Z129-Z130,0)</f>
        <v>111361431.31589854</v>
      </c>
      <c r="AA131" s="22">
        <f t="shared" ref="AA131" si="514">MAX(Z131+AA128-AA129-AA130,0)</f>
        <v>111388021.88287441</v>
      </c>
      <c r="AB131" s="22">
        <f t="shared" ref="AB131:AC131" si="515">MAX(AA131+AB128-AB129-AB130,0)</f>
        <v>111414612.44985029</v>
      </c>
      <c r="AC131" s="22">
        <f t="shared" si="515"/>
        <v>111441189.65755343</v>
      </c>
      <c r="AD131" s="22">
        <f t="shared" ref="AD131" si="516">MAX(AC131+AD128-AD129-AD130,0)</f>
        <v>108047730.3805961</v>
      </c>
      <c r="AE131" s="22">
        <f t="shared" ref="AE131" si="517">MAX(AD131+AE128-AE129-AE130,0)</f>
        <v>101570702.21782058</v>
      </c>
      <c r="AF131" s="22">
        <f t="shared" ref="AF131" si="518">MAX(AE131+AF128-AF129-AF130,0)</f>
        <v>107518827.57198445</v>
      </c>
      <c r="AG131" s="22">
        <f t="shared" ref="AG131" si="519">MAX(AF131+AG128-AG129-AG130,0)</f>
        <v>65166747.057378381</v>
      </c>
      <c r="AH131" s="22">
        <f t="shared" ref="AH131" si="520">MAX(AG131+AH128-AH129-AH130,0)</f>
        <v>0</v>
      </c>
      <c r="AI131" s="22">
        <f t="shared" ref="AI131" si="521">MAX(AH131+AI128-AI129-AI130,0)</f>
        <v>0</v>
      </c>
      <c r="AJ131" s="22">
        <f t="shared" ref="AJ131" si="522">MAX(AI131+AJ128-AJ129-AJ130,0)</f>
        <v>0</v>
      </c>
      <c r="AK131" s="22">
        <f t="shared" ref="AK131" si="523">MAX(AJ131+AK128-AK129-AK130,0)</f>
        <v>0</v>
      </c>
      <c r="AL131" s="22">
        <f t="shared" ref="AL131" si="524">MAX(AK131+AL128-AL129-AL130,0)</f>
        <v>0</v>
      </c>
      <c r="AM131" s="22">
        <f t="shared" ref="AM131:AN131" si="525">MAX(AL131+AM128-AM129-AM130,0)</f>
        <v>0</v>
      </c>
      <c r="AN131" s="22">
        <f t="shared" si="525"/>
        <v>0</v>
      </c>
      <c r="AO131" s="22">
        <f t="shared" ref="AO131" si="526">MAX(AN131+AO128-AO129-AO130,0)</f>
        <v>0</v>
      </c>
      <c r="AP131" s="22">
        <f t="shared" ref="AP131" si="527">MAX(AO131+AP128-AP129-AP130,0)</f>
        <v>0</v>
      </c>
      <c r="AQ131" s="22">
        <f t="shared" ref="AQ131" si="528">MAX(AP131+AQ128-AQ129-AQ130,0)</f>
        <v>0</v>
      </c>
      <c r="AR131" s="22">
        <f t="shared" ref="AR131" si="529">MAX(AQ131+AR128-AR129-AR130,0)</f>
        <v>0</v>
      </c>
      <c r="AS131" s="22">
        <f t="shared" ref="AS131" si="530">MAX(AR131+AS128-AS129-AS130,0)</f>
        <v>0</v>
      </c>
      <c r="AT131" s="22">
        <f t="shared" ref="AT131" si="531">MAX(AS131+AT128-AT129-AT130,0)</f>
        <v>0</v>
      </c>
      <c r="AU131" s="22">
        <f t="shared" ref="AU131:AV131" si="532">MAX(AT131+AU128-AU129-AU130,0)</f>
        <v>0</v>
      </c>
      <c r="AV131" s="22">
        <f t="shared" si="532"/>
        <v>0</v>
      </c>
      <c r="AW131" s="22">
        <f t="shared" ref="AW131" si="533">MAX(AV131+AW128-AW129-AW130,0)</f>
        <v>0</v>
      </c>
      <c r="AX131" s="22">
        <f t="shared" ref="AX131" si="534">MAX(AW131+AX128-AX129-AX130,0)</f>
        <v>0</v>
      </c>
      <c r="AY131" s="22">
        <f t="shared" ref="AY131:AZ131" si="535">MAX(AX131+AY128-AY129-AY130,0)</f>
        <v>0</v>
      </c>
      <c r="AZ131" s="22">
        <f t="shared" si="535"/>
        <v>0</v>
      </c>
      <c r="BA131" s="22">
        <f t="shared" ref="BA131" si="536">MAX(AZ131+BA128-BA129-BA130,0)</f>
        <v>0</v>
      </c>
      <c r="BB131" s="22">
        <f t="shared" ref="BB131" si="537">MAX(BA131+BB128-BB129-BB130,0)</f>
        <v>0</v>
      </c>
      <c r="BC131" s="22">
        <f t="shared" ref="BC131" si="538">MAX(BB131+BC128-BC129-BC130,0)</f>
        <v>0</v>
      </c>
      <c r="BD131" s="22">
        <f t="shared" ref="BD131" si="539">MAX(BC131+BD128-BD129-BD130,0)</f>
        <v>0</v>
      </c>
      <c r="BE131" s="22">
        <f t="shared" ref="BE131" si="540">MAX(BD131+BE128-BE129-BE130,0)</f>
        <v>0</v>
      </c>
      <c r="BF131" s="22">
        <f t="shared" ref="BF131" si="541">MAX(BE131+BF128-BF129-BF130,0)</f>
        <v>0</v>
      </c>
      <c r="BG131" s="22">
        <f t="shared" ref="BG131" si="542">MAX(BF131+BG128-BG129-BG130,0)</f>
        <v>0</v>
      </c>
      <c r="BH131" s="22">
        <f t="shared" ref="BH131" si="543">MAX(BG131+BH128-BH129-BH130,0)</f>
        <v>41852387.708543032</v>
      </c>
      <c r="BI131" s="22">
        <f t="shared" ref="BI131" si="544">MAX(BH131+BI128-BI129-BI130,0)</f>
        <v>41865428.666876368</v>
      </c>
      <c r="BJ131" s="22">
        <f t="shared" ref="BJ131:BK131" si="545">MAX(BI131+BJ128-BJ129-BJ130,0)</f>
        <v>41878469.625209704</v>
      </c>
      <c r="BK131" s="22">
        <f t="shared" si="545"/>
        <v>41891510.58354304</v>
      </c>
      <c r="BL131" s="22">
        <f t="shared" ref="BL131" si="546">MAX(BK131+BL128-BL129-BL130,0)</f>
        <v>41904551.541876376</v>
      </c>
      <c r="BM131" s="22">
        <f t="shared" ref="BM131" si="547">MAX(BL131+BM128-BM129-BM130,0)</f>
        <v>77511036.338648319</v>
      </c>
      <c r="BN131" s="22">
        <f t="shared" ref="BN131" si="548">MAX(BM131+BN128-BN129-BN130,0)</f>
        <v>77511036.338648319</v>
      </c>
      <c r="BO131" s="22">
        <f t="shared" ref="BO131" si="549">MAX(BN131+BO128-BO129-BO130,0)</f>
        <v>77511036.338648319</v>
      </c>
      <c r="BP131" s="22">
        <f t="shared" ref="BP131" si="550">MAX(BO131+BP128-BP129-BP130,0)</f>
        <v>77511036.338648319</v>
      </c>
      <c r="BQ131" s="22">
        <f t="shared" ref="BQ131" si="551">MAX(BP131+BQ128-BQ129-BQ130,0)</f>
        <v>77511036.338648319</v>
      </c>
      <c r="BR131" s="22">
        <f t="shared" ref="BR131:BS131" si="552">MAX(BQ131+BR128-BR129-BR130,0)</f>
        <v>77511036.338648319</v>
      </c>
      <c r="BS131" s="22">
        <f t="shared" si="552"/>
        <v>77511036.338648319</v>
      </c>
      <c r="BT131" s="22">
        <f t="shared" ref="BT131" si="553">MAX(BS131+BT128-BT129-BT130,0)</f>
        <v>77511036.338648319</v>
      </c>
      <c r="BU131" s="22">
        <f t="shared" ref="BU131" si="554">MAX(BT131+BU128-BU129-BU130,0)</f>
        <v>77511036.338648319</v>
      </c>
      <c r="BV131" s="22">
        <f t="shared" ref="BV131:BW131" si="555">MAX(BU131+BV128-BV129-BV130,0)</f>
        <v>77511036.338648319</v>
      </c>
      <c r="BW131" s="22">
        <f t="shared" si="555"/>
        <v>77511036.338648319</v>
      </c>
      <c r="BX131" s="22">
        <f t="shared" ref="BX131" si="556">MAX(BW131+BX128-BX129-BX130,0)</f>
        <v>77511036.338648319</v>
      </c>
      <c r="BY131" s="22">
        <f>MAX(BX131+BY128-BY129-BY130,0)</f>
        <v>77511036.338648319</v>
      </c>
      <c r="BZ131" s="22">
        <f t="shared" ref="BZ131" si="557">MAX(BY131+BZ128-BZ129-BZ130,0)</f>
        <v>77511036.338648319</v>
      </c>
      <c r="CA131" s="22">
        <f t="shared" ref="CA131" si="558">MAX(BZ131+CA128-CA129-CA130,0)</f>
        <v>77511036.338648319</v>
      </c>
      <c r="CB131" s="22">
        <f t="shared" ref="CB131" si="559">MAX(CA131+CB128-CB129-CB130,0)</f>
        <v>77511036.338648319</v>
      </c>
      <c r="CC131" s="22">
        <f t="shared" ref="CC131" si="560">MAX(CB131+CC128-CC129-CC130,0)</f>
        <v>77511036.338648319</v>
      </c>
      <c r="CD131" s="22">
        <f t="shared" ref="CD131" si="561">MAX(CC131+CD128-CD129-CD130,0)</f>
        <v>77511036.338648319</v>
      </c>
      <c r="CE131" s="22">
        <f t="shared" ref="CE131" si="562">MAX(CD131+CE128-CE129-CE130,0)</f>
        <v>77511036.338648319</v>
      </c>
      <c r="CF131" s="22">
        <f t="shared" ref="CF131" si="563">MAX(CE131+CF128-CF129-CF130,0)</f>
        <v>77511036.338648319</v>
      </c>
      <c r="CG131" s="22">
        <f t="shared" ref="CG131" si="564">MAX(CF131+CG128-CG129-CG130,0)</f>
        <v>77511036.338648319</v>
      </c>
      <c r="CH131" s="22">
        <f t="shared" ref="CH131" si="565">MAX(CG131+CH128-CH129-CH130,0)</f>
        <v>77511036.338648319</v>
      </c>
      <c r="CI131" s="22">
        <f t="shared" ref="CI131" si="566">MAX(CH131+CI128-CI129-CI130,0)</f>
        <v>77511036.338648319</v>
      </c>
      <c r="CJ131" s="22">
        <f>MAX(CI131+CJ128-CJ129-CJ130,0)</f>
        <v>77511036.338648319</v>
      </c>
      <c r="CK131" s="22">
        <f t="shared" ref="CK131" si="567">MAX(CJ131+CK128-CK129-CK130,0)</f>
        <v>77511036.338648319</v>
      </c>
      <c r="CL131" s="22">
        <f t="shared" ref="CL131" si="568">MAX(CK131+CL128-CL129-CL130,0)</f>
        <v>77511036.338648319</v>
      </c>
      <c r="CM131" s="22">
        <f t="shared" ref="CM131" si="569">MAX(CL131+CM128-CM129-CM130,0)</f>
        <v>77511036.338648319</v>
      </c>
      <c r="CN131" s="22">
        <f t="shared" ref="CN131" si="570">MAX(CM131+CN128-CN129-CN130,0)</f>
        <v>77511036.338648319</v>
      </c>
      <c r="CO131" s="22">
        <f t="shared" ref="CO131" si="571">MAX(CN131+CO128-CO129-CO130,0)</f>
        <v>77511036.338648319</v>
      </c>
      <c r="CP131" s="22">
        <f t="shared" ref="CP131" si="572">MAX(CO131+CP128-CP129-CP130,0)</f>
        <v>77511036.338648319</v>
      </c>
      <c r="CQ131" s="22">
        <f t="shared" ref="CQ131" si="573">MAX(CP131+CQ128-CQ129-CQ130,0)</f>
        <v>77511036.338648319</v>
      </c>
      <c r="CR131" s="22">
        <f>MAX(CQ131+CR128-CR129-CR130,0)</f>
        <v>77511036.338648319</v>
      </c>
      <c r="CS131" s="22">
        <f t="shared" ref="CS131" si="574">MAX(CR131+CS128-CS129-CS130,0)</f>
        <v>77511036.338648319</v>
      </c>
      <c r="CT131" s="22">
        <f t="shared" ref="CT131" si="575">MAX(CS131+CT128-CT129-CT130,0)</f>
        <v>77511036.338648319</v>
      </c>
      <c r="CU131" s="22">
        <f t="shared" ref="CU131" si="576">MAX(CT131+CU128-CU129-CU130,0)</f>
        <v>77511036.338648319</v>
      </c>
      <c r="CV131" s="22">
        <f t="shared" ref="CV131" si="577">MAX(CU131+CV128-CV129-CV130,0)</f>
        <v>77511036.338648319</v>
      </c>
      <c r="CW131" s="22">
        <f t="shared" ref="CW131" si="578">MAX(CV131+CW128-CW129-CW130,0)</f>
        <v>0</v>
      </c>
      <c r="CX131" s="22">
        <f t="shared" ref="CX131" si="579">MAX(CW131+CX128-CX129-CX130,0)</f>
        <v>0</v>
      </c>
      <c r="CY131" s="22">
        <f t="shared" ref="CY131" si="580">MAX(CX131+CY128-CY129-CY130,0)</f>
        <v>0</v>
      </c>
      <c r="CZ131" s="22">
        <f t="shared" ref="CZ131" si="581">MAX(CY131+CZ128-CZ129-CZ130,0)</f>
        <v>0</v>
      </c>
      <c r="DA131" s="22">
        <f t="shared" ref="DA131" si="582">MAX(CZ131+DA128-DA129-DA130,0)</f>
        <v>0</v>
      </c>
      <c r="DB131" s="22">
        <f t="shared" ref="DB131" si="583">MAX(DA131+DB128-DB129-DB130,0)</f>
        <v>0</v>
      </c>
      <c r="DC131" s="22">
        <f t="shared" ref="DC131" si="584">MAX(DB131+DC128-DC129-DC130,0)</f>
        <v>0</v>
      </c>
      <c r="DD131" s="22">
        <f t="shared" ref="DD131" si="585">MAX(DC131+DD128-DD129-DD130,0)</f>
        <v>0</v>
      </c>
      <c r="DE131" s="22">
        <f t="shared" ref="DE131" si="586">MAX(DD131+DE128-DE129-DE130,0)</f>
        <v>0</v>
      </c>
      <c r="DF131" s="22">
        <f t="shared" ref="DF131" si="587">MAX(DE131+DF128-DF129-DF130,0)</f>
        <v>0</v>
      </c>
      <c r="DG131" s="22">
        <f t="shared" ref="DG131" si="588">MAX(DF131+DG128-DG129-DG130,0)</f>
        <v>0</v>
      </c>
      <c r="DH131" s="22">
        <f t="shared" ref="DH131" si="589">MAX(DG131+DH128-DH129-DH130,0)</f>
        <v>0</v>
      </c>
      <c r="DI131" s="22">
        <f t="shared" ref="DI131" si="590">MAX(DH131+DI128-DI129-DI130,0)</f>
        <v>0</v>
      </c>
      <c r="DJ131" s="22">
        <f t="shared" ref="DJ131" si="591">MAX(DI131+DJ128-DJ129-DJ130,0)</f>
        <v>0</v>
      </c>
      <c r="DK131" s="22">
        <f t="shared" ref="DK131" si="592">MAX(DJ131+DK128-DK129-DK130,0)</f>
        <v>0</v>
      </c>
      <c r="DL131" s="22">
        <f t="shared" ref="DL131" si="593">MAX(DK131+DL128-DL129-DL130,0)</f>
        <v>0</v>
      </c>
      <c r="DM131" s="22">
        <f t="shared" ref="DM131" si="594">MAX(DL131+DM128-DM129-DM130,0)</f>
        <v>0</v>
      </c>
      <c r="DN131" s="22">
        <f t="shared" ref="DN131" si="595">MAX(DM131+DN128-DN129-DN130,0)</f>
        <v>0</v>
      </c>
      <c r="DO131" s="22">
        <f t="shared" ref="DO131" si="596">MAX(DN131+DO128-DO129-DO130,0)</f>
        <v>0</v>
      </c>
      <c r="DP131" s="22">
        <f t="shared" ref="DP131" si="597">MAX(DO131+DP128-DP129-DP130,0)</f>
        <v>0</v>
      </c>
      <c r="DQ131" s="22">
        <f t="shared" ref="DQ131" si="598">MAX(DP131+DQ128-DQ129-DQ130,0)</f>
        <v>0</v>
      </c>
      <c r="DR131" s="22">
        <f t="shared" ref="DR131" si="599">MAX(DQ131+DR128-DR129-DR130,0)</f>
        <v>0</v>
      </c>
      <c r="DS131" s="22">
        <f t="shared" ref="DS131" si="600">MAX(DR131+DS128-DS129-DS130,0)</f>
        <v>0</v>
      </c>
      <c r="DT131" s="22">
        <f t="shared" ref="DT131" si="601">MAX(DS131+DT128-DT129-DT130,0)</f>
        <v>0</v>
      </c>
      <c r="DU131" s="22">
        <f t="shared" ref="DU131" si="602">MAX(DT131+DU128-DU129-DU130,0)</f>
        <v>0</v>
      </c>
      <c r="DV131" s="22">
        <f t="shared" ref="DV131" si="603">MAX(DU131+DV128-DV129-DV130,0)</f>
        <v>0</v>
      </c>
      <c r="DW131" s="22">
        <f t="shared" ref="DW131" si="604">MAX(DV131+DW128-DW129-DW130,0)</f>
        <v>0</v>
      </c>
      <c r="DX131" s="22">
        <f t="shared" ref="DX131" si="605">MAX(DW131+DX128-DX129-DX130,0)</f>
        <v>0</v>
      </c>
      <c r="DY131" s="22">
        <f t="shared" ref="DY131" si="606">MAX(DX131+DY128-DY129-DY130,0)</f>
        <v>0</v>
      </c>
      <c r="DZ131" s="22">
        <f t="shared" ref="DZ131" si="607">MAX(DY131+DZ128-DZ129-DZ130,0)</f>
        <v>0</v>
      </c>
      <c r="EA131" s="22">
        <f t="shared" ref="EA131" si="608">MAX(DZ131+EA128-EA129-EA130,0)</f>
        <v>0</v>
      </c>
      <c r="EB131" s="22">
        <f t="shared" ref="EB131" si="609">MAX(EA131+EB128-EB129-EB130,0)</f>
        <v>0</v>
      </c>
      <c r="EC131" s="22">
        <f t="shared" ref="EC131" si="610">MAX(EB131+EC128-EC129-EC130,0)</f>
        <v>0</v>
      </c>
      <c r="ED131" s="22">
        <f t="shared" ref="ED131" si="611">MAX(EC131+ED128-ED129-ED130,0)</f>
        <v>0</v>
      </c>
      <c r="EE131" s="22">
        <f t="shared" ref="EE131" si="612">MAX(ED131+EE128-EE129-EE130,0)</f>
        <v>0</v>
      </c>
      <c r="EF131" s="22">
        <f t="shared" ref="EF131" si="613">MAX(EE131+EF128-EF129-EF130,0)</f>
        <v>0</v>
      </c>
      <c r="EG131" s="22">
        <f t="shared" ref="EG131" si="614">MAX(EF131+EG128-EG129-EG130,0)</f>
        <v>0</v>
      </c>
      <c r="EH131" s="22">
        <f t="shared" ref="EH131" si="615">MAX(EG131+EH128-EH129-EH130,0)</f>
        <v>0</v>
      </c>
      <c r="EI131" s="22">
        <f t="shared" ref="EI131" si="616">MAX(EH131+EI128-EI129-EI130,0)</f>
        <v>0</v>
      </c>
      <c r="EJ131" s="22">
        <f t="shared" ref="EJ131" si="617">MAX(EI131+EJ128-EJ129-EJ130,0)</f>
        <v>0</v>
      </c>
      <c r="EK131" s="22">
        <f t="shared" ref="EK131" si="618">MAX(EJ131+EK128-EK129-EK130,0)</f>
        <v>0</v>
      </c>
      <c r="EL131" s="22">
        <f t="shared" ref="EL131" si="619">MAX(EK131+EL128-EL129-EL130,0)</f>
        <v>0</v>
      </c>
    </row>
    <row r="132" spans="1:142" s="14" customFormat="1">
      <c r="C132" s="26" t="s">
        <v>369</v>
      </c>
      <c r="D132" s="26"/>
      <c r="E132" s="30">
        <f>$D$122</f>
        <v>271240640</v>
      </c>
      <c r="F132" s="22">
        <f t="shared" ref="F132" si="620">$D122-F131</f>
        <v>271240640</v>
      </c>
      <c r="G132" s="22">
        <f t="shared" ref="G132:H132" si="621">$D122-G131</f>
        <v>271240640</v>
      </c>
      <c r="H132" s="22">
        <f t="shared" si="621"/>
        <v>271240640</v>
      </c>
      <c r="I132" s="22">
        <f t="shared" ref="I132:S132" si="622">$D122-I131</f>
        <v>271240640</v>
      </c>
      <c r="J132" s="22">
        <f t="shared" si="622"/>
        <v>271240640</v>
      </c>
      <c r="K132" s="22">
        <f t="shared" si="622"/>
        <v>271240640</v>
      </c>
      <c r="L132" s="22">
        <f t="shared" si="622"/>
        <v>271240640</v>
      </c>
      <c r="M132" s="22">
        <f t="shared" si="622"/>
        <v>271240640</v>
      </c>
      <c r="N132" s="22">
        <f t="shared" si="622"/>
        <v>271240640</v>
      </c>
      <c r="O132" s="22">
        <f t="shared" si="622"/>
        <v>257626444.23875138</v>
      </c>
      <c r="P132" s="22">
        <f t="shared" si="622"/>
        <v>216888184.62167227</v>
      </c>
      <c r="Q132" s="22">
        <f t="shared" si="622"/>
        <v>216836020.78833893</v>
      </c>
      <c r="R132" s="22">
        <f t="shared" si="622"/>
        <v>203260947.90209031</v>
      </c>
      <c r="S132" s="22">
        <f t="shared" si="622"/>
        <v>190900353.14020532</v>
      </c>
      <c r="T132" s="22">
        <f t="shared" ref="T132:AP132" si="623">$D122-T131</f>
        <v>178539758.37832037</v>
      </c>
      <c r="U132" s="22">
        <f t="shared" si="623"/>
        <v>169262664.66516268</v>
      </c>
      <c r="V132" s="22">
        <f t="shared" si="623"/>
        <v>159985570.95200497</v>
      </c>
      <c r="W132" s="22">
        <f t="shared" si="623"/>
        <v>159958980.38502908</v>
      </c>
      <c r="X132" s="22">
        <f t="shared" si="623"/>
        <v>159932389.81805322</v>
      </c>
      <c r="Y132" s="22">
        <f t="shared" si="623"/>
        <v>159905799.25107735</v>
      </c>
      <c r="Z132" s="22">
        <f t="shared" si="623"/>
        <v>159879208.68410146</v>
      </c>
      <c r="AA132" s="22">
        <f t="shared" si="623"/>
        <v>159852618.11712557</v>
      </c>
      <c r="AB132" s="22">
        <f t="shared" si="623"/>
        <v>159826027.55014971</v>
      </c>
      <c r="AC132" s="22">
        <f t="shared" si="623"/>
        <v>159799450.34244657</v>
      </c>
      <c r="AD132" s="22">
        <f t="shared" si="623"/>
        <v>163192909.6194039</v>
      </c>
      <c r="AE132" s="22">
        <f t="shared" si="623"/>
        <v>169669937.78217942</v>
      </c>
      <c r="AF132" s="22">
        <f t="shared" si="623"/>
        <v>163721812.42801553</v>
      </c>
      <c r="AG132" s="22">
        <f t="shared" si="623"/>
        <v>206073892.94262162</v>
      </c>
      <c r="AH132" s="22">
        <f t="shared" si="623"/>
        <v>271240640</v>
      </c>
      <c r="AI132" s="22">
        <f t="shared" si="623"/>
        <v>271240640</v>
      </c>
      <c r="AJ132" s="22">
        <f t="shared" si="623"/>
        <v>271240640</v>
      </c>
      <c r="AK132" s="22">
        <f t="shared" si="623"/>
        <v>271240640</v>
      </c>
      <c r="AL132" s="22">
        <f t="shared" si="623"/>
        <v>271240640</v>
      </c>
      <c r="AM132" s="22">
        <f t="shared" si="623"/>
        <v>271240640</v>
      </c>
      <c r="AN132" s="22">
        <f t="shared" si="623"/>
        <v>271240640</v>
      </c>
      <c r="AO132" s="22">
        <f t="shared" si="623"/>
        <v>271240640</v>
      </c>
      <c r="AP132" s="22">
        <f t="shared" si="623"/>
        <v>271240640</v>
      </c>
      <c r="AQ132" s="22">
        <f t="shared" ref="AQ132:DB132" si="624">$D122-AQ131</f>
        <v>271240640</v>
      </c>
      <c r="AR132" s="22">
        <f t="shared" si="624"/>
        <v>271240640</v>
      </c>
      <c r="AS132" s="22">
        <f t="shared" si="624"/>
        <v>271240640</v>
      </c>
      <c r="AT132" s="22">
        <f t="shared" si="624"/>
        <v>271240640</v>
      </c>
      <c r="AU132" s="22">
        <f t="shared" si="624"/>
        <v>271240640</v>
      </c>
      <c r="AV132" s="22">
        <f t="shared" si="624"/>
        <v>271240640</v>
      </c>
      <c r="AW132" s="22">
        <f t="shared" si="624"/>
        <v>271240640</v>
      </c>
      <c r="AX132" s="22">
        <f t="shared" si="624"/>
        <v>271240640</v>
      </c>
      <c r="AY132" s="22">
        <f t="shared" si="624"/>
        <v>271240640</v>
      </c>
      <c r="AZ132" s="22">
        <f t="shared" si="624"/>
        <v>271240640</v>
      </c>
      <c r="BA132" s="22">
        <f t="shared" si="624"/>
        <v>271240640</v>
      </c>
      <c r="BB132" s="22">
        <f t="shared" si="624"/>
        <v>271240640</v>
      </c>
      <c r="BC132" s="22">
        <f t="shared" si="624"/>
        <v>271240640</v>
      </c>
      <c r="BD132" s="22">
        <f t="shared" si="624"/>
        <v>271240640</v>
      </c>
      <c r="BE132" s="22">
        <f t="shared" si="624"/>
        <v>271240640</v>
      </c>
      <c r="BF132" s="22">
        <f t="shared" si="624"/>
        <v>271240640</v>
      </c>
      <c r="BG132" s="22">
        <f t="shared" si="624"/>
        <v>271240640</v>
      </c>
      <c r="BH132" s="22">
        <f t="shared" si="624"/>
        <v>229388252.29145697</v>
      </c>
      <c r="BI132" s="22">
        <f t="shared" si="624"/>
        <v>229375211.33312362</v>
      </c>
      <c r="BJ132" s="22">
        <f t="shared" si="624"/>
        <v>229362170.37479031</v>
      </c>
      <c r="BK132" s="22">
        <f t="shared" si="624"/>
        <v>229349129.41645697</v>
      </c>
      <c r="BL132" s="22">
        <f t="shared" si="624"/>
        <v>229336088.45812362</v>
      </c>
      <c r="BM132" s="22">
        <f t="shared" si="624"/>
        <v>193729603.66135168</v>
      </c>
      <c r="BN132" s="22">
        <f t="shared" si="624"/>
        <v>193729603.66135168</v>
      </c>
      <c r="BO132" s="22">
        <f t="shared" si="624"/>
        <v>193729603.66135168</v>
      </c>
      <c r="BP132" s="22">
        <f t="shared" si="624"/>
        <v>193729603.66135168</v>
      </c>
      <c r="BQ132" s="22">
        <f t="shared" si="624"/>
        <v>193729603.66135168</v>
      </c>
      <c r="BR132" s="22">
        <f t="shared" si="624"/>
        <v>193729603.66135168</v>
      </c>
      <c r="BS132" s="22">
        <f t="shared" si="624"/>
        <v>193729603.66135168</v>
      </c>
      <c r="BT132" s="22">
        <f t="shared" si="624"/>
        <v>193729603.66135168</v>
      </c>
      <c r="BU132" s="22">
        <f t="shared" si="624"/>
        <v>193729603.66135168</v>
      </c>
      <c r="BV132" s="22">
        <f t="shared" si="624"/>
        <v>193729603.66135168</v>
      </c>
      <c r="BW132" s="22">
        <f t="shared" si="624"/>
        <v>193729603.66135168</v>
      </c>
      <c r="BX132" s="22">
        <f t="shared" si="624"/>
        <v>193729603.66135168</v>
      </c>
      <c r="BY132" s="22">
        <f t="shared" si="624"/>
        <v>193729603.66135168</v>
      </c>
      <c r="BZ132" s="22">
        <f t="shared" si="624"/>
        <v>193729603.66135168</v>
      </c>
      <c r="CA132" s="22">
        <f t="shared" si="624"/>
        <v>193729603.66135168</v>
      </c>
      <c r="CB132" s="22">
        <f t="shared" si="624"/>
        <v>193729603.66135168</v>
      </c>
      <c r="CC132" s="22">
        <f t="shared" si="624"/>
        <v>193729603.66135168</v>
      </c>
      <c r="CD132" s="22">
        <f t="shared" si="624"/>
        <v>193729603.66135168</v>
      </c>
      <c r="CE132" s="22">
        <f t="shared" si="624"/>
        <v>193729603.66135168</v>
      </c>
      <c r="CF132" s="22">
        <f t="shared" si="624"/>
        <v>193729603.66135168</v>
      </c>
      <c r="CG132" s="22">
        <f t="shared" si="624"/>
        <v>193729603.66135168</v>
      </c>
      <c r="CH132" s="22">
        <f t="shared" si="624"/>
        <v>193729603.66135168</v>
      </c>
      <c r="CI132" s="22">
        <f t="shared" si="624"/>
        <v>193729603.66135168</v>
      </c>
      <c r="CJ132" s="22">
        <f t="shared" si="624"/>
        <v>193729603.66135168</v>
      </c>
      <c r="CK132" s="22">
        <f t="shared" si="624"/>
        <v>193729603.66135168</v>
      </c>
      <c r="CL132" s="22">
        <f t="shared" si="624"/>
        <v>193729603.66135168</v>
      </c>
      <c r="CM132" s="22">
        <f t="shared" si="624"/>
        <v>193729603.66135168</v>
      </c>
      <c r="CN132" s="22">
        <f t="shared" si="624"/>
        <v>193729603.66135168</v>
      </c>
      <c r="CO132" s="22">
        <f t="shared" si="624"/>
        <v>193729603.66135168</v>
      </c>
      <c r="CP132" s="22">
        <f t="shared" si="624"/>
        <v>193729603.66135168</v>
      </c>
      <c r="CQ132" s="22">
        <f t="shared" si="624"/>
        <v>193729603.66135168</v>
      </c>
      <c r="CR132" s="22">
        <f t="shared" si="624"/>
        <v>193729603.66135168</v>
      </c>
      <c r="CS132" s="22">
        <f t="shared" si="624"/>
        <v>193729603.66135168</v>
      </c>
      <c r="CT132" s="22">
        <f t="shared" si="624"/>
        <v>193729603.66135168</v>
      </c>
      <c r="CU132" s="22">
        <f t="shared" si="624"/>
        <v>193729603.66135168</v>
      </c>
      <c r="CV132" s="22">
        <f t="shared" si="624"/>
        <v>193729603.66135168</v>
      </c>
      <c r="CW132" s="22">
        <f t="shared" si="624"/>
        <v>271240640</v>
      </c>
      <c r="CX132" s="22">
        <f t="shared" si="624"/>
        <v>271240640</v>
      </c>
      <c r="CY132" s="22">
        <f t="shared" si="624"/>
        <v>271240640</v>
      </c>
      <c r="CZ132" s="22">
        <f t="shared" si="624"/>
        <v>271240640</v>
      </c>
      <c r="DA132" s="22">
        <f t="shared" si="624"/>
        <v>271240640</v>
      </c>
      <c r="DB132" s="22">
        <f t="shared" si="624"/>
        <v>271240640</v>
      </c>
      <c r="DC132" s="22">
        <f t="shared" ref="DC132:EL132" si="625">$D122-DC131</f>
        <v>271240640</v>
      </c>
      <c r="DD132" s="22">
        <f t="shared" si="625"/>
        <v>271240640</v>
      </c>
      <c r="DE132" s="22">
        <f t="shared" si="625"/>
        <v>271240640</v>
      </c>
      <c r="DF132" s="22">
        <f t="shared" si="625"/>
        <v>271240640</v>
      </c>
      <c r="DG132" s="22">
        <f t="shared" si="625"/>
        <v>271240640</v>
      </c>
      <c r="DH132" s="22">
        <f t="shared" si="625"/>
        <v>271240640</v>
      </c>
      <c r="DI132" s="22">
        <f t="shared" si="625"/>
        <v>271240640</v>
      </c>
      <c r="DJ132" s="22">
        <f t="shared" si="625"/>
        <v>271240640</v>
      </c>
      <c r="DK132" s="22">
        <f t="shared" si="625"/>
        <v>271240640</v>
      </c>
      <c r="DL132" s="22">
        <f t="shared" si="625"/>
        <v>271240640</v>
      </c>
      <c r="DM132" s="22">
        <f t="shared" si="625"/>
        <v>271240640</v>
      </c>
      <c r="DN132" s="22">
        <f t="shared" si="625"/>
        <v>271240640</v>
      </c>
      <c r="DO132" s="22">
        <f t="shared" si="625"/>
        <v>271240640</v>
      </c>
      <c r="DP132" s="22">
        <f t="shared" si="625"/>
        <v>271240640</v>
      </c>
      <c r="DQ132" s="22">
        <f t="shared" si="625"/>
        <v>271240640</v>
      </c>
      <c r="DR132" s="22">
        <f t="shared" si="625"/>
        <v>271240640</v>
      </c>
      <c r="DS132" s="22">
        <f t="shared" si="625"/>
        <v>271240640</v>
      </c>
      <c r="DT132" s="22">
        <f t="shared" si="625"/>
        <v>271240640</v>
      </c>
      <c r="DU132" s="22">
        <f t="shared" si="625"/>
        <v>271240640</v>
      </c>
      <c r="DV132" s="22">
        <f t="shared" si="625"/>
        <v>271240640</v>
      </c>
      <c r="DW132" s="22">
        <f t="shared" si="625"/>
        <v>271240640</v>
      </c>
      <c r="DX132" s="22">
        <f t="shared" si="625"/>
        <v>271240640</v>
      </c>
      <c r="DY132" s="22">
        <f t="shared" si="625"/>
        <v>271240640</v>
      </c>
      <c r="DZ132" s="22">
        <f t="shared" si="625"/>
        <v>271240640</v>
      </c>
      <c r="EA132" s="22">
        <f t="shared" si="625"/>
        <v>271240640</v>
      </c>
      <c r="EB132" s="22">
        <f t="shared" si="625"/>
        <v>271240640</v>
      </c>
      <c r="EC132" s="22">
        <f t="shared" si="625"/>
        <v>271240640</v>
      </c>
      <c r="ED132" s="22">
        <f t="shared" si="625"/>
        <v>271240640</v>
      </c>
      <c r="EE132" s="22">
        <f t="shared" si="625"/>
        <v>271240640</v>
      </c>
      <c r="EF132" s="22">
        <f t="shared" si="625"/>
        <v>271240640</v>
      </c>
      <c r="EG132" s="22">
        <f t="shared" si="625"/>
        <v>271240640</v>
      </c>
      <c r="EH132" s="22">
        <f t="shared" si="625"/>
        <v>271240640</v>
      </c>
      <c r="EI132" s="22">
        <f t="shared" si="625"/>
        <v>271240640</v>
      </c>
      <c r="EJ132" s="22">
        <f t="shared" si="625"/>
        <v>271240640</v>
      </c>
      <c r="EK132" s="22">
        <f t="shared" si="625"/>
        <v>271240640</v>
      </c>
      <c r="EL132" s="22">
        <f t="shared" si="625"/>
        <v>271240640</v>
      </c>
    </row>
    <row r="133" spans="1:142" s="27" customFormat="1">
      <c r="A133" s="14"/>
      <c r="B133" s="14"/>
      <c r="C133" s="27" t="s">
        <v>373</v>
      </c>
      <c r="F133" s="28">
        <f>MAX((E131+F128)*$D120/12,0)</f>
        <v>0</v>
      </c>
      <c r="G133" s="28">
        <f>MAX((F131+G128)*$D120/12,0)</f>
        <v>0</v>
      </c>
      <c r="H133" s="28">
        <f t="shared" ref="H133:P133" si="626">MAX((G131+H128)*$D120/12,0)</f>
        <v>0</v>
      </c>
      <c r="I133" s="28">
        <f t="shared" si="626"/>
        <v>0</v>
      </c>
      <c r="J133" s="28">
        <f t="shared" si="626"/>
        <v>0</v>
      </c>
      <c r="K133" s="28">
        <f t="shared" si="626"/>
        <v>0</v>
      </c>
      <c r="L133" s="28">
        <f t="shared" si="626"/>
        <v>0</v>
      </c>
      <c r="M133" s="28">
        <f t="shared" si="626"/>
        <v>0</v>
      </c>
      <c r="N133" s="28">
        <f t="shared" si="626"/>
        <v>0</v>
      </c>
      <c r="O133" s="28">
        <f t="shared" si="626"/>
        <v>56725.815671869197</v>
      </c>
      <c r="P133" s="28">
        <f t="shared" si="626"/>
        <v>226468.56407636558</v>
      </c>
      <c r="Q133" s="28">
        <f>MAX((P131+Q128)*$D120/12,0)</f>
        <v>226685.91338192116</v>
      </c>
      <c r="R133" s="28">
        <f>MAX((Q131+R128)*$D120/12,0)</f>
        <v>283248.71707462374</v>
      </c>
      <c r="S133" s="28">
        <f t="shared" ref="S133:X133" si="627">MAX((R131+S128)*$D120/12,0)</f>
        <v>334751.19524914445</v>
      </c>
      <c r="T133" s="28">
        <f t="shared" si="627"/>
        <v>386253.67342366517</v>
      </c>
      <c r="U133" s="28">
        <f t="shared" si="627"/>
        <v>424908.23056182225</v>
      </c>
      <c r="V133" s="28">
        <f t="shared" si="627"/>
        <v>463562.78769997932</v>
      </c>
      <c r="W133" s="28">
        <f t="shared" si="627"/>
        <v>463673.58172904543</v>
      </c>
      <c r="X133" s="28">
        <f t="shared" si="627"/>
        <v>463784.37575811165</v>
      </c>
      <c r="Y133" s="28">
        <f>MAX((X131+Y128)*$D120/12,0)</f>
        <v>463895.16978717782</v>
      </c>
      <c r="Z133" s="28">
        <f>MAX((Y131+Z128)*$D120/12,0)</f>
        <v>464005.96381624392</v>
      </c>
      <c r="AA133" s="28">
        <f t="shared" ref="AA133:AW133" si="628">MAX((Z131+AA128)*$D120/12,0)</f>
        <v>464116.75784531009</v>
      </c>
      <c r="AB133" s="28">
        <f t="shared" si="628"/>
        <v>464227.55187437619</v>
      </c>
      <c r="AC133" s="28">
        <f t="shared" si="628"/>
        <v>464338.290239806</v>
      </c>
      <c r="AD133" s="28">
        <f t="shared" si="628"/>
        <v>464338.290239806</v>
      </c>
      <c r="AE133" s="28">
        <f t="shared" si="628"/>
        <v>450198.87658581714</v>
      </c>
      <c r="AF133" s="28">
        <f t="shared" si="628"/>
        <v>447995.11488326854</v>
      </c>
      <c r="AG133" s="28">
        <f t="shared" si="628"/>
        <v>447995.11488326854</v>
      </c>
      <c r="AH133" s="28">
        <f t="shared" si="628"/>
        <v>271528.11273907661</v>
      </c>
      <c r="AI133" s="28">
        <f t="shared" si="628"/>
        <v>0</v>
      </c>
      <c r="AJ133" s="28">
        <f t="shared" si="628"/>
        <v>0</v>
      </c>
      <c r="AK133" s="28">
        <f t="shared" si="628"/>
        <v>0</v>
      </c>
      <c r="AL133" s="28">
        <f t="shared" si="628"/>
        <v>0</v>
      </c>
      <c r="AM133" s="28">
        <f t="shared" si="628"/>
        <v>0</v>
      </c>
      <c r="AN133" s="28">
        <f t="shared" si="628"/>
        <v>0</v>
      </c>
      <c r="AO133" s="28">
        <f t="shared" si="628"/>
        <v>0</v>
      </c>
      <c r="AP133" s="28">
        <f t="shared" si="628"/>
        <v>0</v>
      </c>
      <c r="AQ133" s="28">
        <f t="shared" si="628"/>
        <v>0</v>
      </c>
      <c r="AR133" s="28">
        <f t="shared" si="628"/>
        <v>0</v>
      </c>
      <c r="AS133" s="28">
        <f t="shared" si="628"/>
        <v>0</v>
      </c>
      <c r="AT133" s="28">
        <f t="shared" si="628"/>
        <v>0</v>
      </c>
      <c r="AU133" s="28">
        <f t="shared" si="628"/>
        <v>0</v>
      </c>
      <c r="AV133" s="28">
        <f t="shared" si="628"/>
        <v>0</v>
      </c>
      <c r="AW133" s="28">
        <f t="shared" si="628"/>
        <v>0</v>
      </c>
      <c r="AX133" s="28">
        <f t="shared" ref="AX133:BX133" si="629">MAX((AW131+AX128)*$D120/12,0)</f>
        <v>0</v>
      </c>
      <c r="AY133" s="28">
        <f t="shared" si="629"/>
        <v>0</v>
      </c>
      <c r="AZ133" s="28">
        <f t="shared" si="629"/>
        <v>0</v>
      </c>
      <c r="BA133" s="28">
        <f t="shared" si="629"/>
        <v>0</v>
      </c>
      <c r="BB133" s="28">
        <f t="shared" si="629"/>
        <v>0</v>
      </c>
      <c r="BC133" s="28">
        <f t="shared" si="629"/>
        <v>0</v>
      </c>
      <c r="BD133" s="28">
        <f t="shared" si="629"/>
        <v>0</v>
      </c>
      <c r="BE133" s="28">
        <f t="shared" si="629"/>
        <v>0</v>
      </c>
      <c r="BF133" s="28">
        <f t="shared" si="629"/>
        <v>0</v>
      </c>
      <c r="BG133" s="28">
        <f t="shared" si="629"/>
        <v>0</v>
      </c>
      <c r="BH133" s="28">
        <f t="shared" si="629"/>
        <v>174384.94878559597</v>
      </c>
      <c r="BI133" s="28">
        <f t="shared" si="629"/>
        <v>174439.28611198487</v>
      </c>
      <c r="BJ133" s="28">
        <f t="shared" si="629"/>
        <v>174493.62343837376</v>
      </c>
      <c r="BK133" s="28">
        <f t="shared" si="629"/>
        <v>174547.96076476268</v>
      </c>
      <c r="BL133" s="28">
        <f t="shared" si="629"/>
        <v>174602.29809115158</v>
      </c>
      <c r="BM133" s="28">
        <f t="shared" si="629"/>
        <v>322962.65141103469</v>
      </c>
      <c r="BN133" s="28">
        <f t="shared" si="629"/>
        <v>322962.65141103469</v>
      </c>
      <c r="BO133" s="28">
        <f t="shared" si="629"/>
        <v>322962.65141103469</v>
      </c>
      <c r="BP133" s="28">
        <f t="shared" si="629"/>
        <v>322962.65141103469</v>
      </c>
      <c r="BQ133" s="28">
        <f t="shared" si="629"/>
        <v>322962.65141103469</v>
      </c>
      <c r="BR133" s="28">
        <f t="shared" si="629"/>
        <v>322962.65141103469</v>
      </c>
      <c r="BS133" s="28">
        <f t="shared" si="629"/>
        <v>322962.65141103469</v>
      </c>
      <c r="BT133" s="28">
        <f t="shared" si="629"/>
        <v>322962.65141103469</v>
      </c>
      <c r="BU133" s="28">
        <f t="shared" si="629"/>
        <v>322962.65141103469</v>
      </c>
      <c r="BV133" s="28">
        <f t="shared" si="629"/>
        <v>322962.65141103469</v>
      </c>
      <c r="BW133" s="28">
        <f t="shared" si="629"/>
        <v>322962.65141103469</v>
      </c>
      <c r="BX133" s="28">
        <f t="shared" si="629"/>
        <v>322962.65141103469</v>
      </c>
      <c r="BY133" s="28">
        <f>MAX((BX131+BY128)*$D120/12,0)</f>
        <v>322962.65141103469</v>
      </c>
      <c r="BZ133" s="28">
        <f>MAX((BY131+BZ128)*$D120/12,0)</f>
        <v>322962.65141103469</v>
      </c>
      <c r="CA133" s="28">
        <f t="shared" ref="CA133:CI133" si="630">MAX((BZ131+CA128)*$D120/12,0)</f>
        <v>322962.65141103469</v>
      </c>
      <c r="CB133" s="28">
        <f t="shared" si="630"/>
        <v>322962.65141103469</v>
      </c>
      <c r="CC133" s="28">
        <f t="shared" si="630"/>
        <v>322962.65141103469</v>
      </c>
      <c r="CD133" s="28">
        <f t="shared" si="630"/>
        <v>322962.65141103469</v>
      </c>
      <c r="CE133" s="28">
        <f t="shared" si="630"/>
        <v>322962.65141103469</v>
      </c>
      <c r="CF133" s="28">
        <f t="shared" si="630"/>
        <v>322962.65141103469</v>
      </c>
      <c r="CG133" s="28">
        <f t="shared" si="630"/>
        <v>322962.65141103469</v>
      </c>
      <c r="CH133" s="28">
        <f t="shared" si="630"/>
        <v>322962.65141103469</v>
      </c>
      <c r="CI133" s="28">
        <f t="shared" si="630"/>
        <v>322962.65141103469</v>
      </c>
      <c r="CJ133" s="28">
        <f>MAX((CI131+CJ128)*$D120/12,0)</f>
        <v>322962.65141103469</v>
      </c>
      <c r="CK133" s="28">
        <f>MAX((CJ131+CK128)*$D120/12,0)</f>
        <v>322962.65141103469</v>
      </c>
      <c r="CL133" s="28">
        <f t="shared" ref="CL133:CQ133" si="631">MAX((CK131+CL128)*$D120/12,0)</f>
        <v>322962.65141103469</v>
      </c>
      <c r="CM133" s="28">
        <f t="shared" si="631"/>
        <v>322962.65141103469</v>
      </c>
      <c r="CN133" s="28">
        <f t="shared" si="631"/>
        <v>322962.65141103469</v>
      </c>
      <c r="CO133" s="28">
        <f t="shared" si="631"/>
        <v>322962.65141103469</v>
      </c>
      <c r="CP133" s="28">
        <f t="shared" si="631"/>
        <v>322962.65141103469</v>
      </c>
      <c r="CQ133" s="28">
        <f t="shared" si="631"/>
        <v>322962.65141103469</v>
      </c>
      <c r="CR133" s="28">
        <f>MAX((CQ131+CR128)*$D120/12,0)</f>
        <v>322962.65141103469</v>
      </c>
      <c r="CS133" s="28">
        <f>MAX((CR131+CS128)*$D120/12,0)</f>
        <v>322962.65141103469</v>
      </c>
      <c r="CT133" s="28">
        <f t="shared" ref="CT133:EL133" si="632">MAX((CS131+CT128)*$D120/12,0)</f>
        <v>322962.65141103469</v>
      </c>
      <c r="CU133" s="28">
        <f t="shared" si="632"/>
        <v>322962.65141103469</v>
      </c>
      <c r="CV133" s="28">
        <f t="shared" si="632"/>
        <v>322962.65141103469</v>
      </c>
      <c r="CW133" s="28">
        <f t="shared" si="632"/>
        <v>322962.65141103469</v>
      </c>
      <c r="CX133" s="28">
        <f t="shared" si="632"/>
        <v>0</v>
      </c>
      <c r="CY133" s="28">
        <f t="shared" si="632"/>
        <v>0</v>
      </c>
      <c r="CZ133" s="28">
        <f t="shared" si="632"/>
        <v>0</v>
      </c>
      <c r="DA133" s="28">
        <f t="shared" si="632"/>
        <v>0</v>
      </c>
      <c r="DB133" s="28">
        <f t="shared" si="632"/>
        <v>0</v>
      </c>
      <c r="DC133" s="28">
        <f t="shared" si="632"/>
        <v>0</v>
      </c>
      <c r="DD133" s="28">
        <f t="shared" si="632"/>
        <v>0</v>
      </c>
      <c r="DE133" s="28">
        <f t="shared" si="632"/>
        <v>0</v>
      </c>
      <c r="DF133" s="28">
        <f t="shared" si="632"/>
        <v>0</v>
      </c>
      <c r="DG133" s="28">
        <f t="shared" si="632"/>
        <v>0</v>
      </c>
      <c r="DH133" s="28">
        <f t="shared" si="632"/>
        <v>0</v>
      </c>
      <c r="DI133" s="28">
        <f t="shared" si="632"/>
        <v>0</v>
      </c>
      <c r="DJ133" s="28">
        <f t="shared" si="632"/>
        <v>0</v>
      </c>
      <c r="DK133" s="28">
        <f t="shared" si="632"/>
        <v>0</v>
      </c>
      <c r="DL133" s="28">
        <f t="shared" si="632"/>
        <v>0</v>
      </c>
      <c r="DM133" s="28">
        <f t="shared" si="632"/>
        <v>0</v>
      </c>
      <c r="DN133" s="28">
        <f t="shared" si="632"/>
        <v>0</v>
      </c>
      <c r="DO133" s="28">
        <f t="shared" si="632"/>
        <v>0</v>
      </c>
      <c r="DP133" s="28">
        <f t="shared" si="632"/>
        <v>0</v>
      </c>
      <c r="DQ133" s="28">
        <f t="shared" si="632"/>
        <v>0</v>
      </c>
      <c r="DR133" s="28">
        <f t="shared" si="632"/>
        <v>0</v>
      </c>
      <c r="DS133" s="28">
        <f t="shared" si="632"/>
        <v>0</v>
      </c>
      <c r="DT133" s="28">
        <f t="shared" si="632"/>
        <v>0</v>
      </c>
      <c r="DU133" s="28">
        <f t="shared" si="632"/>
        <v>0</v>
      </c>
      <c r="DV133" s="28">
        <f t="shared" si="632"/>
        <v>0</v>
      </c>
      <c r="DW133" s="28">
        <f t="shared" si="632"/>
        <v>0</v>
      </c>
      <c r="DX133" s="28">
        <f t="shared" si="632"/>
        <v>0</v>
      </c>
      <c r="DY133" s="28">
        <f t="shared" si="632"/>
        <v>0</v>
      </c>
      <c r="DZ133" s="28">
        <f t="shared" si="632"/>
        <v>0</v>
      </c>
      <c r="EA133" s="28">
        <f t="shared" si="632"/>
        <v>0</v>
      </c>
      <c r="EB133" s="28">
        <f t="shared" si="632"/>
        <v>0</v>
      </c>
      <c r="EC133" s="28">
        <f t="shared" si="632"/>
        <v>0</v>
      </c>
      <c r="ED133" s="28">
        <f t="shared" si="632"/>
        <v>0</v>
      </c>
      <c r="EE133" s="28">
        <f t="shared" si="632"/>
        <v>0</v>
      </c>
      <c r="EF133" s="28">
        <f t="shared" si="632"/>
        <v>0</v>
      </c>
      <c r="EG133" s="28">
        <f t="shared" si="632"/>
        <v>0</v>
      </c>
      <c r="EH133" s="28">
        <f t="shared" si="632"/>
        <v>0</v>
      </c>
      <c r="EI133" s="28">
        <f t="shared" si="632"/>
        <v>0</v>
      </c>
      <c r="EJ133" s="28">
        <f t="shared" si="632"/>
        <v>0</v>
      </c>
      <c r="EK133" s="28">
        <f t="shared" si="632"/>
        <v>0</v>
      </c>
      <c r="EL133" s="28">
        <f t="shared" si="632"/>
        <v>0</v>
      </c>
    </row>
    <row r="135" spans="1:142" s="23" customFormat="1">
      <c r="B135" s="102" t="s">
        <v>91</v>
      </c>
      <c r="C135" s="101" t="s">
        <v>371</v>
      </c>
      <c r="F135" s="16">
        <f t="shared" ref="F135:AK135" si="633">F128-F129-F130</f>
        <v>0</v>
      </c>
      <c r="G135" s="16">
        <f t="shared" si="633"/>
        <v>0</v>
      </c>
      <c r="H135" s="16">
        <f t="shared" si="633"/>
        <v>0</v>
      </c>
      <c r="I135" s="16">
        <f t="shared" si="633"/>
        <v>0</v>
      </c>
      <c r="J135" s="16">
        <f t="shared" si="633"/>
        <v>0</v>
      </c>
      <c r="K135" s="16">
        <f t="shared" si="633"/>
        <v>0</v>
      </c>
      <c r="L135" s="16">
        <f t="shared" si="633"/>
        <v>0</v>
      </c>
      <c r="M135" s="16">
        <f t="shared" si="633"/>
        <v>0</v>
      </c>
      <c r="N135" s="16">
        <f t="shared" si="633"/>
        <v>0</v>
      </c>
      <c r="O135" s="16">
        <f t="shared" si="633"/>
        <v>13614195.761248605</v>
      </c>
      <c r="P135" s="16">
        <f t="shared" si="633"/>
        <v>40738259.617079139</v>
      </c>
      <c r="Q135" s="16">
        <f t="shared" si="633"/>
        <v>52163.833333333336</v>
      </c>
      <c r="R135" s="16">
        <f t="shared" si="633"/>
        <v>13575072.886248605</v>
      </c>
      <c r="S135" s="16">
        <f t="shared" si="633"/>
        <v>12360594.761884969</v>
      </c>
      <c r="T135" s="16">
        <f t="shared" si="633"/>
        <v>12360594.761884969</v>
      </c>
      <c r="U135" s="16">
        <f t="shared" si="633"/>
        <v>9277093.7131576948</v>
      </c>
      <c r="V135" s="16">
        <f t="shared" si="633"/>
        <v>9277093.7131576948</v>
      </c>
      <c r="W135" s="16">
        <f t="shared" si="633"/>
        <v>26590.566975878552</v>
      </c>
      <c r="X135" s="16">
        <f t="shared" si="633"/>
        <v>26590.566975878552</v>
      </c>
      <c r="Y135" s="16">
        <f t="shared" si="633"/>
        <v>26590.566975878552</v>
      </c>
      <c r="Z135" s="16">
        <f t="shared" si="633"/>
        <v>26590.566975878552</v>
      </c>
      <c r="AA135" s="16">
        <f t="shared" si="633"/>
        <v>26590.566975878552</v>
      </c>
      <c r="AB135" s="16">
        <f t="shared" si="633"/>
        <v>26590.566975878552</v>
      </c>
      <c r="AC135" s="16">
        <f t="shared" si="633"/>
        <v>26577.207703150809</v>
      </c>
      <c r="AD135" s="16">
        <f t="shared" si="633"/>
        <v>-3393459.2769573368</v>
      </c>
      <c r="AE135" s="16">
        <f t="shared" si="633"/>
        <v>-6477028.162775524</v>
      </c>
      <c r="AF135" s="16">
        <f t="shared" si="633"/>
        <v>5948125.3541638739</v>
      </c>
      <c r="AG135" s="16">
        <f t="shared" si="633"/>
        <v>-42352080.514606073</v>
      </c>
      <c r="AH135" s="16">
        <f t="shared" si="633"/>
        <v>-65166747.057378381</v>
      </c>
      <c r="AI135" s="16">
        <f t="shared" si="633"/>
        <v>0</v>
      </c>
      <c r="AJ135" s="16">
        <f t="shared" si="633"/>
        <v>0</v>
      </c>
      <c r="AK135" s="16">
        <f t="shared" si="633"/>
        <v>0</v>
      </c>
      <c r="AL135" s="16">
        <f t="shared" ref="AL135:BQ135" si="634">AL128-AL129-AL130</f>
        <v>0</v>
      </c>
      <c r="AM135" s="16">
        <f t="shared" si="634"/>
        <v>0</v>
      </c>
      <c r="AN135" s="16">
        <f t="shared" si="634"/>
        <v>0</v>
      </c>
      <c r="AO135" s="16">
        <f t="shared" si="634"/>
        <v>0</v>
      </c>
      <c r="AP135" s="16">
        <f t="shared" si="634"/>
        <v>0</v>
      </c>
      <c r="AQ135" s="16">
        <f t="shared" si="634"/>
        <v>0</v>
      </c>
      <c r="AR135" s="16">
        <f t="shared" si="634"/>
        <v>0</v>
      </c>
      <c r="AS135" s="16">
        <f t="shared" si="634"/>
        <v>0</v>
      </c>
      <c r="AT135" s="16">
        <f t="shared" si="634"/>
        <v>0</v>
      </c>
      <c r="AU135" s="16">
        <f t="shared" si="634"/>
        <v>0</v>
      </c>
      <c r="AV135" s="16">
        <f t="shared" si="634"/>
        <v>0</v>
      </c>
      <c r="AW135" s="16">
        <f t="shared" si="634"/>
        <v>0</v>
      </c>
      <c r="AX135" s="16">
        <f t="shared" si="634"/>
        <v>0</v>
      </c>
      <c r="AY135" s="16">
        <f t="shared" si="634"/>
        <v>0</v>
      </c>
      <c r="AZ135" s="16">
        <f t="shared" si="634"/>
        <v>0</v>
      </c>
      <c r="BA135" s="16">
        <f t="shared" si="634"/>
        <v>0</v>
      </c>
      <c r="BB135" s="16">
        <f t="shared" si="634"/>
        <v>0</v>
      </c>
      <c r="BC135" s="16">
        <f t="shared" si="634"/>
        <v>0</v>
      </c>
      <c r="BD135" s="16">
        <f t="shared" si="634"/>
        <v>0</v>
      </c>
      <c r="BE135" s="16">
        <f t="shared" si="634"/>
        <v>0</v>
      </c>
      <c r="BF135" s="16">
        <f t="shared" si="634"/>
        <v>0</v>
      </c>
      <c r="BG135" s="16">
        <f t="shared" si="634"/>
        <v>0</v>
      </c>
      <c r="BH135" s="16">
        <f t="shared" si="634"/>
        <v>41852387.708543032</v>
      </c>
      <c r="BI135" s="16">
        <f t="shared" si="634"/>
        <v>13040.958333333334</v>
      </c>
      <c r="BJ135" s="16">
        <f t="shared" si="634"/>
        <v>13040.958333333334</v>
      </c>
      <c r="BK135" s="16">
        <f t="shared" si="634"/>
        <v>13040.958333333334</v>
      </c>
      <c r="BL135" s="16">
        <f t="shared" si="634"/>
        <v>13040.958333333334</v>
      </c>
      <c r="BM135" s="16">
        <f t="shared" si="634"/>
        <v>35606484.796771944</v>
      </c>
      <c r="BN135" s="16">
        <f t="shared" si="634"/>
        <v>0</v>
      </c>
      <c r="BO135" s="16">
        <f t="shared" si="634"/>
        <v>0</v>
      </c>
      <c r="BP135" s="16">
        <f t="shared" si="634"/>
        <v>0</v>
      </c>
      <c r="BQ135" s="16">
        <f t="shared" si="634"/>
        <v>0</v>
      </c>
      <c r="BR135" s="16">
        <f t="shared" ref="BR135:CW135" si="635">BR128-BR129-BR130</f>
        <v>0</v>
      </c>
      <c r="BS135" s="16">
        <f t="shared" si="635"/>
        <v>0</v>
      </c>
      <c r="BT135" s="16">
        <f t="shared" si="635"/>
        <v>0</v>
      </c>
      <c r="BU135" s="16">
        <f t="shared" si="635"/>
        <v>0</v>
      </c>
      <c r="BV135" s="16">
        <f t="shared" si="635"/>
        <v>0</v>
      </c>
      <c r="BW135" s="16">
        <f t="shared" si="635"/>
        <v>0</v>
      </c>
      <c r="BX135" s="16">
        <f t="shared" si="635"/>
        <v>0</v>
      </c>
      <c r="BY135" s="16">
        <f t="shared" si="635"/>
        <v>0</v>
      </c>
      <c r="BZ135" s="16">
        <f t="shared" si="635"/>
        <v>0</v>
      </c>
      <c r="CA135" s="16">
        <f t="shared" si="635"/>
        <v>0</v>
      </c>
      <c r="CB135" s="16">
        <f t="shared" si="635"/>
        <v>0</v>
      </c>
      <c r="CC135" s="16">
        <f t="shared" si="635"/>
        <v>0</v>
      </c>
      <c r="CD135" s="16">
        <f t="shared" si="635"/>
        <v>0</v>
      </c>
      <c r="CE135" s="16">
        <f t="shared" si="635"/>
        <v>0</v>
      </c>
      <c r="CF135" s="16">
        <f t="shared" si="635"/>
        <v>0</v>
      </c>
      <c r="CG135" s="16">
        <f t="shared" si="635"/>
        <v>0</v>
      </c>
      <c r="CH135" s="16">
        <f t="shared" si="635"/>
        <v>0</v>
      </c>
      <c r="CI135" s="16">
        <f t="shared" si="635"/>
        <v>0</v>
      </c>
      <c r="CJ135" s="16">
        <f t="shared" si="635"/>
        <v>0</v>
      </c>
      <c r="CK135" s="16">
        <f t="shared" si="635"/>
        <v>0</v>
      </c>
      <c r="CL135" s="16">
        <f t="shared" si="635"/>
        <v>0</v>
      </c>
      <c r="CM135" s="16">
        <f t="shared" si="635"/>
        <v>0</v>
      </c>
      <c r="CN135" s="16">
        <f t="shared" si="635"/>
        <v>0</v>
      </c>
      <c r="CO135" s="16">
        <f t="shared" si="635"/>
        <v>0</v>
      </c>
      <c r="CP135" s="16">
        <f t="shared" si="635"/>
        <v>0</v>
      </c>
      <c r="CQ135" s="16">
        <f t="shared" si="635"/>
        <v>0</v>
      </c>
      <c r="CR135" s="16">
        <f t="shared" si="635"/>
        <v>0</v>
      </c>
      <c r="CS135" s="16">
        <f t="shared" si="635"/>
        <v>0</v>
      </c>
      <c r="CT135" s="16">
        <f t="shared" si="635"/>
        <v>0</v>
      </c>
      <c r="CU135" s="16">
        <f t="shared" si="635"/>
        <v>0</v>
      </c>
      <c r="CV135" s="16">
        <f t="shared" si="635"/>
        <v>0</v>
      </c>
      <c r="CW135" s="16">
        <f t="shared" si="635"/>
        <v>-77511036.338648319</v>
      </c>
      <c r="CX135" s="16">
        <f t="shared" ref="CX135:EC135" si="636">CX128-CX129-CX130</f>
        <v>0</v>
      </c>
      <c r="CY135" s="16">
        <f t="shared" si="636"/>
        <v>0</v>
      </c>
      <c r="CZ135" s="16">
        <f t="shared" si="636"/>
        <v>0</v>
      </c>
      <c r="DA135" s="16">
        <f t="shared" si="636"/>
        <v>0</v>
      </c>
      <c r="DB135" s="16">
        <f t="shared" si="636"/>
        <v>0</v>
      </c>
      <c r="DC135" s="16">
        <f t="shared" si="636"/>
        <v>0</v>
      </c>
      <c r="DD135" s="16">
        <f t="shared" si="636"/>
        <v>0</v>
      </c>
      <c r="DE135" s="16">
        <f t="shared" si="636"/>
        <v>0</v>
      </c>
      <c r="DF135" s="16">
        <f t="shared" si="636"/>
        <v>0</v>
      </c>
      <c r="DG135" s="16">
        <f t="shared" si="636"/>
        <v>0</v>
      </c>
      <c r="DH135" s="16">
        <f t="shared" si="636"/>
        <v>0</v>
      </c>
      <c r="DI135" s="16">
        <f t="shared" si="636"/>
        <v>0</v>
      </c>
      <c r="DJ135" s="16">
        <f t="shared" si="636"/>
        <v>0</v>
      </c>
      <c r="DK135" s="16">
        <f t="shared" si="636"/>
        <v>0</v>
      </c>
      <c r="DL135" s="16">
        <f t="shared" si="636"/>
        <v>0</v>
      </c>
      <c r="DM135" s="16">
        <f t="shared" si="636"/>
        <v>0</v>
      </c>
      <c r="DN135" s="16">
        <f t="shared" si="636"/>
        <v>0</v>
      </c>
      <c r="DO135" s="16">
        <f t="shared" si="636"/>
        <v>0</v>
      </c>
      <c r="DP135" s="16">
        <f t="shared" si="636"/>
        <v>0</v>
      </c>
      <c r="DQ135" s="16">
        <f t="shared" si="636"/>
        <v>0</v>
      </c>
      <c r="DR135" s="16">
        <f t="shared" si="636"/>
        <v>0</v>
      </c>
      <c r="DS135" s="16">
        <f t="shared" si="636"/>
        <v>0</v>
      </c>
      <c r="DT135" s="16">
        <f t="shared" si="636"/>
        <v>0</v>
      </c>
      <c r="DU135" s="16">
        <f t="shared" si="636"/>
        <v>0</v>
      </c>
      <c r="DV135" s="16">
        <f t="shared" si="636"/>
        <v>0</v>
      </c>
      <c r="DW135" s="16">
        <f t="shared" si="636"/>
        <v>0</v>
      </c>
      <c r="DX135" s="16">
        <f t="shared" si="636"/>
        <v>0</v>
      </c>
      <c r="DY135" s="16">
        <f t="shared" si="636"/>
        <v>0</v>
      </c>
      <c r="DZ135" s="16">
        <f t="shared" si="636"/>
        <v>0</v>
      </c>
      <c r="EA135" s="16">
        <f t="shared" si="636"/>
        <v>0</v>
      </c>
      <c r="EB135" s="16">
        <f t="shared" si="636"/>
        <v>0</v>
      </c>
      <c r="EC135" s="16">
        <f t="shared" si="636"/>
        <v>0</v>
      </c>
      <c r="ED135" s="16">
        <f t="shared" ref="ED135:EL135" si="637">ED128-ED129-ED130</f>
        <v>0</v>
      </c>
      <c r="EE135" s="16">
        <f t="shared" si="637"/>
        <v>0</v>
      </c>
      <c r="EF135" s="16">
        <f t="shared" si="637"/>
        <v>0</v>
      </c>
      <c r="EG135" s="16">
        <f t="shared" si="637"/>
        <v>0</v>
      </c>
      <c r="EH135" s="16">
        <f t="shared" si="637"/>
        <v>0</v>
      </c>
      <c r="EI135" s="16">
        <f t="shared" si="637"/>
        <v>0</v>
      </c>
      <c r="EJ135" s="16">
        <f t="shared" si="637"/>
        <v>0</v>
      </c>
      <c r="EK135" s="16">
        <f t="shared" si="637"/>
        <v>0</v>
      </c>
      <c r="EL135" s="16">
        <f t="shared" si="637"/>
        <v>0</v>
      </c>
    </row>
    <row r="136" spans="1:142" s="23" customFormat="1">
      <c r="C136" s="101" t="s">
        <v>66</v>
      </c>
      <c r="F136" s="16">
        <f t="shared" ref="F136:AK136" si="638">F133</f>
        <v>0</v>
      </c>
      <c r="G136" s="16">
        <f t="shared" si="638"/>
        <v>0</v>
      </c>
      <c r="H136" s="16">
        <f t="shared" si="638"/>
        <v>0</v>
      </c>
      <c r="I136" s="16">
        <f t="shared" si="638"/>
        <v>0</v>
      </c>
      <c r="J136" s="16">
        <f t="shared" si="638"/>
        <v>0</v>
      </c>
      <c r="K136" s="16">
        <f t="shared" si="638"/>
        <v>0</v>
      </c>
      <c r="L136" s="16">
        <f t="shared" si="638"/>
        <v>0</v>
      </c>
      <c r="M136" s="16">
        <f t="shared" si="638"/>
        <v>0</v>
      </c>
      <c r="N136" s="16">
        <f t="shared" si="638"/>
        <v>0</v>
      </c>
      <c r="O136" s="16">
        <f t="shared" si="638"/>
        <v>56725.815671869197</v>
      </c>
      <c r="P136" s="16">
        <f t="shared" si="638"/>
        <v>226468.56407636558</v>
      </c>
      <c r="Q136" s="16">
        <f t="shared" si="638"/>
        <v>226685.91338192116</v>
      </c>
      <c r="R136" s="16">
        <f t="shared" si="638"/>
        <v>283248.71707462374</v>
      </c>
      <c r="S136" s="16">
        <f t="shared" si="638"/>
        <v>334751.19524914445</v>
      </c>
      <c r="T136" s="16">
        <f t="shared" si="638"/>
        <v>386253.67342366517</v>
      </c>
      <c r="U136" s="16">
        <f t="shared" si="638"/>
        <v>424908.23056182225</v>
      </c>
      <c r="V136" s="16">
        <f t="shared" si="638"/>
        <v>463562.78769997932</v>
      </c>
      <c r="W136" s="16">
        <f t="shared" si="638"/>
        <v>463673.58172904543</v>
      </c>
      <c r="X136" s="16">
        <f t="shared" si="638"/>
        <v>463784.37575811165</v>
      </c>
      <c r="Y136" s="16">
        <f t="shared" si="638"/>
        <v>463895.16978717782</v>
      </c>
      <c r="Z136" s="16">
        <f t="shared" si="638"/>
        <v>464005.96381624392</v>
      </c>
      <c r="AA136" s="16">
        <f t="shared" si="638"/>
        <v>464116.75784531009</v>
      </c>
      <c r="AB136" s="16">
        <f t="shared" si="638"/>
        <v>464227.55187437619</v>
      </c>
      <c r="AC136" s="16">
        <f t="shared" si="638"/>
        <v>464338.290239806</v>
      </c>
      <c r="AD136" s="16">
        <f t="shared" si="638"/>
        <v>464338.290239806</v>
      </c>
      <c r="AE136" s="16">
        <f t="shared" si="638"/>
        <v>450198.87658581714</v>
      </c>
      <c r="AF136" s="16">
        <f t="shared" si="638"/>
        <v>447995.11488326854</v>
      </c>
      <c r="AG136" s="16">
        <f t="shared" si="638"/>
        <v>447995.11488326854</v>
      </c>
      <c r="AH136" s="16">
        <f t="shared" si="638"/>
        <v>271528.11273907661</v>
      </c>
      <c r="AI136" s="16">
        <f t="shared" si="638"/>
        <v>0</v>
      </c>
      <c r="AJ136" s="16">
        <f t="shared" si="638"/>
        <v>0</v>
      </c>
      <c r="AK136" s="16">
        <f t="shared" si="638"/>
        <v>0</v>
      </c>
      <c r="AL136" s="16">
        <f t="shared" ref="AL136:BQ136" si="639">AL133</f>
        <v>0</v>
      </c>
      <c r="AM136" s="16">
        <f t="shared" si="639"/>
        <v>0</v>
      </c>
      <c r="AN136" s="16">
        <f t="shared" si="639"/>
        <v>0</v>
      </c>
      <c r="AO136" s="16">
        <f t="shared" si="639"/>
        <v>0</v>
      </c>
      <c r="AP136" s="16">
        <f t="shared" si="639"/>
        <v>0</v>
      </c>
      <c r="AQ136" s="16">
        <f t="shared" si="639"/>
        <v>0</v>
      </c>
      <c r="AR136" s="16">
        <f t="shared" si="639"/>
        <v>0</v>
      </c>
      <c r="AS136" s="16">
        <f t="shared" si="639"/>
        <v>0</v>
      </c>
      <c r="AT136" s="16">
        <f t="shared" si="639"/>
        <v>0</v>
      </c>
      <c r="AU136" s="16">
        <f t="shared" si="639"/>
        <v>0</v>
      </c>
      <c r="AV136" s="16">
        <f t="shared" si="639"/>
        <v>0</v>
      </c>
      <c r="AW136" s="16">
        <f t="shared" si="639"/>
        <v>0</v>
      </c>
      <c r="AX136" s="16">
        <f t="shared" si="639"/>
        <v>0</v>
      </c>
      <c r="AY136" s="16">
        <f t="shared" si="639"/>
        <v>0</v>
      </c>
      <c r="AZ136" s="16">
        <f t="shared" si="639"/>
        <v>0</v>
      </c>
      <c r="BA136" s="16">
        <f t="shared" si="639"/>
        <v>0</v>
      </c>
      <c r="BB136" s="16">
        <f t="shared" si="639"/>
        <v>0</v>
      </c>
      <c r="BC136" s="16">
        <f t="shared" si="639"/>
        <v>0</v>
      </c>
      <c r="BD136" s="16">
        <f t="shared" si="639"/>
        <v>0</v>
      </c>
      <c r="BE136" s="16">
        <f t="shared" si="639"/>
        <v>0</v>
      </c>
      <c r="BF136" s="16">
        <f t="shared" si="639"/>
        <v>0</v>
      </c>
      <c r="BG136" s="16">
        <f t="shared" si="639"/>
        <v>0</v>
      </c>
      <c r="BH136" s="16">
        <f t="shared" si="639"/>
        <v>174384.94878559597</v>
      </c>
      <c r="BI136" s="16">
        <f t="shared" si="639"/>
        <v>174439.28611198487</v>
      </c>
      <c r="BJ136" s="16">
        <f t="shared" si="639"/>
        <v>174493.62343837376</v>
      </c>
      <c r="BK136" s="16">
        <f t="shared" si="639"/>
        <v>174547.96076476268</v>
      </c>
      <c r="BL136" s="16">
        <f t="shared" si="639"/>
        <v>174602.29809115158</v>
      </c>
      <c r="BM136" s="16">
        <f t="shared" si="639"/>
        <v>322962.65141103469</v>
      </c>
      <c r="BN136" s="16">
        <f t="shared" si="639"/>
        <v>322962.65141103469</v>
      </c>
      <c r="BO136" s="16">
        <f t="shared" si="639"/>
        <v>322962.65141103469</v>
      </c>
      <c r="BP136" s="16">
        <f t="shared" si="639"/>
        <v>322962.65141103469</v>
      </c>
      <c r="BQ136" s="16">
        <f t="shared" si="639"/>
        <v>322962.65141103469</v>
      </c>
      <c r="BR136" s="16">
        <f t="shared" ref="BR136:CW136" si="640">BR133</f>
        <v>322962.65141103469</v>
      </c>
      <c r="BS136" s="16">
        <f t="shared" si="640"/>
        <v>322962.65141103469</v>
      </c>
      <c r="BT136" s="16">
        <f t="shared" si="640"/>
        <v>322962.65141103469</v>
      </c>
      <c r="BU136" s="16">
        <f t="shared" si="640"/>
        <v>322962.65141103469</v>
      </c>
      <c r="BV136" s="16">
        <f t="shared" si="640"/>
        <v>322962.65141103469</v>
      </c>
      <c r="BW136" s="16">
        <f t="shared" si="640"/>
        <v>322962.65141103469</v>
      </c>
      <c r="BX136" s="16">
        <f t="shared" si="640"/>
        <v>322962.65141103469</v>
      </c>
      <c r="BY136" s="16">
        <f t="shared" si="640"/>
        <v>322962.65141103469</v>
      </c>
      <c r="BZ136" s="16">
        <f t="shared" si="640"/>
        <v>322962.65141103469</v>
      </c>
      <c r="CA136" s="16">
        <f t="shared" si="640"/>
        <v>322962.65141103469</v>
      </c>
      <c r="CB136" s="16">
        <f t="shared" si="640"/>
        <v>322962.65141103469</v>
      </c>
      <c r="CC136" s="16">
        <f t="shared" si="640"/>
        <v>322962.65141103469</v>
      </c>
      <c r="CD136" s="16">
        <f t="shared" si="640"/>
        <v>322962.65141103469</v>
      </c>
      <c r="CE136" s="16">
        <f t="shared" si="640"/>
        <v>322962.65141103469</v>
      </c>
      <c r="CF136" s="16">
        <f t="shared" si="640"/>
        <v>322962.65141103469</v>
      </c>
      <c r="CG136" s="16">
        <f t="shared" si="640"/>
        <v>322962.65141103469</v>
      </c>
      <c r="CH136" s="16">
        <f t="shared" si="640"/>
        <v>322962.65141103469</v>
      </c>
      <c r="CI136" s="16">
        <f t="shared" si="640"/>
        <v>322962.65141103469</v>
      </c>
      <c r="CJ136" s="16">
        <f t="shared" si="640"/>
        <v>322962.65141103469</v>
      </c>
      <c r="CK136" s="16">
        <f t="shared" si="640"/>
        <v>322962.65141103469</v>
      </c>
      <c r="CL136" s="16">
        <f t="shared" si="640"/>
        <v>322962.65141103469</v>
      </c>
      <c r="CM136" s="16">
        <f t="shared" si="640"/>
        <v>322962.65141103469</v>
      </c>
      <c r="CN136" s="16">
        <f t="shared" si="640"/>
        <v>322962.65141103469</v>
      </c>
      <c r="CO136" s="16">
        <f t="shared" si="640"/>
        <v>322962.65141103469</v>
      </c>
      <c r="CP136" s="16">
        <f t="shared" si="640"/>
        <v>322962.65141103469</v>
      </c>
      <c r="CQ136" s="16">
        <f t="shared" si="640"/>
        <v>322962.65141103469</v>
      </c>
      <c r="CR136" s="16">
        <f t="shared" si="640"/>
        <v>322962.65141103469</v>
      </c>
      <c r="CS136" s="16">
        <f t="shared" si="640"/>
        <v>322962.65141103469</v>
      </c>
      <c r="CT136" s="16">
        <f t="shared" si="640"/>
        <v>322962.65141103469</v>
      </c>
      <c r="CU136" s="16">
        <f t="shared" si="640"/>
        <v>322962.65141103469</v>
      </c>
      <c r="CV136" s="16">
        <f t="shared" si="640"/>
        <v>322962.65141103469</v>
      </c>
      <c r="CW136" s="16">
        <f t="shared" si="640"/>
        <v>322962.65141103469</v>
      </c>
      <c r="CX136" s="16">
        <f t="shared" ref="CX136:EC136" si="641">CX133</f>
        <v>0</v>
      </c>
      <c r="CY136" s="16">
        <f t="shared" si="641"/>
        <v>0</v>
      </c>
      <c r="CZ136" s="16">
        <f t="shared" si="641"/>
        <v>0</v>
      </c>
      <c r="DA136" s="16">
        <f t="shared" si="641"/>
        <v>0</v>
      </c>
      <c r="DB136" s="16">
        <f t="shared" si="641"/>
        <v>0</v>
      </c>
      <c r="DC136" s="16">
        <f t="shared" si="641"/>
        <v>0</v>
      </c>
      <c r="DD136" s="16">
        <f t="shared" si="641"/>
        <v>0</v>
      </c>
      <c r="DE136" s="16">
        <f t="shared" si="641"/>
        <v>0</v>
      </c>
      <c r="DF136" s="16">
        <f t="shared" si="641"/>
        <v>0</v>
      </c>
      <c r="DG136" s="16">
        <f t="shared" si="641"/>
        <v>0</v>
      </c>
      <c r="DH136" s="16">
        <f t="shared" si="641"/>
        <v>0</v>
      </c>
      <c r="DI136" s="16">
        <f t="shared" si="641"/>
        <v>0</v>
      </c>
      <c r="DJ136" s="16">
        <f t="shared" si="641"/>
        <v>0</v>
      </c>
      <c r="DK136" s="16">
        <f t="shared" si="641"/>
        <v>0</v>
      </c>
      <c r="DL136" s="16">
        <f t="shared" si="641"/>
        <v>0</v>
      </c>
      <c r="DM136" s="16">
        <f t="shared" si="641"/>
        <v>0</v>
      </c>
      <c r="DN136" s="16">
        <f t="shared" si="641"/>
        <v>0</v>
      </c>
      <c r="DO136" s="16">
        <f t="shared" si="641"/>
        <v>0</v>
      </c>
      <c r="DP136" s="16">
        <f t="shared" si="641"/>
        <v>0</v>
      </c>
      <c r="DQ136" s="16">
        <f t="shared" si="641"/>
        <v>0</v>
      </c>
      <c r="DR136" s="16">
        <f t="shared" si="641"/>
        <v>0</v>
      </c>
      <c r="DS136" s="16">
        <f t="shared" si="641"/>
        <v>0</v>
      </c>
      <c r="DT136" s="16">
        <f t="shared" si="641"/>
        <v>0</v>
      </c>
      <c r="DU136" s="16">
        <f t="shared" si="641"/>
        <v>0</v>
      </c>
      <c r="DV136" s="16">
        <f t="shared" si="641"/>
        <v>0</v>
      </c>
      <c r="DW136" s="16">
        <f t="shared" si="641"/>
        <v>0</v>
      </c>
      <c r="DX136" s="16">
        <f t="shared" si="641"/>
        <v>0</v>
      </c>
      <c r="DY136" s="16">
        <f t="shared" si="641"/>
        <v>0</v>
      </c>
      <c r="DZ136" s="16">
        <f t="shared" si="641"/>
        <v>0</v>
      </c>
      <c r="EA136" s="16">
        <f t="shared" si="641"/>
        <v>0</v>
      </c>
      <c r="EB136" s="16">
        <f t="shared" si="641"/>
        <v>0</v>
      </c>
      <c r="EC136" s="16">
        <f t="shared" si="641"/>
        <v>0</v>
      </c>
      <c r="ED136" s="16">
        <f t="shared" ref="ED136:EL136" si="642">ED133</f>
        <v>0</v>
      </c>
      <c r="EE136" s="16">
        <f t="shared" si="642"/>
        <v>0</v>
      </c>
      <c r="EF136" s="16">
        <f t="shared" si="642"/>
        <v>0</v>
      </c>
      <c r="EG136" s="16">
        <f t="shared" si="642"/>
        <v>0</v>
      </c>
      <c r="EH136" s="16">
        <f t="shared" si="642"/>
        <v>0</v>
      </c>
      <c r="EI136" s="16">
        <f t="shared" si="642"/>
        <v>0</v>
      </c>
      <c r="EJ136" s="16">
        <f t="shared" si="642"/>
        <v>0</v>
      </c>
      <c r="EK136" s="16">
        <f t="shared" si="642"/>
        <v>0</v>
      </c>
      <c r="EL136" s="16">
        <f t="shared" si="642"/>
        <v>0</v>
      </c>
    </row>
    <row r="137" spans="1:142" s="23" customFormat="1">
      <c r="C137" s="101" t="s">
        <v>359</v>
      </c>
      <c r="F137" s="16">
        <f t="shared" ref="F137:AK137" si="643">F135-F136</f>
        <v>0</v>
      </c>
      <c r="G137" s="16">
        <f t="shared" si="643"/>
        <v>0</v>
      </c>
      <c r="H137" s="16">
        <f t="shared" si="643"/>
        <v>0</v>
      </c>
      <c r="I137" s="16">
        <f t="shared" si="643"/>
        <v>0</v>
      </c>
      <c r="J137" s="16">
        <f t="shared" si="643"/>
        <v>0</v>
      </c>
      <c r="K137" s="16">
        <f t="shared" si="643"/>
        <v>0</v>
      </c>
      <c r="L137" s="16">
        <f t="shared" si="643"/>
        <v>0</v>
      </c>
      <c r="M137" s="16">
        <f t="shared" si="643"/>
        <v>0</v>
      </c>
      <c r="N137" s="16">
        <f t="shared" si="643"/>
        <v>0</v>
      </c>
      <c r="O137" s="16">
        <f t="shared" si="643"/>
        <v>13557469.945576737</v>
      </c>
      <c r="P137" s="16">
        <f t="shared" si="643"/>
        <v>40511791.053002775</v>
      </c>
      <c r="Q137" s="16">
        <f t="shared" si="643"/>
        <v>-174522.08004858781</v>
      </c>
      <c r="R137" s="16">
        <f t="shared" si="643"/>
        <v>13291824.169173982</v>
      </c>
      <c r="S137" s="16">
        <f t="shared" si="643"/>
        <v>12025843.566635825</v>
      </c>
      <c r="T137" s="16">
        <f t="shared" si="643"/>
        <v>11974341.088461304</v>
      </c>
      <c r="U137" s="16">
        <f t="shared" si="643"/>
        <v>8852185.4825958721</v>
      </c>
      <c r="V137" s="16">
        <f t="shared" si="643"/>
        <v>8813530.925457716</v>
      </c>
      <c r="W137" s="16">
        <f t="shared" si="643"/>
        <v>-437083.01475316688</v>
      </c>
      <c r="X137" s="16">
        <f t="shared" si="643"/>
        <v>-437193.8087822331</v>
      </c>
      <c r="Y137" s="16">
        <f t="shared" si="643"/>
        <v>-437304.60281129926</v>
      </c>
      <c r="Z137" s="16">
        <f t="shared" si="643"/>
        <v>-437415.39684036537</v>
      </c>
      <c r="AA137" s="16">
        <f t="shared" si="643"/>
        <v>-437526.19086943154</v>
      </c>
      <c r="AB137" s="16">
        <f t="shared" si="643"/>
        <v>-437636.98489849764</v>
      </c>
      <c r="AC137" s="16">
        <f t="shared" si="643"/>
        <v>-437761.08253665519</v>
      </c>
      <c r="AD137" s="16">
        <f t="shared" si="643"/>
        <v>-3857797.5671971426</v>
      </c>
      <c r="AE137" s="16">
        <f t="shared" si="643"/>
        <v>-6927227.0393613409</v>
      </c>
      <c r="AF137" s="16">
        <f t="shared" si="643"/>
        <v>5500130.2392806057</v>
      </c>
      <c r="AG137" s="16">
        <f t="shared" si="643"/>
        <v>-42800075.62948934</v>
      </c>
      <c r="AH137" s="16" t="s">
        <v>379</v>
      </c>
      <c r="AI137" s="16">
        <f t="shared" si="643"/>
        <v>0</v>
      </c>
      <c r="AJ137" s="16">
        <f t="shared" si="643"/>
        <v>0</v>
      </c>
      <c r="AK137" s="16">
        <f t="shared" si="643"/>
        <v>0</v>
      </c>
      <c r="AL137" s="16">
        <f t="shared" ref="AL137:BQ137" si="644">AL135-AL136</f>
        <v>0</v>
      </c>
      <c r="AM137" s="16">
        <f t="shared" si="644"/>
        <v>0</v>
      </c>
      <c r="AN137" s="16">
        <f t="shared" si="644"/>
        <v>0</v>
      </c>
      <c r="AO137" s="16">
        <f t="shared" si="644"/>
        <v>0</v>
      </c>
      <c r="AP137" s="16">
        <f t="shared" si="644"/>
        <v>0</v>
      </c>
      <c r="AQ137" s="16">
        <f t="shared" si="644"/>
        <v>0</v>
      </c>
      <c r="AR137" s="16">
        <f t="shared" si="644"/>
        <v>0</v>
      </c>
      <c r="AS137" s="16">
        <f t="shared" si="644"/>
        <v>0</v>
      </c>
      <c r="AT137" s="16">
        <f t="shared" si="644"/>
        <v>0</v>
      </c>
      <c r="AU137" s="16">
        <f t="shared" si="644"/>
        <v>0</v>
      </c>
      <c r="AV137" s="16">
        <f t="shared" si="644"/>
        <v>0</v>
      </c>
      <c r="AW137" s="16">
        <f t="shared" si="644"/>
        <v>0</v>
      </c>
      <c r="AX137" s="16">
        <f t="shared" si="644"/>
        <v>0</v>
      </c>
      <c r="AY137" s="16">
        <f t="shared" si="644"/>
        <v>0</v>
      </c>
      <c r="AZ137" s="16">
        <f t="shared" si="644"/>
        <v>0</v>
      </c>
      <c r="BA137" s="16">
        <f t="shared" si="644"/>
        <v>0</v>
      </c>
      <c r="BB137" s="16">
        <f t="shared" si="644"/>
        <v>0</v>
      </c>
      <c r="BC137" s="16">
        <f t="shared" si="644"/>
        <v>0</v>
      </c>
      <c r="BD137" s="16">
        <f t="shared" si="644"/>
        <v>0</v>
      </c>
      <c r="BE137" s="16">
        <f t="shared" si="644"/>
        <v>0</v>
      </c>
      <c r="BF137" s="16">
        <f t="shared" si="644"/>
        <v>0</v>
      </c>
      <c r="BG137" s="16">
        <f t="shared" si="644"/>
        <v>0</v>
      </c>
      <c r="BH137" s="16">
        <f t="shared" si="644"/>
        <v>41678002.759757437</v>
      </c>
      <c r="BI137" s="16">
        <f t="shared" si="644"/>
        <v>-161398.32777865152</v>
      </c>
      <c r="BJ137" s="16">
        <f t="shared" si="644"/>
        <v>-161452.66510504042</v>
      </c>
      <c r="BK137" s="16">
        <f t="shared" si="644"/>
        <v>-161507.00243142934</v>
      </c>
      <c r="BL137" s="16">
        <f t="shared" si="644"/>
        <v>-161561.33975781823</v>
      </c>
      <c r="BM137" s="16">
        <f t="shared" si="644"/>
        <v>35283522.145360909</v>
      </c>
      <c r="BN137" s="16">
        <f t="shared" si="644"/>
        <v>-322962.65141103469</v>
      </c>
      <c r="BO137" s="16">
        <f t="shared" si="644"/>
        <v>-322962.65141103469</v>
      </c>
      <c r="BP137" s="16">
        <f t="shared" si="644"/>
        <v>-322962.65141103469</v>
      </c>
      <c r="BQ137" s="16">
        <f t="shared" si="644"/>
        <v>-322962.65141103469</v>
      </c>
      <c r="BR137" s="16">
        <f t="shared" ref="BR137:CW137" si="645">BR135-BR136</f>
        <v>-322962.65141103469</v>
      </c>
      <c r="BS137" s="16">
        <f t="shared" si="645"/>
        <v>-322962.65141103469</v>
      </c>
      <c r="BT137" s="16">
        <f t="shared" si="645"/>
        <v>-322962.65141103469</v>
      </c>
      <c r="BU137" s="16">
        <f t="shared" si="645"/>
        <v>-322962.65141103469</v>
      </c>
      <c r="BV137" s="16">
        <f t="shared" si="645"/>
        <v>-322962.65141103469</v>
      </c>
      <c r="BW137" s="16">
        <f t="shared" si="645"/>
        <v>-322962.65141103469</v>
      </c>
      <c r="BX137" s="16">
        <f t="shared" si="645"/>
        <v>-322962.65141103469</v>
      </c>
      <c r="BY137" s="16">
        <f t="shared" si="645"/>
        <v>-322962.65141103469</v>
      </c>
      <c r="BZ137" s="16">
        <f t="shared" si="645"/>
        <v>-322962.65141103469</v>
      </c>
      <c r="CA137" s="16">
        <f t="shared" si="645"/>
        <v>-322962.65141103469</v>
      </c>
      <c r="CB137" s="16">
        <f t="shared" si="645"/>
        <v>-322962.65141103469</v>
      </c>
      <c r="CC137" s="16">
        <f t="shared" si="645"/>
        <v>-322962.65141103469</v>
      </c>
      <c r="CD137" s="16">
        <f t="shared" si="645"/>
        <v>-322962.65141103469</v>
      </c>
      <c r="CE137" s="16">
        <f t="shared" si="645"/>
        <v>-322962.65141103469</v>
      </c>
      <c r="CF137" s="16">
        <f t="shared" si="645"/>
        <v>-322962.65141103469</v>
      </c>
      <c r="CG137" s="16">
        <f t="shared" si="645"/>
        <v>-322962.65141103469</v>
      </c>
      <c r="CH137" s="16">
        <f t="shared" si="645"/>
        <v>-322962.65141103469</v>
      </c>
      <c r="CI137" s="16">
        <f t="shared" si="645"/>
        <v>-322962.65141103469</v>
      </c>
      <c r="CJ137" s="16">
        <f t="shared" si="645"/>
        <v>-322962.65141103469</v>
      </c>
      <c r="CK137" s="16">
        <f t="shared" si="645"/>
        <v>-322962.65141103469</v>
      </c>
      <c r="CL137" s="16">
        <f t="shared" si="645"/>
        <v>-322962.65141103469</v>
      </c>
      <c r="CM137" s="16">
        <f t="shared" si="645"/>
        <v>-322962.65141103469</v>
      </c>
      <c r="CN137" s="16">
        <f t="shared" si="645"/>
        <v>-322962.65141103469</v>
      </c>
      <c r="CO137" s="16">
        <f t="shared" si="645"/>
        <v>-322962.65141103469</v>
      </c>
      <c r="CP137" s="16">
        <f t="shared" si="645"/>
        <v>-322962.65141103469</v>
      </c>
      <c r="CQ137" s="16">
        <f t="shared" si="645"/>
        <v>-322962.65141103469</v>
      </c>
      <c r="CR137" s="16">
        <f t="shared" si="645"/>
        <v>-322962.65141103469</v>
      </c>
      <c r="CS137" s="16">
        <f t="shared" si="645"/>
        <v>-322962.65141103469</v>
      </c>
      <c r="CT137" s="16">
        <f t="shared" si="645"/>
        <v>-322962.65141103469</v>
      </c>
      <c r="CU137" s="16">
        <f t="shared" si="645"/>
        <v>-322962.65141103469</v>
      </c>
      <c r="CV137" s="16">
        <f t="shared" si="645"/>
        <v>-322962.65141103469</v>
      </c>
      <c r="CW137" s="16">
        <f t="shared" si="645"/>
        <v>-77833998.990059361</v>
      </c>
      <c r="CX137" s="16">
        <f t="shared" ref="CX137:EC137" si="646">CX135-CX136</f>
        <v>0</v>
      </c>
      <c r="CY137" s="16">
        <f t="shared" si="646"/>
        <v>0</v>
      </c>
      <c r="CZ137" s="16">
        <f t="shared" si="646"/>
        <v>0</v>
      </c>
      <c r="DA137" s="16">
        <f t="shared" si="646"/>
        <v>0</v>
      </c>
      <c r="DB137" s="16">
        <f t="shared" si="646"/>
        <v>0</v>
      </c>
      <c r="DC137" s="16">
        <f t="shared" si="646"/>
        <v>0</v>
      </c>
      <c r="DD137" s="16">
        <f t="shared" si="646"/>
        <v>0</v>
      </c>
      <c r="DE137" s="16">
        <f t="shared" si="646"/>
        <v>0</v>
      </c>
      <c r="DF137" s="16">
        <f t="shared" si="646"/>
        <v>0</v>
      </c>
      <c r="DG137" s="16">
        <f t="shared" si="646"/>
        <v>0</v>
      </c>
      <c r="DH137" s="16">
        <f t="shared" si="646"/>
        <v>0</v>
      </c>
      <c r="DI137" s="16">
        <f t="shared" si="646"/>
        <v>0</v>
      </c>
      <c r="DJ137" s="16">
        <f t="shared" si="646"/>
        <v>0</v>
      </c>
      <c r="DK137" s="16">
        <f t="shared" si="646"/>
        <v>0</v>
      </c>
      <c r="DL137" s="16">
        <f t="shared" si="646"/>
        <v>0</v>
      </c>
      <c r="DM137" s="16">
        <f t="shared" si="646"/>
        <v>0</v>
      </c>
      <c r="DN137" s="16">
        <f t="shared" si="646"/>
        <v>0</v>
      </c>
      <c r="DO137" s="16">
        <f t="shared" si="646"/>
        <v>0</v>
      </c>
      <c r="DP137" s="16">
        <f t="shared" si="646"/>
        <v>0</v>
      </c>
      <c r="DQ137" s="16">
        <f t="shared" si="646"/>
        <v>0</v>
      </c>
      <c r="DR137" s="16">
        <f t="shared" si="646"/>
        <v>0</v>
      </c>
      <c r="DS137" s="16">
        <f t="shared" si="646"/>
        <v>0</v>
      </c>
      <c r="DT137" s="16">
        <f t="shared" si="646"/>
        <v>0</v>
      </c>
      <c r="DU137" s="16">
        <f t="shared" si="646"/>
        <v>0</v>
      </c>
      <c r="DV137" s="16">
        <f t="shared" si="646"/>
        <v>0</v>
      </c>
      <c r="DW137" s="16">
        <f t="shared" si="646"/>
        <v>0</v>
      </c>
      <c r="DX137" s="16">
        <f t="shared" si="646"/>
        <v>0</v>
      </c>
      <c r="DY137" s="16">
        <f t="shared" si="646"/>
        <v>0</v>
      </c>
      <c r="DZ137" s="16">
        <f t="shared" si="646"/>
        <v>0</v>
      </c>
      <c r="EA137" s="16">
        <f t="shared" si="646"/>
        <v>0</v>
      </c>
      <c r="EB137" s="16">
        <f t="shared" si="646"/>
        <v>0</v>
      </c>
      <c r="EC137" s="16">
        <f t="shared" si="646"/>
        <v>0</v>
      </c>
      <c r="ED137" s="16">
        <f t="shared" ref="ED137:EL137" si="647">ED135-ED136</f>
        <v>0</v>
      </c>
      <c r="EE137" s="16">
        <f t="shared" si="647"/>
        <v>0</v>
      </c>
      <c r="EF137" s="16">
        <f t="shared" si="647"/>
        <v>0</v>
      </c>
      <c r="EG137" s="16">
        <f t="shared" si="647"/>
        <v>0</v>
      </c>
      <c r="EH137" s="16">
        <f t="shared" si="647"/>
        <v>0</v>
      </c>
      <c r="EI137" s="16">
        <f t="shared" si="647"/>
        <v>0</v>
      </c>
      <c r="EJ137" s="16">
        <f t="shared" si="647"/>
        <v>0</v>
      </c>
      <c r="EK137" s="16">
        <f t="shared" si="647"/>
        <v>0</v>
      </c>
      <c r="EL137" s="16">
        <f t="shared" si="647"/>
        <v>0</v>
      </c>
    </row>
    <row r="138" spans="1:142" s="23" customFormat="1">
      <c r="C138" s="101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/>
      <c r="AT138" s="16"/>
      <c r="AU138" s="16"/>
      <c r="AV138" s="16"/>
      <c r="AW138" s="16"/>
      <c r="AX138" s="16"/>
      <c r="AY138" s="16"/>
      <c r="AZ138" s="16"/>
      <c r="BA138" s="16"/>
      <c r="BB138" s="16"/>
      <c r="BC138" s="16"/>
      <c r="BD138" s="16"/>
      <c r="BE138" s="16"/>
      <c r="BF138" s="16"/>
      <c r="BG138" s="16"/>
      <c r="BH138" s="16"/>
      <c r="BI138" s="16"/>
      <c r="BJ138" s="16"/>
      <c r="BK138" s="16"/>
      <c r="BL138" s="16"/>
      <c r="BM138" s="16"/>
      <c r="BN138" s="16"/>
      <c r="BO138" s="16"/>
      <c r="BP138" s="16"/>
      <c r="BQ138" s="16"/>
      <c r="BR138" s="16"/>
      <c r="BS138" s="16"/>
      <c r="BT138" s="16"/>
      <c r="BU138" s="16"/>
      <c r="BV138" s="16"/>
      <c r="BW138" s="16"/>
      <c r="BX138" s="16"/>
      <c r="BY138" s="16"/>
      <c r="BZ138" s="16"/>
      <c r="CA138" s="16"/>
      <c r="CB138" s="16"/>
      <c r="CC138" s="16"/>
      <c r="CD138" s="16"/>
      <c r="CE138" s="16"/>
      <c r="CF138" s="16"/>
      <c r="CG138" s="16"/>
      <c r="CH138" s="16"/>
      <c r="CI138" s="16"/>
      <c r="CJ138" s="16"/>
      <c r="CK138" s="16"/>
      <c r="CL138" s="16"/>
      <c r="CM138" s="16"/>
      <c r="CN138" s="16"/>
      <c r="CO138" s="16"/>
      <c r="CP138" s="16"/>
      <c r="CQ138" s="16"/>
      <c r="CR138" s="16"/>
      <c r="CS138" s="16"/>
      <c r="CT138" s="16"/>
      <c r="CU138" s="16"/>
      <c r="CV138" s="16"/>
      <c r="CW138" s="16"/>
      <c r="CX138" s="16"/>
      <c r="CY138" s="16"/>
      <c r="CZ138" s="16"/>
      <c r="DA138" s="16"/>
      <c r="DB138" s="16"/>
      <c r="DC138" s="16"/>
      <c r="DD138" s="16"/>
      <c r="DE138" s="16"/>
      <c r="DF138" s="16"/>
      <c r="DG138" s="16"/>
      <c r="DH138" s="16"/>
      <c r="DI138" s="16"/>
      <c r="DJ138" s="16"/>
      <c r="DK138" s="16"/>
      <c r="DL138" s="16"/>
      <c r="DM138" s="16"/>
      <c r="DN138" s="16"/>
      <c r="DO138" s="16"/>
      <c r="DP138" s="16"/>
      <c r="DQ138" s="16"/>
      <c r="DR138" s="16"/>
      <c r="DS138" s="16"/>
      <c r="DT138" s="16"/>
      <c r="DU138" s="16"/>
      <c r="DV138" s="16"/>
      <c r="DW138" s="16"/>
      <c r="DX138" s="16"/>
      <c r="DY138" s="16"/>
      <c r="DZ138" s="16"/>
      <c r="EA138" s="16"/>
      <c r="EB138" s="16"/>
      <c r="EC138" s="16"/>
      <c r="ED138" s="16"/>
      <c r="EE138" s="16"/>
      <c r="EF138" s="16"/>
      <c r="EG138" s="16"/>
      <c r="EH138" s="16"/>
      <c r="EI138" s="16"/>
      <c r="EJ138" s="16"/>
      <c r="EK138" s="16"/>
      <c r="EL138" s="16"/>
    </row>
    <row r="139" spans="1:142" s="106" customFormat="1">
      <c r="A139" s="106" t="s">
        <v>227</v>
      </c>
      <c r="C139" s="107"/>
    </row>
    <row r="140" spans="1:142">
      <c r="B140" s="14" t="s">
        <v>92</v>
      </c>
      <c r="C140" s="14" t="s">
        <v>211</v>
      </c>
      <c r="D140" s="92">
        <v>43466</v>
      </c>
    </row>
    <row r="141" spans="1:142">
      <c r="C141" s="14" t="s">
        <v>212</v>
      </c>
      <c r="D141" s="92">
        <v>44470</v>
      </c>
    </row>
    <row r="142" spans="1:142">
      <c r="C142" t="s">
        <v>228</v>
      </c>
      <c r="D142" t="s">
        <v>73</v>
      </c>
    </row>
    <row r="143" spans="1:142" s="14" customFormat="1">
      <c r="C143" s="14" t="s">
        <v>214</v>
      </c>
      <c r="F143" s="94">
        <f>D140</f>
        <v>43466</v>
      </c>
      <c r="G143" s="94">
        <f>EDATE(F143,1)</f>
        <v>43497</v>
      </c>
      <c r="H143" s="94">
        <f t="shared" ref="H143:BS143" si="648">EDATE(G143,1)</f>
        <v>43525</v>
      </c>
      <c r="I143" s="94">
        <f t="shared" si="648"/>
        <v>43556</v>
      </c>
      <c r="J143" s="94">
        <f t="shared" si="648"/>
        <v>43586</v>
      </c>
      <c r="K143" s="94">
        <f t="shared" si="648"/>
        <v>43617</v>
      </c>
      <c r="L143" s="94">
        <f t="shared" si="648"/>
        <v>43647</v>
      </c>
      <c r="M143" s="94">
        <f t="shared" si="648"/>
        <v>43678</v>
      </c>
      <c r="N143" s="94">
        <f t="shared" si="648"/>
        <v>43709</v>
      </c>
      <c r="O143" s="94">
        <f t="shared" si="648"/>
        <v>43739</v>
      </c>
      <c r="P143" s="94">
        <f t="shared" si="648"/>
        <v>43770</v>
      </c>
      <c r="Q143" s="94">
        <f t="shared" si="648"/>
        <v>43800</v>
      </c>
      <c r="R143" s="94">
        <f t="shared" si="648"/>
        <v>43831</v>
      </c>
      <c r="S143" s="94">
        <f t="shared" si="648"/>
        <v>43862</v>
      </c>
      <c r="T143" s="94">
        <f t="shared" si="648"/>
        <v>43891</v>
      </c>
      <c r="U143" s="94">
        <f t="shared" si="648"/>
        <v>43922</v>
      </c>
      <c r="V143" s="94">
        <f t="shared" si="648"/>
        <v>43952</v>
      </c>
      <c r="W143" s="94">
        <f t="shared" si="648"/>
        <v>43983</v>
      </c>
      <c r="X143" s="94">
        <f t="shared" si="648"/>
        <v>44013</v>
      </c>
      <c r="Y143" s="94">
        <f t="shared" si="648"/>
        <v>44044</v>
      </c>
      <c r="Z143" s="94">
        <f t="shared" si="648"/>
        <v>44075</v>
      </c>
      <c r="AA143" s="94">
        <f t="shared" si="648"/>
        <v>44105</v>
      </c>
      <c r="AB143" s="94">
        <f t="shared" si="648"/>
        <v>44136</v>
      </c>
      <c r="AC143" s="94">
        <f t="shared" si="648"/>
        <v>44166</v>
      </c>
      <c r="AD143" s="94">
        <f t="shared" si="648"/>
        <v>44197</v>
      </c>
      <c r="AE143" s="94">
        <f t="shared" si="648"/>
        <v>44228</v>
      </c>
      <c r="AF143" s="94">
        <f t="shared" si="648"/>
        <v>44256</v>
      </c>
      <c r="AG143" s="94">
        <f t="shared" si="648"/>
        <v>44287</v>
      </c>
      <c r="AH143" s="94">
        <f t="shared" si="648"/>
        <v>44317</v>
      </c>
      <c r="AI143" s="94">
        <f t="shared" si="648"/>
        <v>44348</v>
      </c>
      <c r="AJ143" s="94">
        <f t="shared" si="648"/>
        <v>44378</v>
      </c>
      <c r="AK143" s="94">
        <f t="shared" si="648"/>
        <v>44409</v>
      </c>
      <c r="AL143" s="94">
        <f t="shared" si="648"/>
        <v>44440</v>
      </c>
      <c r="AM143" s="94">
        <f t="shared" si="648"/>
        <v>44470</v>
      </c>
      <c r="AN143" s="94">
        <f t="shared" si="648"/>
        <v>44501</v>
      </c>
      <c r="AO143" s="94">
        <f t="shared" si="648"/>
        <v>44531</v>
      </c>
      <c r="AP143" s="94">
        <f t="shared" si="648"/>
        <v>44562</v>
      </c>
      <c r="AQ143" s="94">
        <f t="shared" si="648"/>
        <v>44593</v>
      </c>
      <c r="AR143" s="94">
        <f t="shared" si="648"/>
        <v>44621</v>
      </c>
      <c r="AS143" s="94">
        <f t="shared" si="648"/>
        <v>44652</v>
      </c>
      <c r="AT143" s="94">
        <f t="shared" si="648"/>
        <v>44682</v>
      </c>
      <c r="AU143" s="94">
        <f t="shared" si="648"/>
        <v>44713</v>
      </c>
      <c r="AV143" s="94">
        <f t="shared" si="648"/>
        <v>44743</v>
      </c>
      <c r="AW143" s="94">
        <f t="shared" si="648"/>
        <v>44774</v>
      </c>
      <c r="AX143" s="94">
        <f t="shared" si="648"/>
        <v>44805</v>
      </c>
      <c r="AY143" s="94">
        <f t="shared" si="648"/>
        <v>44835</v>
      </c>
      <c r="AZ143" s="94">
        <f t="shared" si="648"/>
        <v>44866</v>
      </c>
      <c r="BA143" s="94">
        <f t="shared" si="648"/>
        <v>44896</v>
      </c>
      <c r="BB143" s="94">
        <f t="shared" si="648"/>
        <v>44927</v>
      </c>
      <c r="BC143" s="94">
        <f t="shared" si="648"/>
        <v>44958</v>
      </c>
      <c r="BD143" s="94">
        <f t="shared" si="648"/>
        <v>44986</v>
      </c>
      <c r="BE143" s="94">
        <f t="shared" si="648"/>
        <v>45017</v>
      </c>
      <c r="BF143" s="94">
        <f t="shared" si="648"/>
        <v>45047</v>
      </c>
      <c r="BG143" s="94">
        <f t="shared" si="648"/>
        <v>45078</v>
      </c>
      <c r="BH143" s="94">
        <f t="shared" si="648"/>
        <v>45108</v>
      </c>
      <c r="BI143" s="94">
        <f t="shared" si="648"/>
        <v>45139</v>
      </c>
      <c r="BJ143" s="94">
        <f t="shared" si="648"/>
        <v>45170</v>
      </c>
      <c r="BK143" s="94">
        <f t="shared" si="648"/>
        <v>45200</v>
      </c>
      <c r="BL143" s="94">
        <f t="shared" si="648"/>
        <v>45231</v>
      </c>
      <c r="BM143" s="94">
        <f t="shared" si="648"/>
        <v>45261</v>
      </c>
      <c r="BN143" s="94">
        <f t="shared" si="648"/>
        <v>45292</v>
      </c>
      <c r="BO143" s="94">
        <f t="shared" si="648"/>
        <v>45323</v>
      </c>
      <c r="BP143" s="94">
        <f t="shared" si="648"/>
        <v>45352</v>
      </c>
      <c r="BQ143" s="94">
        <f t="shared" si="648"/>
        <v>45383</v>
      </c>
      <c r="BR143" s="94">
        <f t="shared" si="648"/>
        <v>45413</v>
      </c>
      <c r="BS143" s="94">
        <f t="shared" si="648"/>
        <v>45444</v>
      </c>
      <c r="BT143" s="94">
        <f t="shared" ref="BT143:DZ143" si="649">EDATE(BS143,1)</f>
        <v>45474</v>
      </c>
      <c r="BU143" s="94">
        <f t="shared" si="649"/>
        <v>45505</v>
      </c>
      <c r="BV143" s="94">
        <f t="shared" si="649"/>
        <v>45536</v>
      </c>
      <c r="BW143" s="94">
        <f t="shared" si="649"/>
        <v>45566</v>
      </c>
      <c r="BX143" s="94">
        <f t="shared" si="649"/>
        <v>45597</v>
      </c>
      <c r="BY143" s="94">
        <f t="shared" si="649"/>
        <v>45627</v>
      </c>
      <c r="BZ143" s="94">
        <f t="shared" si="649"/>
        <v>45658</v>
      </c>
      <c r="CA143" s="94">
        <f t="shared" si="649"/>
        <v>45689</v>
      </c>
      <c r="CB143" s="94">
        <f t="shared" si="649"/>
        <v>45717</v>
      </c>
      <c r="CC143" s="94">
        <f t="shared" si="649"/>
        <v>45748</v>
      </c>
      <c r="CD143" s="94">
        <f t="shared" si="649"/>
        <v>45778</v>
      </c>
      <c r="CE143" s="94">
        <f t="shared" si="649"/>
        <v>45809</v>
      </c>
      <c r="CF143" s="94">
        <f t="shared" si="649"/>
        <v>45839</v>
      </c>
      <c r="CG143" s="94">
        <f t="shared" si="649"/>
        <v>45870</v>
      </c>
      <c r="CH143" s="94">
        <f t="shared" si="649"/>
        <v>45901</v>
      </c>
      <c r="CI143" s="94">
        <f t="shared" si="649"/>
        <v>45931</v>
      </c>
      <c r="CJ143" s="94">
        <f t="shared" si="649"/>
        <v>45962</v>
      </c>
      <c r="CK143" s="94">
        <f t="shared" si="649"/>
        <v>45992</v>
      </c>
      <c r="CL143" s="94">
        <f t="shared" si="649"/>
        <v>46023</v>
      </c>
      <c r="CM143" s="94">
        <f t="shared" si="649"/>
        <v>46054</v>
      </c>
      <c r="CN143" s="94">
        <f t="shared" si="649"/>
        <v>46082</v>
      </c>
      <c r="CO143" s="94">
        <f t="shared" si="649"/>
        <v>46113</v>
      </c>
      <c r="CP143" s="94">
        <f t="shared" si="649"/>
        <v>46143</v>
      </c>
      <c r="CQ143" s="94">
        <f t="shared" si="649"/>
        <v>46174</v>
      </c>
      <c r="CR143" s="94">
        <f t="shared" si="649"/>
        <v>46204</v>
      </c>
      <c r="CS143" s="94">
        <f t="shared" si="649"/>
        <v>46235</v>
      </c>
      <c r="CT143" s="94">
        <f t="shared" si="649"/>
        <v>46266</v>
      </c>
      <c r="CU143" s="94">
        <f t="shared" si="649"/>
        <v>46296</v>
      </c>
      <c r="CV143" s="94">
        <f t="shared" si="649"/>
        <v>46327</v>
      </c>
      <c r="CW143" s="94">
        <f t="shared" si="649"/>
        <v>46357</v>
      </c>
      <c r="CX143" s="94">
        <f t="shared" si="649"/>
        <v>46388</v>
      </c>
      <c r="CY143" s="94">
        <f t="shared" si="649"/>
        <v>46419</v>
      </c>
      <c r="CZ143" s="94">
        <f t="shared" si="649"/>
        <v>46447</v>
      </c>
      <c r="DA143" s="94">
        <f t="shared" si="649"/>
        <v>46478</v>
      </c>
      <c r="DB143" s="94">
        <f t="shared" si="649"/>
        <v>46508</v>
      </c>
      <c r="DC143" s="94">
        <f t="shared" si="649"/>
        <v>46539</v>
      </c>
      <c r="DD143" s="94">
        <f t="shared" si="649"/>
        <v>46569</v>
      </c>
      <c r="DE143" s="94">
        <f t="shared" si="649"/>
        <v>46600</v>
      </c>
      <c r="DF143" s="94">
        <f t="shared" si="649"/>
        <v>46631</v>
      </c>
      <c r="DG143" s="94">
        <f t="shared" si="649"/>
        <v>46661</v>
      </c>
      <c r="DH143" s="94">
        <f t="shared" si="649"/>
        <v>46692</v>
      </c>
      <c r="DI143" s="94">
        <f t="shared" si="649"/>
        <v>46722</v>
      </c>
      <c r="DJ143" s="94">
        <f t="shared" si="649"/>
        <v>46753</v>
      </c>
      <c r="DK143" s="94">
        <f t="shared" si="649"/>
        <v>46784</v>
      </c>
      <c r="DL143" s="94">
        <f t="shared" si="649"/>
        <v>46813</v>
      </c>
      <c r="DM143" s="94">
        <f t="shared" si="649"/>
        <v>46844</v>
      </c>
      <c r="DN143" s="94">
        <f t="shared" si="649"/>
        <v>46874</v>
      </c>
      <c r="DO143" s="94">
        <f t="shared" si="649"/>
        <v>46905</v>
      </c>
      <c r="DP143" s="94">
        <f t="shared" si="649"/>
        <v>46935</v>
      </c>
      <c r="DQ143" s="94">
        <f t="shared" si="649"/>
        <v>46966</v>
      </c>
      <c r="DR143" s="94">
        <f t="shared" si="649"/>
        <v>46997</v>
      </c>
      <c r="DS143" s="94">
        <f t="shared" si="649"/>
        <v>47027</v>
      </c>
      <c r="DT143" s="94">
        <f t="shared" si="649"/>
        <v>47058</v>
      </c>
      <c r="DU143" s="94">
        <f t="shared" si="649"/>
        <v>47088</v>
      </c>
      <c r="DV143" s="94">
        <f t="shared" si="649"/>
        <v>47119</v>
      </c>
      <c r="DW143" s="94">
        <f t="shared" si="649"/>
        <v>47150</v>
      </c>
      <c r="DX143" s="94">
        <f t="shared" si="649"/>
        <v>47178</v>
      </c>
      <c r="DY143" s="94">
        <f t="shared" si="649"/>
        <v>47209</v>
      </c>
      <c r="DZ143" s="94">
        <f t="shared" si="649"/>
        <v>47239</v>
      </c>
    </row>
    <row r="144" spans="1:142" s="23" customFormat="1">
      <c r="C144" s="102" t="s">
        <v>217</v>
      </c>
      <c r="F144" s="25">
        <v>61000000</v>
      </c>
      <c r="G144" s="25">
        <v>0</v>
      </c>
      <c r="H144" s="25">
        <v>0</v>
      </c>
      <c r="I144" s="25">
        <v>0</v>
      </c>
      <c r="J144" s="25">
        <v>0</v>
      </c>
      <c r="K144" s="25">
        <v>0</v>
      </c>
      <c r="L144" s="25">
        <v>0</v>
      </c>
      <c r="M144" s="25">
        <v>0</v>
      </c>
      <c r="N144" s="25">
        <v>0</v>
      </c>
      <c r="O144" s="25">
        <v>0</v>
      </c>
      <c r="P144" s="25">
        <v>0</v>
      </c>
      <c r="Q144" s="25">
        <v>0</v>
      </c>
      <c r="R144" s="25">
        <v>0</v>
      </c>
      <c r="S144" s="25">
        <v>0</v>
      </c>
      <c r="T144" s="25">
        <v>0</v>
      </c>
      <c r="U144" s="25">
        <v>0</v>
      </c>
      <c r="V144" s="25">
        <v>0</v>
      </c>
      <c r="W144" s="25">
        <v>0</v>
      </c>
      <c r="X144" s="25">
        <v>0</v>
      </c>
      <c r="Y144" s="25">
        <v>0</v>
      </c>
      <c r="Z144" s="25">
        <v>0</v>
      </c>
      <c r="AA144" s="25">
        <v>0</v>
      </c>
      <c r="AB144" s="25">
        <v>0</v>
      </c>
      <c r="AC144" s="25">
        <v>0</v>
      </c>
      <c r="AD144" s="25">
        <v>0</v>
      </c>
      <c r="AE144" s="25">
        <v>0</v>
      </c>
      <c r="AF144" s="25">
        <v>0</v>
      </c>
      <c r="AG144" s="25">
        <v>0</v>
      </c>
      <c r="AH144" s="25">
        <v>0</v>
      </c>
      <c r="AI144" s="25">
        <v>0</v>
      </c>
      <c r="AJ144" s="25">
        <v>0</v>
      </c>
      <c r="AK144" s="25">
        <v>0</v>
      </c>
      <c r="AL144" s="25">
        <v>0</v>
      </c>
      <c r="AM144" s="25">
        <v>0</v>
      </c>
      <c r="AN144" s="25">
        <v>0</v>
      </c>
      <c r="AO144" s="25">
        <v>0</v>
      </c>
      <c r="AP144" s="25">
        <v>0</v>
      </c>
      <c r="AQ144" s="25">
        <v>0</v>
      </c>
      <c r="AR144" s="25">
        <v>0</v>
      </c>
      <c r="AS144" s="25">
        <v>0</v>
      </c>
      <c r="AT144" s="25">
        <v>0</v>
      </c>
      <c r="AU144" s="25">
        <v>0</v>
      </c>
      <c r="AV144" s="25">
        <v>0</v>
      </c>
      <c r="AW144" s="25">
        <v>0</v>
      </c>
      <c r="AX144" s="25">
        <v>0</v>
      </c>
      <c r="AY144" s="25">
        <v>0</v>
      </c>
      <c r="AZ144" s="25">
        <v>0</v>
      </c>
      <c r="BA144" s="25">
        <v>0</v>
      </c>
      <c r="BB144" s="25">
        <v>0</v>
      </c>
      <c r="BC144" s="25">
        <v>0</v>
      </c>
      <c r="BD144" s="25">
        <v>0</v>
      </c>
      <c r="BE144" s="25">
        <v>0</v>
      </c>
      <c r="BF144" s="25">
        <v>0</v>
      </c>
      <c r="BG144" s="25">
        <v>0</v>
      </c>
      <c r="BH144" s="25">
        <v>0</v>
      </c>
      <c r="BI144" s="25">
        <v>0</v>
      </c>
      <c r="BJ144" s="25">
        <v>0</v>
      </c>
      <c r="BK144" s="25">
        <v>0</v>
      </c>
      <c r="BL144" s="25">
        <v>0</v>
      </c>
      <c r="BM144" s="25">
        <v>0</v>
      </c>
      <c r="BN144" s="25">
        <v>0</v>
      </c>
      <c r="BO144" s="25">
        <v>0</v>
      </c>
      <c r="BP144" s="25">
        <v>0</v>
      </c>
      <c r="BQ144" s="25">
        <v>0</v>
      </c>
      <c r="BR144" s="25">
        <v>0</v>
      </c>
      <c r="BS144" s="25">
        <v>0</v>
      </c>
      <c r="BT144" s="25">
        <v>0</v>
      </c>
      <c r="BU144" s="25">
        <v>0</v>
      </c>
      <c r="BV144" s="25">
        <v>0</v>
      </c>
      <c r="BW144" s="25">
        <v>0</v>
      </c>
      <c r="BX144" s="25">
        <v>0</v>
      </c>
      <c r="BY144" s="25">
        <v>0</v>
      </c>
      <c r="BZ144" s="25">
        <v>0</v>
      </c>
      <c r="CA144" s="25">
        <v>0</v>
      </c>
      <c r="CB144" s="25">
        <v>0</v>
      </c>
      <c r="CC144" s="25">
        <v>0</v>
      </c>
      <c r="CD144" s="25">
        <v>0</v>
      </c>
      <c r="CE144" s="25">
        <v>0</v>
      </c>
      <c r="CF144" s="25">
        <v>0</v>
      </c>
      <c r="CG144" s="25">
        <v>0</v>
      </c>
      <c r="CH144" s="25">
        <v>0</v>
      </c>
      <c r="CI144" s="25">
        <v>0</v>
      </c>
      <c r="CJ144" s="25">
        <v>0</v>
      </c>
      <c r="CK144" s="25">
        <v>0</v>
      </c>
      <c r="CL144" s="25">
        <v>0</v>
      </c>
      <c r="CM144" s="25">
        <v>0</v>
      </c>
      <c r="CN144" s="25">
        <v>0</v>
      </c>
      <c r="CO144" s="25">
        <v>0</v>
      </c>
      <c r="CP144" s="25">
        <v>0</v>
      </c>
      <c r="CQ144" s="25">
        <v>0</v>
      </c>
      <c r="CR144" s="25">
        <v>0</v>
      </c>
      <c r="CS144" s="25">
        <v>0</v>
      </c>
      <c r="CT144" s="25">
        <v>0</v>
      </c>
      <c r="CU144" s="25">
        <v>0</v>
      </c>
      <c r="CV144" s="25">
        <v>0</v>
      </c>
      <c r="CW144" s="25">
        <v>0</v>
      </c>
      <c r="CX144" s="25">
        <v>0</v>
      </c>
      <c r="CY144" s="25">
        <v>0</v>
      </c>
      <c r="CZ144" s="25">
        <v>0</v>
      </c>
      <c r="DA144" s="25">
        <v>0</v>
      </c>
      <c r="DB144" s="25">
        <v>0</v>
      </c>
      <c r="DC144" s="25">
        <v>0</v>
      </c>
      <c r="DD144" s="25">
        <v>0</v>
      </c>
      <c r="DE144" s="25">
        <v>0</v>
      </c>
      <c r="DF144" s="25">
        <v>0</v>
      </c>
      <c r="DG144" s="22">
        <v>0</v>
      </c>
      <c r="DH144" s="22">
        <v>0</v>
      </c>
      <c r="DI144" s="22">
        <v>0</v>
      </c>
      <c r="DJ144" s="22">
        <v>0</v>
      </c>
      <c r="DK144" s="22">
        <v>0</v>
      </c>
      <c r="DL144" s="22">
        <v>0</v>
      </c>
      <c r="DM144" s="22">
        <v>0</v>
      </c>
      <c r="DN144" s="22">
        <v>0</v>
      </c>
      <c r="DO144" s="22">
        <v>0</v>
      </c>
      <c r="DP144" s="22">
        <v>0</v>
      </c>
      <c r="DQ144" s="22">
        <v>0</v>
      </c>
      <c r="DR144" s="22">
        <v>0</v>
      </c>
      <c r="DS144" s="22">
        <v>0</v>
      </c>
      <c r="DT144" s="22">
        <v>0</v>
      </c>
      <c r="DU144" s="22">
        <v>0</v>
      </c>
      <c r="DV144" s="22">
        <v>0</v>
      </c>
      <c r="DW144" s="22">
        <v>0</v>
      </c>
      <c r="DX144" s="22">
        <v>0</v>
      </c>
      <c r="DY144" s="22">
        <v>0</v>
      </c>
      <c r="DZ144" s="22">
        <v>0</v>
      </c>
    </row>
    <row r="145" spans="1:207" s="23" customFormat="1">
      <c r="C145" s="100" t="s">
        <v>218</v>
      </c>
      <c r="F145" s="25">
        <v>0</v>
      </c>
      <c r="G145" s="25">
        <v>0</v>
      </c>
      <c r="H145" s="25">
        <v>0</v>
      </c>
      <c r="I145" s="25">
        <v>0</v>
      </c>
      <c r="J145" s="25">
        <v>0</v>
      </c>
      <c r="K145" s="25">
        <v>0</v>
      </c>
      <c r="L145" s="25">
        <v>0</v>
      </c>
      <c r="M145" s="25">
        <v>0</v>
      </c>
      <c r="N145" s="25">
        <v>0</v>
      </c>
      <c r="O145" s="25">
        <v>0</v>
      </c>
      <c r="P145" s="25">
        <v>0</v>
      </c>
      <c r="Q145" s="25">
        <v>0</v>
      </c>
      <c r="R145" s="25">
        <v>50000</v>
      </c>
      <c r="S145" s="25">
        <v>0</v>
      </c>
      <c r="T145" s="25">
        <v>0</v>
      </c>
      <c r="U145" s="25">
        <v>0</v>
      </c>
      <c r="V145" s="25">
        <v>0</v>
      </c>
      <c r="W145" s="25">
        <v>0</v>
      </c>
      <c r="X145" s="25">
        <v>0</v>
      </c>
      <c r="Y145" s="25">
        <v>0</v>
      </c>
      <c r="Z145" s="25">
        <v>0</v>
      </c>
      <c r="AA145" s="25">
        <v>600000</v>
      </c>
      <c r="AB145" s="25">
        <v>0</v>
      </c>
      <c r="AC145" s="25">
        <v>0</v>
      </c>
      <c r="AD145" s="25">
        <v>0</v>
      </c>
      <c r="AE145" s="25">
        <v>0</v>
      </c>
      <c r="AF145" s="25">
        <v>0</v>
      </c>
      <c r="AG145" s="25">
        <v>0</v>
      </c>
      <c r="AH145" s="25">
        <v>0</v>
      </c>
      <c r="AI145" s="25">
        <v>0</v>
      </c>
      <c r="AJ145" s="25">
        <v>0</v>
      </c>
      <c r="AK145" s="25">
        <v>0</v>
      </c>
      <c r="AL145" s="25">
        <v>0</v>
      </c>
      <c r="AM145" s="25">
        <v>60350000</v>
      </c>
      <c r="AN145" s="25">
        <v>0</v>
      </c>
      <c r="AO145" s="25">
        <v>0</v>
      </c>
      <c r="AP145" s="25">
        <v>0</v>
      </c>
      <c r="AQ145" s="25">
        <v>0</v>
      </c>
      <c r="AR145" s="25">
        <v>0</v>
      </c>
      <c r="AS145" s="25">
        <v>0</v>
      </c>
      <c r="AT145" s="25">
        <v>0</v>
      </c>
      <c r="AU145" s="25">
        <v>0</v>
      </c>
      <c r="AV145" s="25">
        <v>0</v>
      </c>
      <c r="AW145" s="25">
        <v>0</v>
      </c>
      <c r="AX145" s="25">
        <v>0</v>
      </c>
      <c r="AY145" s="25">
        <v>0</v>
      </c>
      <c r="AZ145" s="25">
        <v>0</v>
      </c>
      <c r="BA145" s="25">
        <v>0</v>
      </c>
      <c r="BB145" s="25">
        <v>0</v>
      </c>
      <c r="BC145" s="25">
        <v>0</v>
      </c>
      <c r="BD145" s="25">
        <v>0</v>
      </c>
      <c r="BE145" s="25">
        <v>0</v>
      </c>
      <c r="BF145" s="25">
        <v>0</v>
      </c>
      <c r="BG145" s="25">
        <v>0</v>
      </c>
      <c r="BH145" s="25">
        <v>0</v>
      </c>
      <c r="BI145" s="25">
        <v>0</v>
      </c>
      <c r="BJ145" s="25">
        <v>0</v>
      </c>
      <c r="BK145" s="25">
        <v>0</v>
      </c>
      <c r="BL145" s="25">
        <v>0</v>
      </c>
      <c r="BM145" s="25">
        <v>0</v>
      </c>
      <c r="BN145" s="25">
        <v>0</v>
      </c>
      <c r="BO145" s="25">
        <v>0</v>
      </c>
      <c r="BP145" s="25">
        <v>0</v>
      </c>
      <c r="BQ145" s="25">
        <v>0</v>
      </c>
      <c r="BR145" s="25">
        <v>0</v>
      </c>
      <c r="BS145" s="25">
        <v>0</v>
      </c>
      <c r="BT145" s="25">
        <v>0</v>
      </c>
      <c r="BU145" s="25">
        <v>0</v>
      </c>
      <c r="BV145" s="25">
        <v>0</v>
      </c>
      <c r="BW145" s="25">
        <v>0</v>
      </c>
      <c r="BX145" s="25">
        <v>0</v>
      </c>
      <c r="BY145" s="25">
        <v>0</v>
      </c>
      <c r="BZ145" s="25">
        <v>0</v>
      </c>
      <c r="CA145" s="25">
        <v>0</v>
      </c>
      <c r="CB145" s="25">
        <v>0</v>
      </c>
      <c r="CC145" s="25">
        <v>0</v>
      </c>
      <c r="CD145" s="25">
        <v>0</v>
      </c>
      <c r="CE145" s="25">
        <v>0</v>
      </c>
      <c r="CF145" s="25">
        <v>0</v>
      </c>
      <c r="CG145" s="25">
        <v>0</v>
      </c>
      <c r="CH145" s="25">
        <v>0</v>
      </c>
      <c r="CI145" s="25">
        <v>0</v>
      </c>
      <c r="CJ145" s="25">
        <v>0</v>
      </c>
      <c r="CK145" s="25">
        <v>0</v>
      </c>
      <c r="CL145" s="25">
        <v>0</v>
      </c>
      <c r="CM145" s="25">
        <v>0</v>
      </c>
      <c r="CN145" s="25">
        <v>0</v>
      </c>
      <c r="CO145" s="25">
        <v>0</v>
      </c>
      <c r="CP145" s="25">
        <v>0</v>
      </c>
      <c r="CQ145" s="25">
        <v>0</v>
      </c>
      <c r="CR145" s="25">
        <v>0</v>
      </c>
      <c r="CS145" s="25">
        <v>0</v>
      </c>
      <c r="CT145" s="25">
        <v>0</v>
      </c>
      <c r="CU145" s="25">
        <v>0</v>
      </c>
      <c r="CV145" s="25">
        <v>0</v>
      </c>
      <c r="CW145" s="25">
        <v>0</v>
      </c>
      <c r="CX145" s="25">
        <v>0</v>
      </c>
      <c r="CY145" s="25">
        <v>0</v>
      </c>
      <c r="CZ145" s="25">
        <v>0</v>
      </c>
      <c r="DA145" s="25">
        <v>0</v>
      </c>
      <c r="DB145" s="25">
        <v>0</v>
      </c>
      <c r="DC145" s="25">
        <v>0</v>
      </c>
      <c r="DD145" s="25">
        <v>0</v>
      </c>
      <c r="DE145" s="25">
        <v>0</v>
      </c>
      <c r="DF145" s="25">
        <v>0</v>
      </c>
      <c r="DG145" s="22">
        <v>0</v>
      </c>
      <c r="DH145" s="22">
        <v>0</v>
      </c>
      <c r="DI145" s="22">
        <v>0</v>
      </c>
      <c r="DJ145" s="22">
        <v>0</v>
      </c>
      <c r="DK145" s="22">
        <v>0</v>
      </c>
      <c r="DL145" s="22">
        <v>0</v>
      </c>
      <c r="DM145" s="22">
        <v>0</v>
      </c>
      <c r="DN145" s="22">
        <v>0</v>
      </c>
      <c r="DO145" s="22">
        <v>0</v>
      </c>
      <c r="DP145" s="22">
        <v>0</v>
      </c>
      <c r="DQ145" s="22">
        <v>0</v>
      </c>
      <c r="DR145" s="22">
        <v>0</v>
      </c>
      <c r="DS145" s="22">
        <v>0</v>
      </c>
      <c r="DT145" s="22">
        <v>0</v>
      </c>
      <c r="DU145" s="22">
        <v>0</v>
      </c>
      <c r="DV145" s="22">
        <v>0</v>
      </c>
      <c r="DW145" s="22">
        <v>0</v>
      </c>
      <c r="DX145" s="22">
        <v>0</v>
      </c>
      <c r="DY145" s="22">
        <v>0</v>
      </c>
      <c r="DZ145" s="22">
        <v>0</v>
      </c>
    </row>
    <row r="146" spans="1:207" s="23" customFormat="1">
      <c r="C146" s="100" t="s">
        <v>219</v>
      </c>
      <c r="F146" s="25">
        <v>61000000</v>
      </c>
      <c r="G146" s="25">
        <v>61254166.666666664</v>
      </c>
      <c r="H146" s="25">
        <v>61509392.361111112</v>
      </c>
      <c r="I146" s="25">
        <v>61765681.495949075</v>
      </c>
      <c r="J146" s="25">
        <v>62023038.502182193</v>
      </c>
      <c r="K146" s="25">
        <v>62281467.829274625</v>
      </c>
      <c r="L146" s="25">
        <v>62540973.945229933</v>
      </c>
      <c r="M146" s="25">
        <v>62801561.336668387</v>
      </c>
      <c r="N146" s="25">
        <v>63063234.508904509</v>
      </c>
      <c r="O146" s="25">
        <v>63325997.986024946</v>
      </c>
      <c r="P146" s="25">
        <v>63589856.310966715</v>
      </c>
      <c r="Q146" s="25">
        <v>63854814.045595743</v>
      </c>
      <c r="R146" s="25">
        <v>64070875.770785727</v>
      </c>
      <c r="S146" s="25">
        <v>64337837.753164001</v>
      </c>
      <c r="T146" s="25">
        <v>64605912.077135518</v>
      </c>
      <c r="U146" s="25">
        <v>64875103.377456911</v>
      </c>
      <c r="V146" s="25">
        <v>65145416.308196321</v>
      </c>
      <c r="W146" s="25">
        <v>65416855.5428138</v>
      </c>
      <c r="X146" s="25">
        <v>65689425.774242193</v>
      </c>
      <c r="Y146" s="25">
        <v>65963131.714968204</v>
      </c>
      <c r="Z146" s="25">
        <v>66237978.0971139</v>
      </c>
      <c r="AA146" s="25">
        <v>65913969.672518544</v>
      </c>
      <c r="AB146" s="25">
        <v>66188611.212820701</v>
      </c>
      <c r="AC146" s="25">
        <v>66464397.092874125</v>
      </c>
      <c r="AD146" s="25">
        <v>66741332.080761097</v>
      </c>
      <c r="AE146" s="25">
        <v>67019420.964430936</v>
      </c>
      <c r="AF146" s="25">
        <v>67298668.551782727</v>
      </c>
      <c r="AG146" s="25">
        <v>67579079.670748502</v>
      </c>
      <c r="AH146" s="25">
        <v>67860659.169376612</v>
      </c>
      <c r="AI146" s="25">
        <v>68143411.915915683</v>
      </c>
      <c r="AJ146" s="25">
        <v>68427342.798898667</v>
      </c>
      <c r="AK146" s="25">
        <v>68712456.727227405</v>
      </c>
      <c r="AL146" s="25">
        <v>68998758.630257517</v>
      </c>
      <c r="AM146" s="25">
        <v>8936253.4578835964</v>
      </c>
      <c r="AN146" s="25">
        <v>0</v>
      </c>
      <c r="AO146" s="25">
        <v>0</v>
      </c>
      <c r="AP146" s="25">
        <v>0</v>
      </c>
      <c r="AQ146" s="25">
        <v>0</v>
      </c>
      <c r="AR146" s="25">
        <v>0</v>
      </c>
      <c r="AS146" s="25">
        <v>0</v>
      </c>
      <c r="AT146" s="25">
        <v>0</v>
      </c>
      <c r="AU146" s="25">
        <v>0</v>
      </c>
      <c r="AV146" s="25">
        <v>0</v>
      </c>
      <c r="AW146" s="25">
        <v>0</v>
      </c>
      <c r="AX146" s="25">
        <v>0</v>
      </c>
      <c r="AY146" s="25">
        <v>0</v>
      </c>
      <c r="AZ146" s="25">
        <v>0</v>
      </c>
      <c r="BA146" s="25">
        <v>0</v>
      </c>
      <c r="BB146" s="25">
        <v>0</v>
      </c>
      <c r="BC146" s="25">
        <v>0</v>
      </c>
      <c r="BD146" s="25">
        <v>0</v>
      </c>
      <c r="BE146" s="25">
        <v>0</v>
      </c>
      <c r="BF146" s="25">
        <v>0</v>
      </c>
      <c r="BG146" s="25">
        <v>0</v>
      </c>
      <c r="BH146" s="25">
        <v>0</v>
      </c>
      <c r="BI146" s="25">
        <v>0</v>
      </c>
      <c r="BJ146" s="25">
        <v>0</v>
      </c>
      <c r="BK146" s="25">
        <v>0</v>
      </c>
      <c r="BL146" s="25">
        <v>0</v>
      </c>
      <c r="BM146" s="25">
        <v>0</v>
      </c>
      <c r="BN146" s="25">
        <v>0</v>
      </c>
      <c r="BO146" s="25">
        <v>0</v>
      </c>
      <c r="BP146" s="25">
        <v>0</v>
      </c>
      <c r="BQ146" s="25">
        <v>0</v>
      </c>
      <c r="BR146" s="25">
        <v>0</v>
      </c>
      <c r="BS146" s="25">
        <v>0</v>
      </c>
      <c r="BT146" s="25">
        <v>0</v>
      </c>
      <c r="BU146" s="25">
        <v>0</v>
      </c>
      <c r="BV146" s="25">
        <v>0</v>
      </c>
      <c r="BW146" s="25">
        <v>0</v>
      </c>
      <c r="BX146" s="25">
        <v>0</v>
      </c>
      <c r="BY146" s="25">
        <v>0</v>
      </c>
      <c r="BZ146" s="25">
        <v>0</v>
      </c>
      <c r="CA146" s="25">
        <v>0</v>
      </c>
      <c r="CB146" s="25">
        <v>0</v>
      </c>
      <c r="CC146" s="25">
        <v>0</v>
      </c>
      <c r="CD146" s="25">
        <v>0</v>
      </c>
      <c r="CE146" s="25">
        <v>0</v>
      </c>
      <c r="CF146" s="25">
        <v>0</v>
      </c>
      <c r="CG146" s="25">
        <v>0</v>
      </c>
      <c r="CH146" s="25">
        <v>0</v>
      </c>
      <c r="CI146" s="25">
        <v>0</v>
      </c>
      <c r="CJ146" s="25">
        <v>0</v>
      </c>
      <c r="CK146" s="25">
        <v>0</v>
      </c>
      <c r="CL146" s="25">
        <v>0</v>
      </c>
      <c r="CM146" s="25">
        <v>0</v>
      </c>
      <c r="CN146" s="25">
        <v>0</v>
      </c>
      <c r="CO146" s="25">
        <v>0</v>
      </c>
      <c r="CP146" s="25">
        <v>0</v>
      </c>
      <c r="CQ146" s="25">
        <v>0</v>
      </c>
      <c r="CR146" s="25">
        <v>0</v>
      </c>
      <c r="CS146" s="25">
        <v>0</v>
      </c>
      <c r="CT146" s="25">
        <v>0</v>
      </c>
      <c r="CU146" s="25">
        <v>0</v>
      </c>
      <c r="CV146" s="25">
        <v>0</v>
      </c>
      <c r="CW146" s="25">
        <v>0</v>
      </c>
      <c r="CX146" s="25">
        <v>0</v>
      </c>
      <c r="CY146" s="25">
        <v>0</v>
      </c>
      <c r="CZ146" s="25">
        <v>0</v>
      </c>
      <c r="DA146" s="25">
        <v>0</v>
      </c>
      <c r="DB146" s="25">
        <v>0</v>
      </c>
      <c r="DC146" s="25">
        <v>0</v>
      </c>
      <c r="DD146" s="25">
        <v>0</v>
      </c>
      <c r="DE146" s="25">
        <v>0</v>
      </c>
      <c r="DF146" s="25">
        <v>0</v>
      </c>
      <c r="DG146" s="22">
        <v>0</v>
      </c>
      <c r="DH146" s="22">
        <v>0</v>
      </c>
      <c r="DI146" s="22">
        <v>0</v>
      </c>
      <c r="DJ146" s="22">
        <v>0</v>
      </c>
      <c r="DK146" s="22">
        <v>0</v>
      </c>
      <c r="DL146" s="22">
        <v>0</v>
      </c>
      <c r="DM146" s="22">
        <v>0</v>
      </c>
      <c r="DN146" s="22">
        <v>0</v>
      </c>
      <c r="DO146" s="22">
        <v>0</v>
      </c>
      <c r="DP146" s="22">
        <v>0</v>
      </c>
      <c r="DQ146" s="22">
        <v>0</v>
      </c>
      <c r="DR146" s="22">
        <v>0</v>
      </c>
      <c r="DS146" s="22">
        <v>0</v>
      </c>
      <c r="DT146" s="22">
        <v>0</v>
      </c>
      <c r="DU146" s="22">
        <v>0</v>
      </c>
      <c r="DV146" s="22">
        <v>0</v>
      </c>
      <c r="DW146" s="22">
        <v>0</v>
      </c>
      <c r="DX146" s="22">
        <v>0</v>
      </c>
      <c r="DY146" s="22">
        <v>0</v>
      </c>
      <c r="DZ146" s="22">
        <v>0</v>
      </c>
    </row>
    <row r="147" spans="1:207" s="23" customFormat="1">
      <c r="C147" s="101" t="s">
        <v>220</v>
      </c>
      <c r="F147" s="105">
        <v>0</v>
      </c>
      <c r="G147" s="105">
        <v>0</v>
      </c>
      <c r="H147" s="105">
        <v>0</v>
      </c>
      <c r="I147" s="105">
        <v>0</v>
      </c>
      <c r="J147" s="105">
        <v>0</v>
      </c>
      <c r="K147" s="105">
        <v>0</v>
      </c>
      <c r="L147" s="105">
        <v>0</v>
      </c>
      <c r="M147" s="105">
        <v>0</v>
      </c>
      <c r="N147" s="105">
        <v>0</v>
      </c>
      <c r="O147" s="105">
        <v>0</v>
      </c>
      <c r="P147" s="105">
        <v>0</v>
      </c>
      <c r="Q147" s="105">
        <v>0</v>
      </c>
      <c r="R147" s="105">
        <v>0</v>
      </c>
      <c r="S147" s="105">
        <v>0</v>
      </c>
      <c r="T147" s="105">
        <v>0</v>
      </c>
      <c r="U147" s="105">
        <v>0</v>
      </c>
      <c r="V147" s="105">
        <v>0</v>
      </c>
      <c r="W147" s="105">
        <v>0</v>
      </c>
      <c r="X147" s="105">
        <v>0</v>
      </c>
      <c r="Y147" s="105">
        <v>0</v>
      </c>
      <c r="Z147" s="105">
        <v>0</v>
      </c>
      <c r="AA147" s="105">
        <v>0</v>
      </c>
      <c r="AB147" s="105">
        <v>0</v>
      </c>
      <c r="AC147" s="105">
        <v>0</v>
      </c>
      <c r="AD147" s="105">
        <v>0</v>
      </c>
      <c r="AE147" s="105">
        <v>0</v>
      </c>
      <c r="AF147" s="105">
        <v>0</v>
      </c>
      <c r="AG147" s="105">
        <v>0</v>
      </c>
      <c r="AH147" s="105">
        <v>0</v>
      </c>
      <c r="AI147" s="105">
        <v>0</v>
      </c>
      <c r="AJ147" s="105">
        <v>0</v>
      </c>
      <c r="AK147" s="105">
        <v>0</v>
      </c>
      <c r="AL147" s="105">
        <v>0</v>
      </c>
      <c r="AM147" s="105">
        <v>8936253.4578835964</v>
      </c>
      <c r="AN147" s="105">
        <v>0</v>
      </c>
      <c r="AO147" s="105">
        <v>0</v>
      </c>
      <c r="AP147" s="105">
        <v>0</v>
      </c>
      <c r="AQ147" s="105">
        <v>0</v>
      </c>
      <c r="AR147" s="105">
        <v>0</v>
      </c>
      <c r="AS147" s="105">
        <v>0</v>
      </c>
      <c r="AT147" s="105">
        <v>0</v>
      </c>
      <c r="AU147" s="105">
        <v>0</v>
      </c>
      <c r="AV147" s="105">
        <v>0</v>
      </c>
      <c r="AW147" s="105">
        <v>0</v>
      </c>
      <c r="AX147" s="105">
        <v>0</v>
      </c>
      <c r="AY147" s="105">
        <v>0</v>
      </c>
      <c r="AZ147" s="105">
        <v>0</v>
      </c>
      <c r="BA147" s="105">
        <v>0</v>
      </c>
      <c r="BB147" s="105">
        <v>0</v>
      </c>
      <c r="BC147" s="105">
        <v>0</v>
      </c>
      <c r="BD147" s="105">
        <v>0</v>
      </c>
      <c r="BE147" s="105">
        <v>0</v>
      </c>
      <c r="BF147" s="105">
        <v>0</v>
      </c>
      <c r="BG147" s="105">
        <v>0</v>
      </c>
      <c r="BH147" s="105">
        <v>0</v>
      </c>
      <c r="BI147" s="105">
        <v>0</v>
      </c>
      <c r="BJ147" s="105">
        <v>0</v>
      </c>
      <c r="BK147" s="105">
        <v>0</v>
      </c>
      <c r="BL147" s="105">
        <v>0</v>
      </c>
      <c r="BM147" s="105">
        <v>0</v>
      </c>
      <c r="BN147" s="105">
        <v>0</v>
      </c>
      <c r="BO147" s="105">
        <v>0</v>
      </c>
      <c r="BP147" s="105">
        <v>0</v>
      </c>
      <c r="BQ147" s="105">
        <v>0</v>
      </c>
      <c r="BR147" s="105">
        <v>0</v>
      </c>
      <c r="BS147" s="105">
        <v>0</v>
      </c>
      <c r="BT147" s="105">
        <v>0</v>
      </c>
      <c r="BU147" s="105">
        <v>0</v>
      </c>
      <c r="BV147" s="105">
        <v>0</v>
      </c>
      <c r="BW147" s="105">
        <v>0</v>
      </c>
      <c r="BX147" s="105">
        <v>0</v>
      </c>
      <c r="BY147" s="105">
        <v>0</v>
      </c>
      <c r="BZ147" s="105">
        <v>0</v>
      </c>
      <c r="CA147" s="105">
        <v>0</v>
      </c>
      <c r="CB147" s="105">
        <v>0</v>
      </c>
      <c r="CC147" s="105">
        <v>0</v>
      </c>
      <c r="CD147" s="105">
        <v>0</v>
      </c>
      <c r="CE147" s="105">
        <v>0</v>
      </c>
      <c r="CF147" s="105">
        <v>0</v>
      </c>
      <c r="CG147" s="105">
        <v>0</v>
      </c>
      <c r="CH147" s="105">
        <v>0</v>
      </c>
      <c r="CI147" s="105">
        <v>0</v>
      </c>
      <c r="CJ147" s="105">
        <v>0</v>
      </c>
      <c r="CK147" s="105">
        <v>0</v>
      </c>
      <c r="CL147" s="105">
        <v>0</v>
      </c>
      <c r="CM147" s="105">
        <v>0</v>
      </c>
      <c r="CN147" s="105">
        <v>0</v>
      </c>
      <c r="CO147" s="105">
        <v>0</v>
      </c>
      <c r="CP147" s="105">
        <v>0</v>
      </c>
      <c r="CQ147" s="105">
        <v>0</v>
      </c>
      <c r="CR147" s="105">
        <v>0</v>
      </c>
      <c r="CS147" s="105">
        <v>0</v>
      </c>
      <c r="CT147" s="105">
        <v>0</v>
      </c>
      <c r="CU147" s="105">
        <v>0</v>
      </c>
      <c r="CV147" s="105">
        <v>0</v>
      </c>
      <c r="CW147" s="105">
        <v>0</v>
      </c>
      <c r="CX147" s="105">
        <v>0</v>
      </c>
      <c r="CY147" s="105">
        <v>0</v>
      </c>
      <c r="CZ147" s="105">
        <v>0</v>
      </c>
      <c r="DA147" s="105">
        <v>0</v>
      </c>
      <c r="DB147" s="105">
        <v>0</v>
      </c>
      <c r="DC147" s="105">
        <v>0</v>
      </c>
      <c r="DD147" s="105">
        <v>0</v>
      </c>
      <c r="DE147" s="105">
        <v>0</v>
      </c>
      <c r="DF147" s="105">
        <v>0</v>
      </c>
      <c r="DG147" s="16">
        <v>0</v>
      </c>
      <c r="DH147" s="16">
        <v>0</v>
      </c>
      <c r="DI147" s="16">
        <v>0</v>
      </c>
      <c r="DJ147" s="16">
        <v>0</v>
      </c>
      <c r="DK147" s="16">
        <v>0</v>
      </c>
      <c r="DL147" s="16">
        <v>0</v>
      </c>
      <c r="DM147" s="16">
        <v>0</v>
      </c>
      <c r="DN147" s="16">
        <v>0</v>
      </c>
      <c r="DO147" s="16">
        <v>0</v>
      </c>
      <c r="DP147" s="16">
        <v>0</v>
      </c>
      <c r="DQ147" s="16">
        <v>0</v>
      </c>
      <c r="DR147" s="16">
        <v>0</v>
      </c>
      <c r="DS147" s="16">
        <v>0</v>
      </c>
      <c r="DT147" s="16">
        <v>0</v>
      </c>
      <c r="DU147" s="16">
        <v>0</v>
      </c>
      <c r="DV147" s="16">
        <v>0</v>
      </c>
      <c r="DW147" s="16">
        <v>0</v>
      </c>
      <c r="DX147" s="16">
        <v>0</v>
      </c>
      <c r="DY147" s="16">
        <v>0</v>
      </c>
      <c r="DZ147" s="16">
        <v>0</v>
      </c>
    </row>
    <row r="148" spans="1:207" s="23" customFormat="1">
      <c r="C148" s="100" t="s">
        <v>216</v>
      </c>
      <c r="F148" s="25">
        <v>254166.66666666666</v>
      </c>
      <c r="G148" s="25">
        <v>255225.69444444447</v>
      </c>
      <c r="H148" s="25">
        <v>256289.13483796301</v>
      </c>
      <c r="I148" s="25">
        <v>257357.00623312115</v>
      </c>
      <c r="J148" s="25">
        <v>258429.32709242581</v>
      </c>
      <c r="K148" s="25">
        <v>259506.11595531096</v>
      </c>
      <c r="L148" s="25">
        <v>260587.39143845809</v>
      </c>
      <c r="M148" s="25">
        <v>261673.17223611832</v>
      </c>
      <c r="N148" s="25">
        <v>262763.47712043551</v>
      </c>
      <c r="O148" s="25">
        <v>263858.32494177064</v>
      </c>
      <c r="P148" s="25">
        <v>264957.73462902801</v>
      </c>
      <c r="Q148" s="25">
        <v>266061.72518998227</v>
      </c>
      <c r="R148" s="25">
        <v>266961.98237827391</v>
      </c>
      <c r="S148" s="25">
        <v>268074.32397151669</v>
      </c>
      <c r="T148" s="25">
        <v>269191.30032139801</v>
      </c>
      <c r="U148" s="25">
        <v>270312.93073940382</v>
      </c>
      <c r="V148" s="25">
        <v>271439.23461748468</v>
      </c>
      <c r="W148" s="25">
        <v>272570.23142839083</v>
      </c>
      <c r="X148" s="25">
        <v>273705.94072600914</v>
      </c>
      <c r="Y148" s="25">
        <v>274846.38214570086</v>
      </c>
      <c r="Z148" s="25">
        <v>275991.57540464128</v>
      </c>
      <c r="AA148" s="25">
        <v>274641.5403021606</v>
      </c>
      <c r="AB148" s="25">
        <v>275785.88005341962</v>
      </c>
      <c r="AC148" s="25">
        <v>276934.98788697552</v>
      </c>
      <c r="AD148" s="25">
        <v>278088.8836698379</v>
      </c>
      <c r="AE148" s="25">
        <v>279247.58735179558</v>
      </c>
      <c r="AF148" s="25">
        <v>280411.11896576139</v>
      </c>
      <c r="AG148" s="25">
        <v>281579.49862811877</v>
      </c>
      <c r="AH148" s="25">
        <v>282752.74653906922</v>
      </c>
      <c r="AI148" s="25">
        <v>283930.88298298203</v>
      </c>
      <c r="AJ148" s="25">
        <v>285113.92832874443</v>
      </c>
      <c r="AK148" s="25">
        <v>286301.90303011419</v>
      </c>
      <c r="AL148" s="25">
        <v>287494.82762607298</v>
      </c>
      <c r="AM148" s="25">
        <v>0</v>
      </c>
      <c r="AN148" s="25">
        <v>0</v>
      </c>
      <c r="AO148" s="25">
        <v>0</v>
      </c>
      <c r="AP148" s="25">
        <v>0</v>
      </c>
      <c r="AQ148" s="25">
        <v>0</v>
      </c>
      <c r="AR148" s="25">
        <v>0</v>
      </c>
      <c r="AS148" s="25">
        <v>0</v>
      </c>
      <c r="AT148" s="25">
        <v>0</v>
      </c>
      <c r="AU148" s="25">
        <v>0</v>
      </c>
      <c r="AV148" s="25">
        <v>0</v>
      </c>
      <c r="AW148" s="25">
        <v>0</v>
      </c>
      <c r="AX148" s="25">
        <v>0</v>
      </c>
      <c r="AY148" s="25">
        <v>0</v>
      </c>
      <c r="AZ148" s="25">
        <v>0</v>
      </c>
      <c r="BA148" s="25">
        <v>0</v>
      </c>
      <c r="BB148" s="25">
        <v>0</v>
      </c>
      <c r="BC148" s="25">
        <v>0</v>
      </c>
      <c r="BD148" s="25">
        <v>0</v>
      </c>
      <c r="BE148" s="25">
        <v>0</v>
      </c>
      <c r="BF148" s="25">
        <v>0</v>
      </c>
      <c r="BG148" s="25">
        <v>0</v>
      </c>
      <c r="BH148" s="25">
        <v>0</v>
      </c>
      <c r="BI148" s="25">
        <v>0</v>
      </c>
      <c r="BJ148" s="25">
        <v>0</v>
      </c>
      <c r="BK148" s="25">
        <v>0</v>
      </c>
      <c r="BL148" s="25">
        <v>0</v>
      </c>
      <c r="BM148" s="25">
        <v>0</v>
      </c>
      <c r="BN148" s="25">
        <v>0</v>
      </c>
      <c r="BO148" s="25">
        <v>0</v>
      </c>
      <c r="BP148" s="25">
        <v>0</v>
      </c>
      <c r="BQ148" s="25">
        <v>0</v>
      </c>
      <c r="BR148" s="25">
        <v>0</v>
      </c>
      <c r="BS148" s="25">
        <v>0</v>
      </c>
      <c r="BT148" s="25">
        <v>0</v>
      </c>
      <c r="BU148" s="25">
        <v>0</v>
      </c>
      <c r="BV148" s="25">
        <v>0</v>
      </c>
      <c r="BW148" s="25">
        <v>0</v>
      </c>
      <c r="BX148" s="25">
        <v>0</v>
      </c>
      <c r="BY148" s="25">
        <v>0</v>
      </c>
      <c r="BZ148" s="25">
        <v>0</v>
      </c>
      <c r="CA148" s="25">
        <v>0</v>
      </c>
      <c r="CB148" s="25">
        <v>0</v>
      </c>
      <c r="CC148" s="25">
        <v>0</v>
      </c>
      <c r="CD148" s="25">
        <v>0</v>
      </c>
      <c r="CE148" s="25">
        <v>0</v>
      </c>
      <c r="CF148" s="25">
        <v>0</v>
      </c>
      <c r="CG148" s="25">
        <v>0</v>
      </c>
      <c r="CH148" s="25">
        <v>0</v>
      </c>
      <c r="CI148" s="25">
        <v>0</v>
      </c>
      <c r="CJ148" s="25">
        <v>0</v>
      </c>
      <c r="CK148" s="25">
        <v>0</v>
      </c>
      <c r="CL148" s="25">
        <v>0</v>
      </c>
      <c r="CM148" s="25">
        <v>0</v>
      </c>
      <c r="CN148" s="25">
        <v>0</v>
      </c>
      <c r="CO148" s="25">
        <v>0</v>
      </c>
      <c r="CP148" s="25">
        <v>0</v>
      </c>
      <c r="CQ148" s="25">
        <v>0</v>
      </c>
      <c r="CR148" s="25">
        <v>0</v>
      </c>
      <c r="CS148" s="25">
        <v>0</v>
      </c>
      <c r="CT148" s="25">
        <v>0</v>
      </c>
      <c r="CU148" s="25">
        <v>0</v>
      </c>
      <c r="CV148" s="25">
        <v>0</v>
      </c>
      <c r="CW148" s="25">
        <v>0</v>
      </c>
      <c r="CX148" s="25">
        <v>0</v>
      </c>
      <c r="CY148" s="25">
        <v>0</v>
      </c>
      <c r="CZ148" s="25">
        <v>0</v>
      </c>
      <c r="DA148" s="25">
        <v>0</v>
      </c>
      <c r="DB148" s="25">
        <v>0</v>
      </c>
      <c r="DC148" s="25">
        <v>0</v>
      </c>
      <c r="DD148" s="25">
        <v>0</v>
      </c>
      <c r="DE148" s="25">
        <v>0</v>
      </c>
      <c r="DF148" s="25">
        <v>0</v>
      </c>
      <c r="DG148" s="22">
        <v>0</v>
      </c>
      <c r="DH148" s="22">
        <v>0</v>
      </c>
      <c r="DI148" s="22">
        <v>0</v>
      </c>
      <c r="DJ148" s="22">
        <v>0</v>
      </c>
      <c r="DK148" s="22">
        <v>0</v>
      </c>
      <c r="DL148" s="22">
        <v>0</v>
      </c>
      <c r="DM148" s="22">
        <v>0</v>
      </c>
      <c r="DN148" s="22">
        <v>0</v>
      </c>
      <c r="DO148" s="22">
        <v>0</v>
      </c>
      <c r="DP148" s="22">
        <v>0</v>
      </c>
      <c r="DQ148" s="22">
        <v>0</v>
      </c>
      <c r="DR148" s="22">
        <v>0</v>
      </c>
      <c r="DS148" s="22">
        <v>0</v>
      </c>
      <c r="DT148" s="22">
        <v>0</v>
      </c>
      <c r="DU148" s="22">
        <v>0</v>
      </c>
      <c r="DV148" s="22">
        <v>0</v>
      </c>
      <c r="DW148" s="22">
        <v>0</v>
      </c>
      <c r="DX148" s="22">
        <v>0</v>
      </c>
      <c r="DY148" s="22">
        <v>0</v>
      </c>
      <c r="DZ148" s="22">
        <v>0</v>
      </c>
    </row>
    <row r="149" spans="1:207" s="23" customFormat="1">
      <c r="C149" s="100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22"/>
      <c r="AC149" s="22"/>
      <c r="AD149" s="22"/>
      <c r="AE149" s="22"/>
      <c r="AF149" s="22"/>
      <c r="AG149" s="22"/>
      <c r="AH149" s="22"/>
      <c r="AI149" s="22"/>
      <c r="AJ149" s="22"/>
      <c r="AK149" s="22"/>
      <c r="AL149" s="22"/>
      <c r="AM149" s="22"/>
      <c r="AN149" s="22"/>
      <c r="AO149" s="22"/>
      <c r="AP149" s="22"/>
      <c r="AQ149" s="22"/>
      <c r="AR149" s="22"/>
      <c r="AS149" s="22"/>
      <c r="AT149" s="22"/>
      <c r="AU149" s="22"/>
      <c r="AV149" s="22"/>
      <c r="AW149" s="22"/>
      <c r="AX149" s="22"/>
      <c r="AY149" s="22"/>
      <c r="AZ149" s="22"/>
      <c r="BA149" s="22"/>
      <c r="BB149" s="22"/>
      <c r="BC149" s="22"/>
      <c r="BD149" s="22"/>
      <c r="BE149" s="22"/>
      <c r="BF149" s="22"/>
      <c r="BG149" s="22"/>
      <c r="BH149" s="22"/>
      <c r="BI149" s="22"/>
      <c r="BJ149" s="22"/>
      <c r="BK149" s="22"/>
      <c r="BL149" s="22"/>
      <c r="BM149" s="22"/>
      <c r="BN149" s="22"/>
      <c r="BO149" s="22"/>
      <c r="BP149" s="22"/>
      <c r="BQ149" s="22"/>
      <c r="BR149" s="22"/>
      <c r="BS149" s="22"/>
      <c r="BT149" s="22"/>
      <c r="BU149" s="22"/>
      <c r="BV149" s="22"/>
      <c r="BW149" s="22"/>
      <c r="BX149" s="22"/>
      <c r="BY149" s="22"/>
      <c r="BZ149" s="22"/>
      <c r="CA149" s="22"/>
      <c r="CB149" s="22"/>
      <c r="CC149" s="22"/>
      <c r="CD149" s="22"/>
      <c r="CE149" s="22"/>
      <c r="CF149" s="22"/>
      <c r="CG149" s="22"/>
      <c r="CH149" s="22"/>
      <c r="CI149" s="22"/>
      <c r="CJ149" s="22"/>
      <c r="CK149" s="22"/>
      <c r="CL149" s="22"/>
      <c r="CM149" s="22"/>
      <c r="CN149" s="22"/>
      <c r="CO149" s="22"/>
      <c r="CP149" s="22"/>
      <c r="CQ149" s="22"/>
      <c r="CR149" s="22"/>
      <c r="CS149" s="22"/>
      <c r="CT149" s="22"/>
      <c r="CU149" s="22"/>
      <c r="CV149" s="22"/>
      <c r="CW149" s="22"/>
      <c r="CX149" s="22"/>
      <c r="CY149" s="22"/>
      <c r="CZ149" s="22"/>
      <c r="DA149" s="22"/>
      <c r="DB149" s="22"/>
      <c r="DC149" s="22"/>
      <c r="DD149" s="22"/>
      <c r="DE149" s="22"/>
      <c r="DF149" s="22"/>
      <c r="DG149" s="22"/>
      <c r="DH149" s="22"/>
      <c r="DI149" s="22"/>
      <c r="DJ149" s="22"/>
      <c r="DK149" s="22"/>
      <c r="DL149" s="22"/>
      <c r="DM149" s="22"/>
      <c r="DN149" s="22"/>
      <c r="DO149" s="22"/>
      <c r="DP149" s="22"/>
      <c r="DQ149" s="22"/>
      <c r="DR149" s="22"/>
      <c r="DS149" s="22"/>
      <c r="DT149" s="22"/>
      <c r="DU149" s="22"/>
      <c r="DV149" s="22"/>
      <c r="DW149" s="22"/>
      <c r="DX149" s="22"/>
      <c r="DY149" s="22"/>
      <c r="DZ149" s="22"/>
    </row>
    <row r="150" spans="1:207">
      <c r="B150" t="s">
        <v>91</v>
      </c>
      <c r="C150" t="s">
        <v>215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</row>
    <row r="151" spans="1:207">
      <c r="C151" t="s">
        <v>66</v>
      </c>
      <c r="F151" s="10">
        <f>F147+F148</f>
        <v>254166.66666666666</v>
      </c>
      <c r="G151" s="10">
        <f>G147+G148</f>
        <v>255225.69444444447</v>
      </c>
      <c r="H151" s="10">
        <f t="shared" ref="H151:AF151" si="650">H147+H148</f>
        <v>256289.13483796301</v>
      </c>
      <c r="I151" s="10">
        <f t="shared" si="650"/>
        <v>257357.00623312115</v>
      </c>
      <c r="J151" s="10">
        <f t="shared" si="650"/>
        <v>258429.32709242581</v>
      </c>
      <c r="K151" s="10">
        <f t="shared" si="650"/>
        <v>259506.11595531096</v>
      </c>
      <c r="L151" s="10">
        <f t="shared" si="650"/>
        <v>260587.39143845809</v>
      </c>
      <c r="M151" s="10">
        <f t="shared" si="650"/>
        <v>261673.17223611832</v>
      </c>
      <c r="N151" s="10">
        <f t="shared" si="650"/>
        <v>262763.47712043551</v>
      </c>
      <c r="O151" s="10">
        <f t="shared" si="650"/>
        <v>263858.32494177064</v>
      </c>
      <c r="P151" s="10">
        <f t="shared" si="650"/>
        <v>264957.73462902801</v>
      </c>
      <c r="Q151" s="10">
        <f t="shared" si="650"/>
        <v>266061.72518998227</v>
      </c>
      <c r="R151" s="10">
        <f t="shared" si="650"/>
        <v>266961.98237827391</v>
      </c>
      <c r="S151" s="10">
        <f t="shared" si="650"/>
        <v>268074.32397151669</v>
      </c>
      <c r="T151" s="10">
        <f t="shared" si="650"/>
        <v>269191.30032139801</v>
      </c>
      <c r="U151" s="10">
        <f t="shared" si="650"/>
        <v>270312.93073940382</v>
      </c>
      <c r="V151" s="10">
        <f t="shared" si="650"/>
        <v>271439.23461748468</v>
      </c>
      <c r="W151" s="10">
        <f t="shared" si="650"/>
        <v>272570.23142839083</v>
      </c>
      <c r="X151" s="10">
        <f t="shared" si="650"/>
        <v>273705.94072600914</v>
      </c>
      <c r="Y151" s="10">
        <f t="shared" si="650"/>
        <v>274846.38214570086</v>
      </c>
      <c r="Z151" s="10">
        <f t="shared" si="650"/>
        <v>275991.57540464128</v>
      </c>
      <c r="AA151" s="10">
        <f t="shared" si="650"/>
        <v>274641.5403021606</v>
      </c>
      <c r="AB151" s="10">
        <f t="shared" si="650"/>
        <v>275785.88005341962</v>
      </c>
      <c r="AC151" s="10">
        <f t="shared" si="650"/>
        <v>276934.98788697552</v>
      </c>
      <c r="AD151" s="10">
        <f t="shared" si="650"/>
        <v>278088.8836698379</v>
      </c>
      <c r="AE151" s="10">
        <f t="shared" si="650"/>
        <v>279247.58735179558</v>
      </c>
      <c r="AF151" s="10">
        <f t="shared" si="650"/>
        <v>280411.11896576139</v>
      </c>
      <c r="AG151" s="10">
        <f t="shared" ref="AG151:CR151" si="651">AG147+AG148</f>
        <v>281579.49862811877</v>
      </c>
      <c r="AH151" s="10">
        <f t="shared" si="651"/>
        <v>282752.74653906922</v>
      </c>
      <c r="AI151" s="10">
        <f t="shared" si="651"/>
        <v>283930.88298298203</v>
      </c>
      <c r="AJ151" s="10">
        <f t="shared" si="651"/>
        <v>285113.92832874443</v>
      </c>
      <c r="AK151" s="10">
        <f t="shared" si="651"/>
        <v>286301.90303011419</v>
      </c>
      <c r="AL151" s="10">
        <f t="shared" si="651"/>
        <v>287494.82762607298</v>
      </c>
      <c r="AM151" s="10">
        <f t="shared" si="651"/>
        <v>8936253.4578835964</v>
      </c>
      <c r="AN151" s="10">
        <f t="shared" si="651"/>
        <v>0</v>
      </c>
      <c r="AO151" s="10">
        <f t="shared" si="651"/>
        <v>0</v>
      </c>
      <c r="AP151" s="10">
        <f t="shared" si="651"/>
        <v>0</v>
      </c>
      <c r="AQ151" s="10">
        <f t="shared" si="651"/>
        <v>0</v>
      </c>
      <c r="AR151" s="10">
        <f t="shared" si="651"/>
        <v>0</v>
      </c>
      <c r="AS151" s="10">
        <f t="shared" si="651"/>
        <v>0</v>
      </c>
      <c r="AT151" s="10">
        <f t="shared" si="651"/>
        <v>0</v>
      </c>
      <c r="AU151" s="10">
        <f t="shared" si="651"/>
        <v>0</v>
      </c>
      <c r="AV151" s="10">
        <f t="shared" si="651"/>
        <v>0</v>
      </c>
      <c r="AW151" s="10">
        <f t="shared" si="651"/>
        <v>0</v>
      </c>
      <c r="AX151" s="10">
        <f t="shared" si="651"/>
        <v>0</v>
      </c>
      <c r="AY151" s="10">
        <f t="shared" si="651"/>
        <v>0</v>
      </c>
      <c r="AZ151" s="10">
        <f t="shared" si="651"/>
        <v>0</v>
      </c>
      <c r="BA151" s="10">
        <f t="shared" si="651"/>
        <v>0</v>
      </c>
      <c r="BB151" s="10">
        <f t="shared" si="651"/>
        <v>0</v>
      </c>
      <c r="BC151" s="10">
        <f t="shared" si="651"/>
        <v>0</v>
      </c>
      <c r="BD151" s="10">
        <f t="shared" si="651"/>
        <v>0</v>
      </c>
      <c r="BE151" s="10">
        <f t="shared" si="651"/>
        <v>0</v>
      </c>
      <c r="BF151" s="10">
        <f t="shared" si="651"/>
        <v>0</v>
      </c>
      <c r="BG151" s="10">
        <f t="shared" si="651"/>
        <v>0</v>
      </c>
      <c r="BH151" s="10">
        <f t="shared" si="651"/>
        <v>0</v>
      </c>
      <c r="BI151" s="10">
        <f t="shared" si="651"/>
        <v>0</v>
      </c>
      <c r="BJ151" s="10">
        <f t="shared" si="651"/>
        <v>0</v>
      </c>
      <c r="BK151" s="10">
        <f t="shared" si="651"/>
        <v>0</v>
      </c>
      <c r="BL151" s="10">
        <f t="shared" si="651"/>
        <v>0</v>
      </c>
      <c r="BM151" s="10">
        <f t="shared" si="651"/>
        <v>0</v>
      </c>
      <c r="BN151" s="10">
        <f t="shared" si="651"/>
        <v>0</v>
      </c>
      <c r="BO151" s="10">
        <f t="shared" si="651"/>
        <v>0</v>
      </c>
      <c r="BP151" s="10">
        <f t="shared" si="651"/>
        <v>0</v>
      </c>
      <c r="BQ151" s="10">
        <f t="shared" si="651"/>
        <v>0</v>
      </c>
      <c r="BR151" s="10">
        <f t="shared" si="651"/>
        <v>0</v>
      </c>
      <c r="BS151" s="10">
        <f t="shared" si="651"/>
        <v>0</v>
      </c>
      <c r="BT151" s="10">
        <f t="shared" si="651"/>
        <v>0</v>
      </c>
      <c r="BU151" s="10">
        <f t="shared" si="651"/>
        <v>0</v>
      </c>
      <c r="BV151" s="10">
        <f t="shared" si="651"/>
        <v>0</v>
      </c>
      <c r="BW151" s="10">
        <f t="shared" si="651"/>
        <v>0</v>
      </c>
      <c r="BX151" s="10">
        <f t="shared" si="651"/>
        <v>0</v>
      </c>
      <c r="BY151" s="10">
        <f t="shared" si="651"/>
        <v>0</v>
      </c>
      <c r="BZ151" s="10">
        <f t="shared" si="651"/>
        <v>0</v>
      </c>
      <c r="CA151" s="10">
        <f t="shared" si="651"/>
        <v>0</v>
      </c>
      <c r="CB151" s="10">
        <f t="shared" si="651"/>
        <v>0</v>
      </c>
      <c r="CC151" s="10">
        <f t="shared" si="651"/>
        <v>0</v>
      </c>
      <c r="CD151" s="10">
        <f t="shared" si="651"/>
        <v>0</v>
      </c>
      <c r="CE151" s="10">
        <f t="shared" si="651"/>
        <v>0</v>
      </c>
      <c r="CF151" s="10">
        <f t="shared" si="651"/>
        <v>0</v>
      </c>
      <c r="CG151" s="10">
        <f t="shared" si="651"/>
        <v>0</v>
      </c>
      <c r="CH151" s="10">
        <f t="shared" si="651"/>
        <v>0</v>
      </c>
      <c r="CI151" s="10">
        <f t="shared" si="651"/>
        <v>0</v>
      </c>
      <c r="CJ151" s="10">
        <f t="shared" si="651"/>
        <v>0</v>
      </c>
      <c r="CK151" s="10">
        <f t="shared" si="651"/>
        <v>0</v>
      </c>
      <c r="CL151" s="10">
        <f t="shared" si="651"/>
        <v>0</v>
      </c>
      <c r="CM151" s="10">
        <f t="shared" si="651"/>
        <v>0</v>
      </c>
      <c r="CN151" s="10">
        <f t="shared" si="651"/>
        <v>0</v>
      </c>
      <c r="CO151" s="10">
        <f t="shared" si="651"/>
        <v>0</v>
      </c>
      <c r="CP151" s="10">
        <f t="shared" si="651"/>
        <v>0</v>
      </c>
      <c r="CQ151" s="10">
        <f t="shared" si="651"/>
        <v>0</v>
      </c>
      <c r="CR151" s="10">
        <f t="shared" si="651"/>
        <v>0</v>
      </c>
      <c r="CS151" s="10">
        <f t="shared" ref="CS151:DZ151" si="652">CS147+CS148</f>
        <v>0</v>
      </c>
      <c r="CT151" s="10">
        <f t="shared" si="652"/>
        <v>0</v>
      </c>
      <c r="CU151" s="10">
        <f t="shared" si="652"/>
        <v>0</v>
      </c>
      <c r="CV151" s="10">
        <f t="shared" si="652"/>
        <v>0</v>
      </c>
      <c r="CW151" s="10">
        <f t="shared" si="652"/>
        <v>0</v>
      </c>
      <c r="CX151" s="10">
        <f t="shared" si="652"/>
        <v>0</v>
      </c>
      <c r="CY151" s="10">
        <f t="shared" si="652"/>
        <v>0</v>
      </c>
      <c r="CZ151" s="10">
        <f t="shared" si="652"/>
        <v>0</v>
      </c>
      <c r="DA151" s="10">
        <f t="shared" si="652"/>
        <v>0</v>
      </c>
      <c r="DB151" s="10">
        <f t="shared" si="652"/>
        <v>0</v>
      </c>
      <c r="DC151" s="10">
        <f t="shared" si="652"/>
        <v>0</v>
      </c>
      <c r="DD151" s="10">
        <f t="shared" si="652"/>
        <v>0</v>
      </c>
      <c r="DE151" s="10">
        <f t="shared" si="652"/>
        <v>0</v>
      </c>
      <c r="DF151" s="10">
        <f t="shared" si="652"/>
        <v>0</v>
      </c>
      <c r="DG151" s="10">
        <f t="shared" si="652"/>
        <v>0</v>
      </c>
      <c r="DH151" s="10">
        <f t="shared" si="652"/>
        <v>0</v>
      </c>
      <c r="DI151" s="10">
        <f t="shared" si="652"/>
        <v>0</v>
      </c>
      <c r="DJ151" s="10">
        <f t="shared" si="652"/>
        <v>0</v>
      </c>
      <c r="DK151" s="10">
        <f t="shared" si="652"/>
        <v>0</v>
      </c>
      <c r="DL151" s="10">
        <f t="shared" si="652"/>
        <v>0</v>
      </c>
      <c r="DM151" s="10">
        <f t="shared" si="652"/>
        <v>0</v>
      </c>
      <c r="DN151" s="10">
        <f t="shared" si="652"/>
        <v>0</v>
      </c>
      <c r="DO151" s="10">
        <f t="shared" si="652"/>
        <v>0</v>
      </c>
      <c r="DP151" s="10">
        <f t="shared" si="652"/>
        <v>0</v>
      </c>
      <c r="DQ151" s="10">
        <f t="shared" si="652"/>
        <v>0</v>
      </c>
      <c r="DR151" s="10">
        <f t="shared" si="652"/>
        <v>0</v>
      </c>
      <c r="DS151" s="10">
        <f t="shared" si="652"/>
        <v>0</v>
      </c>
      <c r="DT151" s="10">
        <f t="shared" si="652"/>
        <v>0</v>
      </c>
      <c r="DU151" s="10">
        <f t="shared" si="652"/>
        <v>0</v>
      </c>
      <c r="DV151" s="10">
        <f t="shared" si="652"/>
        <v>0</v>
      </c>
      <c r="DW151" s="10">
        <f t="shared" si="652"/>
        <v>0</v>
      </c>
      <c r="DX151" s="10">
        <f t="shared" si="652"/>
        <v>0</v>
      </c>
      <c r="DY151" s="10">
        <f t="shared" si="652"/>
        <v>0</v>
      </c>
      <c r="DZ151" s="10">
        <f t="shared" si="652"/>
        <v>0</v>
      </c>
    </row>
    <row r="152" spans="1:207">
      <c r="C152" t="s">
        <v>215</v>
      </c>
      <c r="F152" s="10">
        <f>F147+F148</f>
        <v>254166.66666666666</v>
      </c>
      <c r="G152" s="10">
        <f>G147+G148</f>
        <v>255225.69444444447</v>
      </c>
      <c r="H152" s="10">
        <f t="shared" ref="H152:AF152" si="653">H147+H148</f>
        <v>256289.13483796301</v>
      </c>
      <c r="I152" s="10">
        <f t="shared" si="653"/>
        <v>257357.00623312115</v>
      </c>
      <c r="J152" s="10">
        <f t="shared" si="653"/>
        <v>258429.32709242581</v>
      </c>
      <c r="K152" s="10">
        <f t="shared" si="653"/>
        <v>259506.11595531096</v>
      </c>
      <c r="L152" s="10">
        <f t="shared" si="653"/>
        <v>260587.39143845809</v>
      </c>
      <c r="M152" s="10">
        <f t="shared" si="653"/>
        <v>261673.17223611832</v>
      </c>
      <c r="N152" s="10">
        <f t="shared" si="653"/>
        <v>262763.47712043551</v>
      </c>
      <c r="O152" s="10">
        <f t="shared" si="653"/>
        <v>263858.32494177064</v>
      </c>
      <c r="P152" s="10">
        <f t="shared" si="653"/>
        <v>264957.73462902801</v>
      </c>
      <c r="Q152" s="10">
        <f t="shared" si="653"/>
        <v>266061.72518998227</v>
      </c>
      <c r="R152" s="10">
        <f t="shared" si="653"/>
        <v>266961.98237827391</v>
      </c>
      <c r="S152" s="10">
        <f t="shared" si="653"/>
        <v>268074.32397151669</v>
      </c>
      <c r="T152" s="10">
        <f t="shared" si="653"/>
        <v>269191.30032139801</v>
      </c>
      <c r="U152" s="10">
        <f t="shared" si="653"/>
        <v>270312.93073940382</v>
      </c>
      <c r="V152" s="10">
        <f t="shared" si="653"/>
        <v>271439.23461748468</v>
      </c>
      <c r="W152" s="10">
        <f t="shared" si="653"/>
        <v>272570.23142839083</v>
      </c>
      <c r="X152" s="10">
        <f t="shared" si="653"/>
        <v>273705.94072600914</v>
      </c>
      <c r="Y152" s="10">
        <f t="shared" si="653"/>
        <v>274846.38214570086</v>
      </c>
      <c r="Z152" s="10">
        <f t="shared" si="653"/>
        <v>275991.57540464128</v>
      </c>
      <c r="AA152" s="10">
        <f t="shared" si="653"/>
        <v>274641.5403021606</v>
      </c>
      <c r="AB152" s="10">
        <f t="shared" si="653"/>
        <v>275785.88005341962</v>
      </c>
      <c r="AC152" s="10">
        <f t="shared" si="653"/>
        <v>276934.98788697552</v>
      </c>
      <c r="AD152" s="10">
        <f t="shared" si="653"/>
        <v>278088.8836698379</v>
      </c>
      <c r="AE152" s="10">
        <f t="shared" si="653"/>
        <v>279247.58735179558</v>
      </c>
      <c r="AF152" s="10">
        <f t="shared" si="653"/>
        <v>280411.11896576139</v>
      </c>
      <c r="AG152" s="10">
        <f t="shared" ref="AG152:CR152" si="654">AG147+AG148</f>
        <v>281579.49862811877</v>
      </c>
      <c r="AH152" s="10">
        <f t="shared" si="654"/>
        <v>282752.74653906922</v>
      </c>
      <c r="AI152" s="10">
        <f t="shared" si="654"/>
        <v>283930.88298298203</v>
      </c>
      <c r="AJ152" s="10">
        <f t="shared" si="654"/>
        <v>285113.92832874443</v>
      </c>
      <c r="AK152" s="10">
        <f t="shared" si="654"/>
        <v>286301.90303011419</v>
      </c>
      <c r="AL152" s="10">
        <f t="shared" si="654"/>
        <v>287494.82762607298</v>
      </c>
      <c r="AM152" s="10">
        <f t="shared" si="654"/>
        <v>8936253.4578835964</v>
      </c>
      <c r="AN152" s="10">
        <f t="shared" si="654"/>
        <v>0</v>
      </c>
      <c r="AO152" s="10">
        <f t="shared" si="654"/>
        <v>0</v>
      </c>
      <c r="AP152" s="10">
        <f t="shared" si="654"/>
        <v>0</v>
      </c>
      <c r="AQ152" s="10">
        <f t="shared" si="654"/>
        <v>0</v>
      </c>
      <c r="AR152" s="10">
        <f t="shared" si="654"/>
        <v>0</v>
      </c>
      <c r="AS152" s="10">
        <f t="shared" si="654"/>
        <v>0</v>
      </c>
      <c r="AT152" s="10">
        <f t="shared" si="654"/>
        <v>0</v>
      </c>
      <c r="AU152" s="10">
        <f t="shared" si="654"/>
        <v>0</v>
      </c>
      <c r="AV152" s="10">
        <f t="shared" si="654"/>
        <v>0</v>
      </c>
      <c r="AW152" s="10">
        <f t="shared" si="654"/>
        <v>0</v>
      </c>
      <c r="AX152" s="10">
        <f t="shared" si="654"/>
        <v>0</v>
      </c>
      <c r="AY152" s="10">
        <f t="shared" si="654"/>
        <v>0</v>
      </c>
      <c r="AZ152" s="10">
        <f t="shared" si="654"/>
        <v>0</v>
      </c>
      <c r="BA152" s="10">
        <f t="shared" si="654"/>
        <v>0</v>
      </c>
      <c r="BB152" s="10">
        <f t="shared" si="654"/>
        <v>0</v>
      </c>
      <c r="BC152" s="10">
        <f t="shared" si="654"/>
        <v>0</v>
      </c>
      <c r="BD152" s="10">
        <f t="shared" si="654"/>
        <v>0</v>
      </c>
      <c r="BE152" s="10">
        <f t="shared" si="654"/>
        <v>0</v>
      </c>
      <c r="BF152" s="10">
        <f t="shared" si="654"/>
        <v>0</v>
      </c>
      <c r="BG152" s="10">
        <f t="shared" si="654"/>
        <v>0</v>
      </c>
      <c r="BH152" s="10">
        <f t="shared" si="654"/>
        <v>0</v>
      </c>
      <c r="BI152" s="10">
        <f t="shared" si="654"/>
        <v>0</v>
      </c>
      <c r="BJ152" s="10">
        <f t="shared" si="654"/>
        <v>0</v>
      </c>
      <c r="BK152" s="10">
        <f t="shared" si="654"/>
        <v>0</v>
      </c>
      <c r="BL152" s="10">
        <f t="shared" si="654"/>
        <v>0</v>
      </c>
      <c r="BM152" s="10">
        <f t="shared" si="654"/>
        <v>0</v>
      </c>
      <c r="BN152" s="10">
        <f t="shared" si="654"/>
        <v>0</v>
      </c>
      <c r="BO152" s="10">
        <f t="shared" si="654"/>
        <v>0</v>
      </c>
      <c r="BP152" s="10">
        <f t="shared" si="654"/>
        <v>0</v>
      </c>
      <c r="BQ152" s="10">
        <f t="shared" si="654"/>
        <v>0</v>
      </c>
      <c r="BR152" s="10">
        <f t="shared" si="654"/>
        <v>0</v>
      </c>
      <c r="BS152" s="10">
        <f t="shared" si="654"/>
        <v>0</v>
      </c>
      <c r="BT152" s="10">
        <f t="shared" si="654"/>
        <v>0</v>
      </c>
      <c r="BU152" s="10">
        <f t="shared" si="654"/>
        <v>0</v>
      </c>
      <c r="BV152" s="10">
        <f t="shared" si="654"/>
        <v>0</v>
      </c>
      <c r="BW152" s="10">
        <f t="shared" si="654"/>
        <v>0</v>
      </c>
      <c r="BX152" s="10">
        <f t="shared" si="654"/>
        <v>0</v>
      </c>
      <c r="BY152" s="10">
        <f t="shared" si="654"/>
        <v>0</v>
      </c>
      <c r="BZ152" s="10">
        <f t="shared" si="654"/>
        <v>0</v>
      </c>
      <c r="CA152" s="10">
        <f t="shared" si="654"/>
        <v>0</v>
      </c>
      <c r="CB152" s="10">
        <f t="shared" si="654"/>
        <v>0</v>
      </c>
      <c r="CC152" s="10">
        <f t="shared" si="654"/>
        <v>0</v>
      </c>
      <c r="CD152" s="10">
        <f t="shared" si="654"/>
        <v>0</v>
      </c>
      <c r="CE152" s="10">
        <f t="shared" si="654"/>
        <v>0</v>
      </c>
      <c r="CF152" s="10">
        <f t="shared" si="654"/>
        <v>0</v>
      </c>
      <c r="CG152" s="10">
        <f t="shared" si="654"/>
        <v>0</v>
      </c>
      <c r="CH152" s="10">
        <f t="shared" si="654"/>
        <v>0</v>
      </c>
      <c r="CI152" s="10">
        <f t="shared" si="654"/>
        <v>0</v>
      </c>
      <c r="CJ152" s="10">
        <f t="shared" si="654"/>
        <v>0</v>
      </c>
      <c r="CK152" s="10">
        <f t="shared" si="654"/>
        <v>0</v>
      </c>
      <c r="CL152" s="10">
        <f t="shared" si="654"/>
        <v>0</v>
      </c>
      <c r="CM152" s="10">
        <f t="shared" si="654"/>
        <v>0</v>
      </c>
      <c r="CN152" s="10">
        <f t="shared" si="654"/>
        <v>0</v>
      </c>
      <c r="CO152" s="10">
        <f t="shared" si="654"/>
        <v>0</v>
      </c>
      <c r="CP152" s="10">
        <f t="shared" si="654"/>
        <v>0</v>
      </c>
      <c r="CQ152" s="10">
        <f t="shared" si="654"/>
        <v>0</v>
      </c>
      <c r="CR152" s="10">
        <f t="shared" si="654"/>
        <v>0</v>
      </c>
      <c r="CS152" s="10">
        <f t="shared" ref="CS152:DZ152" si="655">CS147+CS148</f>
        <v>0</v>
      </c>
      <c r="CT152" s="10">
        <f t="shared" si="655"/>
        <v>0</v>
      </c>
      <c r="CU152" s="10">
        <f t="shared" si="655"/>
        <v>0</v>
      </c>
      <c r="CV152" s="10">
        <f t="shared" si="655"/>
        <v>0</v>
      </c>
      <c r="CW152" s="10">
        <f t="shared" si="655"/>
        <v>0</v>
      </c>
      <c r="CX152" s="10">
        <f t="shared" si="655"/>
        <v>0</v>
      </c>
      <c r="CY152" s="10">
        <f t="shared" si="655"/>
        <v>0</v>
      </c>
      <c r="CZ152" s="10">
        <f t="shared" si="655"/>
        <v>0</v>
      </c>
      <c r="DA152" s="10">
        <f t="shared" si="655"/>
        <v>0</v>
      </c>
      <c r="DB152" s="10">
        <f t="shared" si="655"/>
        <v>0</v>
      </c>
      <c r="DC152" s="10">
        <f t="shared" si="655"/>
        <v>0</v>
      </c>
      <c r="DD152" s="10">
        <f t="shared" si="655"/>
        <v>0</v>
      </c>
      <c r="DE152" s="10">
        <f t="shared" si="655"/>
        <v>0</v>
      </c>
      <c r="DF152" s="10">
        <f t="shared" si="655"/>
        <v>0</v>
      </c>
      <c r="DG152" s="10">
        <f t="shared" si="655"/>
        <v>0</v>
      </c>
      <c r="DH152" s="10">
        <f t="shared" si="655"/>
        <v>0</v>
      </c>
      <c r="DI152" s="10">
        <f t="shared" si="655"/>
        <v>0</v>
      </c>
      <c r="DJ152" s="10">
        <f t="shared" si="655"/>
        <v>0</v>
      </c>
      <c r="DK152" s="10">
        <f t="shared" si="655"/>
        <v>0</v>
      </c>
      <c r="DL152" s="10">
        <f t="shared" si="655"/>
        <v>0</v>
      </c>
      <c r="DM152" s="10">
        <f t="shared" si="655"/>
        <v>0</v>
      </c>
      <c r="DN152" s="10">
        <f t="shared" si="655"/>
        <v>0</v>
      </c>
      <c r="DO152" s="10">
        <f t="shared" si="655"/>
        <v>0</v>
      </c>
      <c r="DP152" s="10">
        <f t="shared" si="655"/>
        <v>0</v>
      </c>
      <c r="DQ152" s="10">
        <f t="shared" si="655"/>
        <v>0</v>
      </c>
      <c r="DR152" s="10">
        <f t="shared" si="655"/>
        <v>0</v>
      </c>
      <c r="DS152" s="10">
        <f t="shared" si="655"/>
        <v>0</v>
      </c>
      <c r="DT152" s="10">
        <f t="shared" si="655"/>
        <v>0</v>
      </c>
      <c r="DU152" s="10">
        <f t="shared" si="655"/>
        <v>0</v>
      </c>
      <c r="DV152" s="10">
        <f t="shared" si="655"/>
        <v>0</v>
      </c>
      <c r="DW152" s="10">
        <f t="shared" si="655"/>
        <v>0</v>
      </c>
      <c r="DX152" s="10">
        <f t="shared" si="655"/>
        <v>0</v>
      </c>
      <c r="DY152" s="10">
        <f t="shared" si="655"/>
        <v>0</v>
      </c>
      <c r="DZ152" s="10">
        <f t="shared" si="655"/>
        <v>0</v>
      </c>
    </row>
    <row r="153" spans="1:207" s="14" customFormat="1">
      <c r="C153" s="24"/>
      <c r="E153" s="17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  <c r="AC153" s="22"/>
      <c r="AD153" s="22"/>
      <c r="AE153" s="22"/>
      <c r="AF153" s="22"/>
      <c r="AG153" s="22"/>
      <c r="AH153" s="22"/>
      <c r="AI153" s="22"/>
      <c r="AJ153" s="22"/>
      <c r="AK153" s="22"/>
      <c r="AL153" s="22"/>
      <c r="AM153" s="22"/>
      <c r="AN153" s="22"/>
      <c r="AO153" s="22"/>
      <c r="AP153" s="22"/>
      <c r="AQ153" s="22"/>
      <c r="AR153" s="22"/>
      <c r="AS153" s="22"/>
      <c r="AT153" s="22"/>
      <c r="AU153" s="22"/>
      <c r="AV153" s="22"/>
      <c r="AW153" s="22"/>
      <c r="AX153" s="22"/>
      <c r="AY153" s="22"/>
      <c r="AZ153" s="22"/>
      <c r="BA153" s="22"/>
      <c r="BB153" s="22"/>
      <c r="BC153" s="22"/>
      <c r="BD153" s="22"/>
      <c r="BE153" s="22"/>
      <c r="BF153" s="22"/>
      <c r="BG153" s="22"/>
      <c r="BH153" s="22"/>
      <c r="BI153" s="22"/>
      <c r="BJ153" s="22"/>
      <c r="BK153" s="22"/>
      <c r="BL153" s="22"/>
      <c r="BM153" s="22"/>
      <c r="BN153" s="22"/>
      <c r="BO153" s="22"/>
      <c r="BP153" s="22"/>
      <c r="BQ153" s="22"/>
      <c r="BR153" s="22"/>
      <c r="BS153" s="22"/>
      <c r="BT153" s="22"/>
      <c r="BU153" s="22"/>
      <c r="BV153" s="22"/>
      <c r="BW153" s="22"/>
      <c r="BX153" s="22"/>
      <c r="BY153" s="22"/>
      <c r="BZ153" s="22"/>
      <c r="CA153" s="22"/>
      <c r="CB153" s="22"/>
      <c r="CC153" s="22"/>
      <c r="CD153" s="22"/>
      <c r="CE153" s="22"/>
      <c r="CF153" s="22"/>
      <c r="CG153" s="22"/>
      <c r="CH153" s="22"/>
      <c r="CI153" s="22"/>
      <c r="CJ153" s="22"/>
      <c r="CK153" s="22"/>
      <c r="CL153" s="22"/>
      <c r="CM153" s="22"/>
      <c r="CN153" s="22"/>
      <c r="CO153" s="22"/>
      <c r="CP153" s="22"/>
      <c r="CQ153" s="22"/>
      <c r="CR153" s="22"/>
      <c r="CS153" s="22"/>
      <c r="CT153" s="22"/>
      <c r="CU153" s="22"/>
      <c r="CV153" s="22"/>
      <c r="CW153" s="22"/>
      <c r="CX153" s="22"/>
      <c r="CY153" s="22"/>
      <c r="CZ153" s="22"/>
      <c r="DA153" s="22"/>
      <c r="DB153" s="22"/>
      <c r="DC153" s="22"/>
      <c r="DD153" s="22"/>
      <c r="DE153" s="22"/>
      <c r="DF153" s="22"/>
      <c r="DG153" s="22"/>
      <c r="DH153" s="22"/>
      <c r="DI153" s="22"/>
      <c r="DJ153" s="22"/>
      <c r="DK153" s="22"/>
      <c r="DL153" s="22"/>
      <c r="DM153" s="22"/>
      <c r="DN153" s="22"/>
      <c r="DO153" s="22"/>
      <c r="DP153" s="22"/>
      <c r="DQ153" s="22"/>
      <c r="DR153" s="22"/>
      <c r="DS153" s="22"/>
      <c r="DT153" s="22"/>
      <c r="DU153" s="22"/>
      <c r="DV153" s="22"/>
      <c r="DW153" s="22"/>
      <c r="DX153" s="22"/>
      <c r="DY153" s="22"/>
      <c r="DZ153" s="22"/>
      <c r="EA153" s="22"/>
      <c r="EB153" s="22"/>
      <c r="EC153" s="22"/>
      <c r="ED153" s="22"/>
      <c r="EE153" s="22"/>
      <c r="EF153" s="22"/>
      <c r="EG153" s="22"/>
      <c r="EH153" s="22"/>
      <c r="EI153" s="22"/>
      <c r="EJ153" s="22"/>
      <c r="EK153" s="22"/>
      <c r="EL153" s="22"/>
      <c r="EM153" s="22"/>
      <c r="EN153" s="22"/>
      <c r="EO153" s="22"/>
      <c r="EP153" s="22"/>
      <c r="EQ153" s="22"/>
      <c r="ER153" s="22"/>
      <c r="ES153" s="22"/>
      <c r="ET153" s="22"/>
      <c r="EU153" s="22"/>
      <c r="EV153" s="22"/>
      <c r="EW153" s="22"/>
      <c r="EX153" s="22"/>
      <c r="EY153" s="22"/>
      <c r="EZ153" s="22"/>
      <c r="FA153" s="22"/>
      <c r="FB153" s="22"/>
      <c r="FC153" s="22"/>
      <c r="FD153" s="22"/>
      <c r="FE153" s="22"/>
      <c r="FF153" s="22"/>
      <c r="FG153" s="22"/>
      <c r="FH153" s="22"/>
      <c r="FI153" s="22"/>
      <c r="FJ153" s="22"/>
      <c r="FK153" s="22"/>
      <c r="FL153" s="22"/>
      <c r="FM153" s="22"/>
      <c r="FN153" s="22"/>
      <c r="FO153" s="22"/>
      <c r="FP153" s="22"/>
      <c r="FQ153" s="22"/>
      <c r="FR153" s="22"/>
      <c r="FS153" s="22"/>
      <c r="FT153" s="22"/>
      <c r="FU153" s="22"/>
      <c r="FV153" s="22"/>
      <c r="FW153" s="22"/>
      <c r="FX153" s="22"/>
      <c r="FY153" s="22"/>
      <c r="FZ153" s="22"/>
      <c r="GA153" s="22"/>
      <c r="GB153" s="22"/>
      <c r="GC153" s="22"/>
      <c r="GD153" s="22"/>
      <c r="GE153" s="22"/>
      <c r="GF153" s="22"/>
      <c r="GG153" s="22"/>
      <c r="GH153" s="22"/>
      <c r="GI153" s="22"/>
      <c r="GJ153" s="22"/>
      <c r="GK153" s="22"/>
      <c r="GL153" s="22"/>
      <c r="GM153" s="22"/>
      <c r="GN153" s="22"/>
      <c r="GO153" s="22"/>
      <c r="GP153" s="22"/>
      <c r="GQ153" s="22"/>
      <c r="GR153" s="22"/>
      <c r="GS153" s="22"/>
      <c r="GT153" s="22"/>
      <c r="GU153" s="22"/>
      <c r="GV153" s="22"/>
      <c r="GW153" s="22"/>
      <c r="GX153" s="22"/>
      <c r="GY153" s="22"/>
    </row>
    <row r="154" spans="1:207" s="106" customFormat="1">
      <c r="A154" s="106" t="s">
        <v>66</v>
      </c>
      <c r="C154" s="107"/>
    </row>
    <row r="155" spans="1:207">
      <c r="B155" s="14" t="s">
        <v>92</v>
      </c>
      <c r="C155" t="s">
        <v>230</v>
      </c>
      <c r="D155" s="79">
        <v>42491</v>
      </c>
    </row>
    <row r="156" spans="1:207">
      <c r="C156" t="s">
        <v>176</v>
      </c>
      <c r="D156" s="79">
        <v>43374</v>
      </c>
    </row>
    <row r="157" spans="1:207">
      <c r="C157" t="s">
        <v>32</v>
      </c>
      <c r="D157" s="78">
        <f>D155</f>
        <v>42491</v>
      </c>
      <c r="E157" s="78">
        <f>EDATE(D157,1)</f>
        <v>42522</v>
      </c>
      <c r="F157" s="78">
        <f t="shared" ref="F157:AK157" si="656">EDATE(E157,1)</f>
        <v>42552</v>
      </c>
      <c r="G157" s="78">
        <f t="shared" si="656"/>
        <v>42583</v>
      </c>
      <c r="H157" s="78">
        <f t="shared" si="656"/>
        <v>42614</v>
      </c>
      <c r="I157" s="78">
        <f t="shared" si="656"/>
        <v>42644</v>
      </c>
      <c r="J157" s="78">
        <f t="shared" si="656"/>
        <v>42675</v>
      </c>
      <c r="K157" s="78">
        <f t="shared" si="656"/>
        <v>42705</v>
      </c>
      <c r="L157" s="78">
        <f t="shared" si="656"/>
        <v>42736</v>
      </c>
      <c r="M157" s="78">
        <f t="shared" si="656"/>
        <v>42767</v>
      </c>
      <c r="N157" s="78">
        <f t="shared" si="656"/>
        <v>42795</v>
      </c>
      <c r="O157" s="78">
        <f t="shared" si="656"/>
        <v>42826</v>
      </c>
      <c r="P157" s="78">
        <f t="shared" si="656"/>
        <v>42856</v>
      </c>
      <c r="Q157" s="78">
        <f t="shared" si="656"/>
        <v>42887</v>
      </c>
      <c r="R157" s="78">
        <f t="shared" si="656"/>
        <v>42917</v>
      </c>
      <c r="S157" s="78">
        <f t="shared" si="656"/>
        <v>42948</v>
      </c>
      <c r="T157" s="78">
        <f t="shared" si="656"/>
        <v>42979</v>
      </c>
      <c r="U157" s="78">
        <f t="shared" si="656"/>
        <v>43009</v>
      </c>
      <c r="V157" s="78">
        <f t="shared" si="656"/>
        <v>43040</v>
      </c>
      <c r="W157" s="78">
        <f t="shared" si="656"/>
        <v>43070</v>
      </c>
      <c r="X157" s="78">
        <f t="shared" si="656"/>
        <v>43101</v>
      </c>
      <c r="Y157" s="78">
        <f t="shared" si="656"/>
        <v>43132</v>
      </c>
      <c r="Z157" s="78">
        <f t="shared" si="656"/>
        <v>43160</v>
      </c>
      <c r="AA157" s="78">
        <f t="shared" si="656"/>
        <v>43191</v>
      </c>
      <c r="AB157" s="78">
        <f t="shared" si="656"/>
        <v>43221</v>
      </c>
      <c r="AC157" s="78">
        <f t="shared" si="656"/>
        <v>43252</v>
      </c>
      <c r="AD157" s="78">
        <f t="shared" si="656"/>
        <v>43282</v>
      </c>
      <c r="AE157" s="78">
        <f t="shared" si="656"/>
        <v>43313</v>
      </c>
      <c r="AF157" s="78">
        <f t="shared" si="656"/>
        <v>43344</v>
      </c>
      <c r="AG157" s="78">
        <f t="shared" si="656"/>
        <v>43374</v>
      </c>
      <c r="AH157" s="78">
        <f t="shared" si="656"/>
        <v>43405</v>
      </c>
      <c r="AI157" s="78">
        <f t="shared" si="656"/>
        <v>43435</v>
      </c>
      <c r="AJ157" s="78">
        <f t="shared" si="656"/>
        <v>43466</v>
      </c>
      <c r="AK157" s="78">
        <f t="shared" si="656"/>
        <v>43497</v>
      </c>
    </row>
    <row r="158" spans="1:207">
      <c r="C158" t="s">
        <v>232</v>
      </c>
      <c r="D158" s="25">
        <v>254166.66666666666</v>
      </c>
      <c r="E158" s="25">
        <v>255225.69444444447</v>
      </c>
      <c r="F158" s="25">
        <v>256289.13483796301</v>
      </c>
      <c r="G158" s="25">
        <v>257357.00623312115</v>
      </c>
      <c r="H158" s="25">
        <v>258429.32709242581</v>
      </c>
      <c r="I158" s="25">
        <v>259506.11595531096</v>
      </c>
      <c r="J158" s="25">
        <v>260587.39143845809</v>
      </c>
      <c r="K158" s="25">
        <v>261673.17223611832</v>
      </c>
      <c r="L158" s="25">
        <v>262763.47712043551</v>
      </c>
      <c r="M158" s="25">
        <v>263858.32494177064</v>
      </c>
      <c r="N158" s="25">
        <v>264957.73462902801</v>
      </c>
      <c r="O158" s="25">
        <v>266061.72518998227</v>
      </c>
      <c r="P158" s="25">
        <v>266961.98237827391</v>
      </c>
      <c r="Q158" s="25">
        <v>268074.32397151669</v>
      </c>
      <c r="R158" s="25">
        <v>269191.30032139801</v>
      </c>
      <c r="S158" s="25">
        <v>270312.93073940382</v>
      </c>
      <c r="T158" s="25">
        <v>271439.23461748468</v>
      </c>
      <c r="U158" s="25">
        <v>272570.23142839083</v>
      </c>
      <c r="V158" s="25">
        <v>273705.94072600914</v>
      </c>
      <c r="W158" s="25">
        <v>274846.38214570086</v>
      </c>
      <c r="X158" s="25">
        <v>275991.57540464128</v>
      </c>
      <c r="Y158" s="25">
        <v>274641.5403021606</v>
      </c>
      <c r="Z158" s="25">
        <v>275785.88005341962</v>
      </c>
      <c r="AA158" s="25">
        <v>276934.98788697552</v>
      </c>
      <c r="AB158" s="25">
        <v>278088.8836698379</v>
      </c>
      <c r="AC158" s="25">
        <v>279247.58735179558</v>
      </c>
      <c r="AD158" s="25">
        <v>280411.11896576139</v>
      </c>
      <c r="AE158" s="25">
        <v>281579.49862811877</v>
      </c>
      <c r="AF158" s="25">
        <v>282752.74653906922</v>
      </c>
      <c r="AG158" s="25">
        <v>283930.88298298203</v>
      </c>
      <c r="AH158" s="25">
        <v>285113.92832874443</v>
      </c>
      <c r="AI158" s="25">
        <v>286301.90303011419</v>
      </c>
      <c r="AJ158" s="25">
        <v>287494.82762607298</v>
      </c>
      <c r="AK158" s="25">
        <v>0</v>
      </c>
    </row>
    <row r="159" spans="1:207">
      <c r="C159" t="s">
        <v>231</v>
      </c>
      <c r="D159" s="25">
        <v>254166.66666666666</v>
      </c>
      <c r="E159" s="25">
        <v>255225.69444444447</v>
      </c>
      <c r="F159" s="25">
        <v>256289.13483796301</v>
      </c>
      <c r="G159" s="25">
        <v>257357.00623312115</v>
      </c>
      <c r="H159" s="25">
        <v>258429.32709242581</v>
      </c>
      <c r="I159" s="25">
        <v>259506.11595531096</v>
      </c>
      <c r="J159" s="25">
        <v>260587.39143845809</v>
      </c>
      <c r="K159" s="25">
        <v>261673.17223611832</v>
      </c>
      <c r="L159" s="25">
        <v>262763.47712043551</v>
      </c>
      <c r="M159" s="25">
        <v>263858.32494177064</v>
      </c>
      <c r="N159" s="25">
        <v>264957.73462902801</v>
      </c>
      <c r="O159" s="25">
        <v>266061.72518998227</v>
      </c>
      <c r="P159" s="25">
        <v>266961.98237827391</v>
      </c>
      <c r="Q159" s="25">
        <v>268074.32397151669</v>
      </c>
      <c r="R159" s="25">
        <v>269191.30032139801</v>
      </c>
      <c r="S159" s="25">
        <v>270312.93073940382</v>
      </c>
      <c r="T159" s="25">
        <v>271439.23461748468</v>
      </c>
      <c r="U159" s="25">
        <v>272570.23142839083</v>
      </c>
      <c r="V159" s="25">
        <v>273705.94072600914</v>
      </c>
      <c r="W159" s="25">
        <v>274846.38214570086</v>
      </c>
      <c r="X159" s="25">
        <v>275991.57540464128</v>
      </c>
      <c r="Y159" s="25">
        <v>274641.5403021606</v>
      </c>
      <c r="Z159" s="25">
        <v>275785.88005341962</v>
      </c>
      <c r="AA159" s="25">
        <v>276934.98788697552</v>
      </c>
      <c r="AB159" s="25">
        <v>278088.8836698379</v>
      </c>
      <c r="AC159" s="25">
        <v>279247.58735179558</v>
      </c>
      <c r="AD159" s="25">
        <v>280411.11896576139</v>
      </c>
      <c r="AE159" s="25">
        <v>281579.49862811877</v>
      </c>
      <c r="AF159" s="25">
        <v>282752.74653906922</v>
      </c>
      <c r="AG159" s="25">
        <v>283930.88298298203</v>
      </c>
      <c r="AH159" s="25">
        <v>285113.92832874443</v>
      </c>
      <c r="AI159" s="25">
        <v>286301.90303011419</v>
      </c>
      <c r="AJ159" s="25">
        <v>287494.82762607298</v>
      </c>
      <c r="AK159" s="25">
        <v>0</v>
      </c>
    </row>
    <row r="160" spans="1:207">
      <c r="C160" t="s">
        <v>233</v>
      </c>
      <c r="D160" s="25">
        <v>254166.66666666666</v>
      </c>
      <c r="E160" s="25">
        <v>255225.69444444447</v>
      </c>
      <c r="F160" s="25">
        <v>256289.13483796301</v>
      </c>
      <c r="G160" s="25">
        <v>257357.00623312115</v>
      </c>
      <c r="H160" s="25">
        <v>258429.32709242581</v>
      </c>
      <c r="I160" s="25">
        <v>259506.11595531096</v>
      </c>
      <c r="J160" s="25">
        <v>260587.39143845809</v>
      </c>
      <c r="K160" s="25">
        <v>261673.17223611832</v>
      </c>
      <c r="L160" s="25">
        <v>262763.47712043551</v>
      </c>
      <c r="M160" s="25">
        <v>263858.32494177064</v>
      </c>
      <c r="N160" s="25">
        <v>264957.73462902801</v>
      </c>
      <c r="O160" s="25">
        <v>266061.72518998227</v>
      </c>
      <c r="P160" s="25">
        <v>266961.98237827391</v>
      </c>
      <c r="Q160" s="25">
        <v>268074.32397151669</v>
      </c>
      <c r="R160" s="25">
        <v>269191.30032139801</v>
      </c>
      <c r="S160" s="25">
        <v>270312.93073940382</v>
      </c>
      <c r="T160" s="25">
        <v>271439.23461748468</v>
      </c>
      <c r="U160" s="25">
        <v>272570.23142839083</v>
      </c>
      <c r="V160" s="25">
        <v>273705.94072600914</v>
      </c>
      <c r="W160" s="25">
        <v>274846.38214570086</v>
      </c>
      <c r="X160" s="25">
        <v>275991.57540464128</v>
      </c>
      <c r="Y160" s="25">
        <v>274641.5403021606</v>
      </c>
      <c r="Z160" s="25">
        <v>275785.88005341962</v>
      </c>
      <c r="AA160" s="25">
        <v>276934.98788697552</v>
      </c>
      <c r="AB160" s="25">
        <v>278088.8836698379</v>
      </c>
      <c r="AC160" s="25">
        <v>279247.58735179558</v>
      </c>
      <c r="AD160" s="25">
        <v>280411.11896576139</v>
      </c>
      <c r="AE160" s="25">
        <v>281579.49862811877</v>
      </c>
      <c r="AF160" s="25">
        <v>282752.74653906922</v>
      </c>
      <c r="AG160" s="25">
        <v>283930.88298298203</v>
      </c>
      <c r="AH160" s="25">
        <v>285113.92832874443</v>
      </c>
      <c r="AI160" s="25">
        <v>286301.90303011419</v>
      </c>
      <c r="AJ160" s="25">
        <v>287494.82762607298</v>
      </c>
      <c r="AK160" s="25">
        <v>0</v>
      </c>
    </row>
    <row r="162" spans="1:37">
      <c r="C162" t="s">
        <v>32</v>
      </c>
      <c r="D162" s="78">
        <f>D157</f>
        <v>42491</v>
      </c>
      <c r="E162" s="78">
        <f>EDATE(D162,1)</f>
        <v>42522</v>
      </c>
      <c r="F162" s="78">
        <f t="shared" ref="F162:AK162" si="657">EDATE(E162,1)</f>
        <v>42552</v>
      </c>
      <c r="G162" s="78">
        <f t="shared" si="657"/>
        <v>42583</v>
      </c>
      <c r="H162" s="78">
        <f t="shared" si="657"/>
        <v>42614</v>
      </c>
      <c r="I162" s="78">
        <f t="shared" si="657"/>
        <v>42644</v>
      </c>
      <c r="J162" s="78">
        <f t="shared" si="657"/>
        <v>42675</v>
      </c>
      <c r="K162" s="78">
        <f t="shared" si="657"/>
        <v>42705</v>
      </c>
      <c r="L162" s="78">
        <f t="shared" si="657"/>
        <v>42736</v>
      </c>
      <c r="M162" s="78">
        <f t="shared" si="657"/>
        <v>42767</v>
      </c>
      <c r="N162" s="78">
        <f t="shared" si="657"/>
        <v>42795</v>
      </c>
      <c r="O162" s="78">
        <f t="shared" si="657"/>
        <v>42826</v>
      </c>
      <c r="P162" s="78">
        <f t="shared" si="657"/>
        <v>42856</v>
      </c>
      <c r="Q162" s="78">
        <f t="shared" si="657"/>
        <v>42887</v>
      </c>
      <c r="R162" s="78">
        <f t="shared" si="657"/>
        <v>42917</v>
      </c>
      <c r="S162" s="78">
        <f t="shared" si="657"/>
        <v>42948</v>
      </c>
      <c r="T162" s="78">
        <f t="shared" si="657"/>
        <v>42979</v>
      </c>
      <c r="U162" s="78">
        <f t="shared" si="657"/>
        <v>43009</v>
      </c>
      <c r="V162" s="78">
        <f t="shared" si="657"/>
        <v>43040</v>
      </c>
      <c r="W162" s="78">
        <f t="shared" si="657"/>
        <v>43070</v>
      </c>
      <c r="X162" s="78">
        <f t="shared" si="657"/>
        <v>43101</v>
      </c>
      <c r="Y162" s="78">
        <f t="shared" si="657"/>
        <v>43132</v>
      </c>
      <c r="Z162" s="78">
        <f t="shared" si="657"/>
        <v>43160</v>
      </c>
      <c r="AA162" s="78">
        <f t="shared" si="657"/>
        <v>43191</v>
      </c>
      <c r="AB162" s="78">
        <f t="shared" si="657"/>
        <v>43221</v>
      </c>
      <c r="AC162" s="78">
        <f t="shared" si="657"/>
        <v>43252</v>
      </c>
      <c r="AD162" s="78">
        <f t="shared" si="657"/>
        <v>43282</v>
      </c>
      <c r="AE162" s="78">
        <f t="shared" si="657"/>
        <v>43313</v>
      </c>
      <c r="AF162" s="78">
        <f t="shared" si="657"/>
        <v>43344</v>
      </c>
      <c r="AG162" s="78">
        <f t="shared" si="657"/>
        <v>43374</v>
      </c>
      <c r="AH162" s="78">
        <f t="shared" si="657"/>
        <v>43405</v>
      </c>
      <c r="AI162" s="78">
        <f t="shared" si="657"/>
        <v>43435</v>
      </c>
      <c r="AJ162" s="78">
        <f t="shared" si="657"/>
        <v>43466</v>
      </c>
      <c r="AK162" s="78">
        <f t="shared" si="657"/>
        <v>43497</v>
      </c>
    </row>
    <row r="163" spans="1:37">
      <c r="C163" t="s">
        <v>66</v>
      </c>
      <c r="D163" s="25">
        <f>IF(D162&gt;$D156,0,SUM(D158:D160))</f>
        <v>762500</v>
      </c>
      <c r="E163" s="25">
        <f t="shared" ref="E163:AK163" si="658">IF(E162&gt;$D156,0,SUM(E158:E160))</f>
        <v>765677.08333333337</v>
      </c>
      <c r="F163" s="25">
        <f t="shared" si="658"/>
        <v>768867.40451388899</v>
      </c>
      <c r="G163" s="25">
        <f t="shared" si="658"/>
        <v>772071.01869936346</v>
      </c>
      <c r="H163" s="25">
        <f t="shared" si="658"/>
        <v>775287.98127727746</v>
      </c>
      <c r="I163" s="25">
        <f t="shared" si="658"/>
        <v>778518.34786593285</v>
      </c>
      <c r="J163" s="25">
        <f t="shared" si="658"/>
        <v>781762.17431537423</v>
      </c>
      <c r="K163" s="25">
        <f t="shared" si="658"/>
        <v>785019.51670835493</v>
      </c>
      <c r="L163" s="25">
        <f t="shared" si="658"/>
        <v>788290.43136130646</v>
      </c>
      <c r="M163" s="25">
        <f t="shared" si="658"/>
        <v>791574.97482531192</v>
      </c>
      <c r="N163" s="25">
        <f t="shared" si="658"/>
        <v>794873.20388708403</v>
      </c>
      <c r="O163" s="25">
        <f t="shared" si="658"/>
        <v>798185.17556994688</v>
      </c>
      <c r="P163" s="25">
        <f t="shared" si="658"/>
        <v>800885.94713482168</v>
      </c>
      <c r="Q163" s="25">
        <f t="shared" si="658"/>
        <v>804222.97191455006</v>
      </c>
      <c r="R163" s="25">
        <f t="shared" si="658"/>
        <v>807573.90096419398</v>
      </c>
      <c r="S163" s="25">
        <f t="shared" si="658"/>
        <v>810938.79221821146</v>
      </c>
      <c r="T163" s="25">
        <f t="shared" si="658"/>
        <v>814317.70385245397</v>
      </c>
      <c r="U163" s="25">
        <f t="shared" si="658"/>
        <v>817710.6942851725</v>
      </c>
      <c r="V163" s="25">
        <f t="shared" si="658"/>
        <v>821117.82217802736</v>
      </c>
      <c r="W163" s="25">
        <f t="shared" si="658"/>
        <v>824539.14643710258</v>
      </c>
      <c r="X163" s="25">
        <f t="shared" si="658"/>
        <v>827974.72621392389</v>
      </c>
      <c r="Y163" s="25">
        <f t="shared" si="658"/>
        <v>823924.62090648175</v>
      </c>
      <c r="Z163" s="25">
        <f t="shared" si="658"/>
        <v>827357.64016025886</v>
      </c>
      <c r="AA163" s="25">
        <f t="shared" si="658"/>
        <v>830804.96366092656</v>
      </c>
      <c r="AB163" s="25">
        <f t="shared" si="658"/>
        <v>834266.65100951376</v>
      </c>
      <c r="AC163" s="25">
        <f t="shared" si="658"/>
        <v>837742.76205538679</v>
      </c>
      <c r="AD163" s="25">
        <f t="shared" si="658"/>
        <v>841233.35689728416</v>
      </c>
      <c r="AE163" s="25">
        <f t="shared" si="658"/>
        <v>844738.49588435632</v>
      </c>
      <c r="AF163" s="25">
        <f t="shared" si="658"/>
        <v>848258.23961720767</v>
      </c>
      <c r="AG163" s="25">
        <f t="shared" si="658"/>
        <v>851792.64894894604</v>
      </c>
      <c r="AH163" s="25">
        <f t="shared" si="658"/>
        <v>0</v>
      </c>
      <c r="AI163" s="25">
        <f t="shared" si="658"/>
        <v>0</v>
      </c>
      <c r="AJ163" s="25">
        <f t="shared" si="658"/>
        <v>0</v>
      </c>
      <c r="AK163" s="25">
        <f t="shared" si="658"/>
        <v>0</v>
      </c>
    </row>
    <row r="165" spans="1:37" s="106" customFormat="1">
      <c r="A165" s="106" t="s">
        <v>67</v>
      </c>
      <c r="C165" s="107"/>
    </row>
    <row r="166" spans="1:37">
      <c r="B166" s="14" t="s">
        <v>92</v>
      </c>
      <c r="C166" t="s">
        <v>230</v>
      </c>
      <c r="D166" s="79">
        <v>42491</v>
      </c>
    </row>
    <row r="167" spans="1:37">
      <c r="C167" t="s">
        <v>176</v>
      </c>
      <c r="D167" s="79">
        <v>43374</v>
      </c>
    </row>
    <row r="168" spans="1:37">
      <c r="C168" t="s">
        <v>32</v>
      </c>
      <c r="D168" s="78">
        <f>D166</f>
        <v>42491</v>
      </c>
      <c r="E168" s="78">
        <f>EDATE(D168,1)</f>
        <v>42522</v>
      </c>
      <c r="F168" s="78">
        <f t="shared" ref="F168:AK168" si="659">EDATE(E168,1)</f>
        <v>42552</v>
      </c>
      <c r="G168" s="78">
        <f t="shared" si="659"/>
        <v>42583</v>
      </c>
      <c r="H168" s="78">
        <f t="shared" si="659"/>
        <v>42614</v>
      </c>
      <c r="I168" s="78">
        <f t="shared" si="659"/>
        <v>42644</v>
      </c>
      <c r="J168" s="78">
        <f t="shared" si="659"/>
        <v>42675</v>
      </c>
      <c r="K168" s="78">
        <f t="shared" si="659"/>
        <v>42705</v>
      </c>
      <c r="L168" s="78">
        <f t="shared" si="659"/>
        <v>42736</v>
      </c>
      <c r="M168" s="78">
        <f t="shared" si="659"/>
        <v>42767</v>
      </c>
      <c r="N168" s="78">
        <f t="shared" si="659"/>
        <v>42795</v>
      </c>
      <c r="O168" s="78">
        <f t="shared" si="659"/>
        <v>42826</v>
      </c>
      <c r="P168" s="78">
        <f t="shared" si="659"/>
        <v>42856</v>
      </c>
      <c r="Q168" s="78">
        <f t="shared" si="659"/>
        <v>42887</v>
      </c>
      <c r="R168" s="78">
        <f t="shared" si="659"/>
        <v>42917</v>
      </c>
      <c r="S168" s="78">
        <f t="shared" si="659"/>
        <v>42948</v>
      </c>
      <c r="T168" s="78">
        <f t="shared" si="659"/>
        <v>42979</v>
      </c>
      <c r="U168" s="78">
        <f t="shared" si="659"/>
        <v>43009</v>
      </c>
      <c r="V168" s="78">
        <f t="shared" si="659"/>
        <v>43040</v>
      </c>
      <c r="W168" s="78">
        <f t="shared" si="659"/>
        <v>43070</v>
      </c>
      <c r="X168" s="78">
        <f t="shared" si="659"/>
        <v>43101</v>
      </c>
      <c r="Y168" s="78">
        <f t="shared" si="659"/>
        <v>43132</v>
      </c>
      <c r="Z168" s="78">
        <f t="shared" si="659"/>
        <v>43160</v>
      </c>
      <c r="AA168" s="78">
        <f t="shared" si="659"/>
        <v>43191</v>
      </c>
      <c r="AB168" s="78">
        <f t="shared" si="659"/>
        <v>43221</v>
      </c>
      <c r="AC168" s="78">
        <f t="shared" si="659"/>
        <v>43252</v>
      </c>
      <c r="AD168" s="78">
        <f t="shared" si="659"/>
        <v>43282</v>
      </c>
      <c r="AE168" s="78">
        <f t="shared" si="659"/>
        <v>43313</v>
      </c>
      <c r="AF168" s="78">
        <f t="shared" si="659"/>
        <v>43344</v>
      </c>
      <c r="AG168" s="78">
        <f t="shared" si="659"/>
        <v>43374</v>
      </c>
      <c r="AH168" s="78">
        <f t="shared" si="659"/>
        <v>43405</v>
      </c>
      <c r="AI168" s="78">
        <f t="shared" si="659"/>
        <v>43435</v>
      </c>
      <c r="AJ168" s="78">
        <f t="shared" si="659"/>
        <v>43466</v>
      </c>
      <c r="AK168" s="78">
        <f t="shared" si="659"/>
        <v>43497</v>
      </c>
    </row>
    <row r="169" spans="1:37">
      <c r="C169" t="s">
        <v>70</v>
      </c>
      <c r="D169" s="25">
        <v>254166.66666666666</v>
      </c>
      <c r="E169" s="25">
        <v>255225.69444444447</v>
      </c>
      <c r="F169" s="25">
        <v>256289.13483796301</v>
      </c>
      <c r="G169" s="25">
        <v>257357.00623312115</v>
      </c>
      <c r="H169" s="25">
        <v>258429.32709242581</v>
      </c>
      <c r="I169" s="25">
        <v>259506.11595531096</v>
      </c>
      <c r="J169" s="25">
        <v>260587.39143845809</v>
      </c>
      <c r="K169" s="25">
        <v>261673.17223611832</v>
      </c>
      <c r="L169" s="25">
        <v>262763.47712043551</v>
      </c>
      <c r="M169" s="25">
        <v>263858.32494177064</v>
      </c>
      <c r="N169" s="25">
        <v>264957.73462902801</v>
      </c>
      <c r="O169" s="25">
        <v>266061.72518998227</v>
      </c>
      <c r="P169" s="25">
        <v>266961.98237827391</v>
      </c>
      <c r="Q169" s="25">
        <v>268074.32397151669</v>
      </c>
      <c r="R169" s="25">
        <v>269191.30032139801</v>
      </c>
      <c r="S169" s="25">
        <v>270312.93073940382</v>
      </c>
      <c r="T169" s="25">
        <v>271439.23461748468</v>
      </c>
      <c r="U169" s="25">
        <v>272570.23142839083</v>
      </c>
      <c r="V169" s="25">
        <v>273705.94072600914</v>
      </c>
      <c r="W169" s="25">
        <v>274846.38214570086</v>
      </c>
      <c r="X169" s="25">
        <v>275991.57540464128</v>
      </c>
      <c r="Y169" s="25">
        <v>274641.5403021606</v>
      </c>
      <c r="Z169" s="25">
        <v>275785.88005341962</v>
      </c>
      <c r="AA169" s="25">
        <v>276934.98788697552</v>
      </c>
      <c r="AB169" s="25">
        <v>278088.8836698379</v>
      </c>
      <c r="AC169" s="25">
        <v>279247.58735179558</v>
      </c>
      <c r="AD169" s="25">
        <v>280411.11896576139</v>
      </c>
      <c r="AE169" s="25">
        <v>281579.49862811877</v>
      </c>
      <c r="AF169" s="25">
        <v>282752.74653906922</v>
      </c>
      <c r="AG169" s="25">
        <v>283930.88298298203</v>
      </c>
      <c r="AH169" s="25">
        <v>285113.92832874443</v>
      </c>
      <c r="AI169" s="25">
        <v>286301.90303011419</v>
      </c>
      <c r="AJ169" s="25">
        <v>287494.82762607298</v>
      </c>
      <c r="AK169" s="25">
        <v>0</v>
      </c>
    </row>
    <row r="171" spans="1:37">
      <c r="C171" t="s">
        <v>32</v>
      </c>
      <c r="D171" s="78">
        <f>D168</f>
        <v>42491</v>
      </c>
      <c r="E171" s="78">
        <f>EDATE(D171,1)</f>
        <v>42522</v>
      </c>
      <c r="F171" s="78">
        <f t="shared" ref="F171:AK171" si="660">EDATE(E171,1)</f>
        <v>42552</v>
      </c>
      <c r="G171" s="78">
        <f t="shared" si="660"/>
        <v>42583</v>
      </c>
      <c r="H171" s="78">
        <f t="shared" si="660"/>
        <v>42614</v>
      </c>
      <c r="I171" s="78">
        <f t="shared" si="660"/>
        <v>42644</v>
      </c>
      <c r="J171" s="78">
        <f t="shared" si="660"/>
        <v>42675</v>
      </c>
      <c r="K171" s="78">
        <f t="shared" si="660"/>
        <v>42705</v>
      </c>
      <c r="L171" s="78">
        <f t="shared" si="660"/>
        <v>42736</v>
      </c>
      <c r="M171" s="78">
        <f t="shared" si="660"/>
        <v>42767</v>
      </c>
      <c r="N171" s="78">
        <f t="shared" si="660"/>
        <v>42795</v>
      </c>
      <c r="O171" s="78">
        <f t="shared" si="660"/>
        <v>42826</v>
      </c>
      <c r="P171" s="78">
        <f t="shared" si="660"/>
        <v>42856</v>
      </c>
      <c r="Q171" s="78">
        <f t="shared" si="660"/>
        <v>42887</v>
      </c>
      <c r="R171" s="78">
        <f t="shared" si="660"/>
        <v>42917</v>
      </c>
      <c r="S171" s="78">
        <f t="shared" si="660"/>
        <v>42948</v>
      </c>
      <c r="T171" s="78">
        <f t="shared" si="660"/>
        <v>42979</v>
      </c>
      <c r="U171" s="78">
        <f t="shared" si="660"/>
        <v>43009</v>
      </c>
      <c r="V171" s="78">
        <f t="shared" si="660"/>
        <v>43040</v>
      </c>
      <c r="W171" s="78">
        <f t="shared" si="660"/>
        <v>43070</v>
      </c>
      <c r="X171" s="78">
        <f t="shared" si="660"/>
        <v>43101</v>
      </c>
      <c r="Y171" s="78">
        <f t="shared" si="660"/>
        <v>43132</v>
      </c>
      <c r="Z171" s="78">
        <f t="shared" si="660"/>
        <v>43160</v>
      </c>
      <c r="AA171" s="78">
        <f t="shared" si="660"/>
        <v>43191</v>
      </c>
      <c r="AB171" s="78">
        <f t="shared" si="660"/>
        <v>43221</v>
      </c>
      <c r="AC171" s="78">
        <f t="shared" si="660"/>
        <v>43252</v>
      </c>
      <c r="AD171" s="78">
        <f t="shared" si="660"/>
        <v>43282</v>
      </c>
      <c r="AE171" s="78">
        <f t="shared" si="660"/>
        <v>43313</v>
      </c>
      <c r="AF171" s="78">
        <f t="shared" si="660"/>
        <v>43344</v>
      </c>
      <c r="AG171" s="78">
        <f t="shared" si="660"/>
        <v>43374</v>
      </c>
      <c r="AH171" s="78">
        <f t="shared" si="660"/>
        <v>43405</v>
      </c>
      <c r="AI171" s="78">
        <f t="shared" si="660"/>
        <v>43435</v>
      </c>
      <c r="AJ171" s="78">
        <f t="shared" si="660"/>
        <v>43466</v>
      </c>
      <c r="AK171" s="78">
        <f t="shared" si="660"/>
        <v>43497</v>
      </c>
    </row>
    <row r="172" spans="1:37">
      <c r="C172" t="s">
        <v>70</v>
      </c>
      <c r="D172" s="108">
        <f t="shared" ref="D172:AK172" si="661">IF(D171&gt;$D167,0,D169)</f>
        <v>254166.66666666666</v>
      </c>
      <c r="E172" s="108">
        <f t="shared" si="661"/>
        <v>255225.69444444447</v>
      </c>
      <c r="F172" s="108">
        <f t="shared" si="661"/>
        <v>256289.13483796301</v>
      </c>
      <c r="G172" s="108">
        <f t="shared" si="661"/>
        <v>257357.00623312115</v>
      </c>
      <c r="H172" s="108">
        <f t="shared" si="661"/>
        <v>258429.32709242581</v>
      </c>
      <c r="I172" s="108">
        <f t="shared" si="661"/>
        <v>259506.11595531096</v>
      </c>
      <c r="J172" s="108">
        <f t="shared" si="661"/>
        <v>260587.39143845809</v>
      </c>
      <c r="K172" s="108">
        <f t="shared" si="661"/>
        <v>261673.17223611832</v>
      </c>
      <c r="L172" s="108">
        <f t="shared" si="661"/>
        <v>262763.47712043551</v>
      </c>
      <c r="M172" s="108">
        <f t="shared" si="661"/>
        <v>263858.32494177064</v>
      </c>
      <c r="N172" s="108">
        <f t="shared" si="661"/>
        <v>264957.73462902801</v>
      </c>
      <c r="O172" s="108">
        <f t="shared" si="661"/>
        <v>266061.72518998227</v>
      </c>
      <c r="P172" s="108">
        <f t="shared" si="661"/>
        <v>266961.98237827391</v>
      </c>
      <c r="Q172" s="108">
        <f t="shared" si="661"/>
        <v>268074.32397151669</v>
      </c>
      <c r="R172" s="108">
        <f t="shared" si="661"/>
        <v>269191.30032139801</v>
      </c>
      <c r="S172" s="108">
        <f t="shared" si="661"/>
        <v>270312.93073940382</v>
      </c>
      <c r="T172" s="108">
        <f t="shared" si="661"/>
        <v>271439.23461748468</v>
      </c>
      <c r="U172" s="108">
        <f t="shared" si="661"/>
        <v>272570.23142839083</v>
      </c>
      <c r="V172" s="108">
        <f t="shared" si="661"/>
        <v>273705.94072600914</v>
      </c>
      <c r="W172" s="108">
        <f t="shared" si="661"/>
        <v>274846.38214570086</v>
      </c>
      <c r="X172" s="108">
        <f t="shared" si="661"/>
        <v>275991.57540464128</v>
      </c>
      <c r="Y172" s="108">
        <f t="shared" si="661"/>
        <v>274641.5403021606</v>
      </c>
      <c r="Z172" s="108">
        <f t="shared" si="661"/>
        <v>275785.88005341962</v>
      </c>
      <c r="AA172" s="108">
        <f t="shared" si="661"/>
        <v>276934.98788697552</v>
      </c>
      <c r="AB172" s="108">
        <f t="shared" si="661"/>
        <v>278088.8836698379</v>
      </c>
      <c r="AC172" s="108">
        <f t="shared" si="661"/>
        <v>279247.58735179558</v>
      </c>
      <c r="AD172" s="108">
        <f t="shared" si="661"/>
        <v>280411.11896576139</v>
      </c>
      <c r="AE172" s="108">
        <f t="shared" si="661"/>
        <v>281579.49862811877</v>
      </c>
      <c r="AF172" s="108">
        <f t="shared" si="661"/>
        <v>282752.74653906922</v>
      </c>
      <c r="AG172" s="108">
        <f t="shared" si="661"/>
        <v>283930.88298298203</v>
      </c>
      <c r="AH172" s="108">
        <f t="shared" si="661"/>
        <v>0</v>
      </c>
      <c r="AI172" s="108">
        <f t="shared" si="661"/>
        <v>0</v>
      </c>
      <c r="AJ172" s="108">
        <f t="shared" si="661"/>
        <v>0</v>
      </c>
      <c r="AK172" s="108">
        <f t="shared" si="661"/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B29F5-FE54-1B42-87BC-2B45AE2F7C32}">
  <dimension ref="A1:GZ173"/>
  <sheetViews>
    <sheetView showGridLines="0" topLeftCell="A144" workbookViewId="0">
      <selection activeCell="A146" sqref="A146:XFD146"/>
    </sheetView>
  </sheetViews>
  <sheetFormatPr defaultColWidth="11" defaultRowHeight="15.75"/>
  <cols>
    <col min="1" max="1" width="45.125" customWidth="1"/>
    <col min="2" max="2" width="15.125" customWidth="1"/>
    <col min="3" max="3" width="31.125" customWidth="1"/>
    <col min="4" max="4" width="15.375" bestFit="1" customWidth="1"/>
  </cols>
  <sheetData>
    <row r="1" spans="1:159" s="38" customFormat="1">
      <c r="A1" s="38" t="s">
        <v>235</v>
      </c>
    </row>
    <row r="2" spans="1:159">
      <c r="A2" t="s">
        <v>323</v>
      </c>
      <c r="B2" t="s">
        <v>92</v>
      </c>
      <c r="C2" t="s">
        <v>151</v>
      </c>
      <c r="D2" s="79">
        <v>42736</v>
      </c>
    </row>
    <row r="3" spans="1:159">
      <c r="C3" t="s">
        <v>153</v>
      </c>
      <c r="D3" s="79">
        <v>47088</v>
      </c>
    </row>
    <row r="4" spans="1:159">
      <c r="A4" t="s">
        <v>152</v>
      </c>
      <c r="C4" t="s">
        <v>154</v>
      </c>
      <c r="D4" s="78">
        <f>D2</f>
        <v>42736</v>
      </c>
      <c r="E4" s="78">
        <f t="shared" ref="E4:AJ4" si="0">EDATE(D4,1)</f>
        <v>42767</v>
      </c>
      <c r="F4" s="78">
        <f t="shared" si="0"/>
        <v>42795</v>
      </c>
      <c r="G4" s="78">
        <f t="shared" si="0"/>
        <v>42826</v>
      </c>
      <c r="H4" s="78">
        <f t="shared" si="0"/>
        <v>42856</v>
      </c>
      <c r="I4" s="78">
        <f t="shared" si="0"/>
        <v>42887</v>
      </c>
      <c r="J4" s="78">
        <f t="shared" si="0"/>
        <v>42917</v>
      </c>
      <c r="K4" s="78">
        <f t="shared" si="0"/>
        <v>42948</v>
      </c>
      <c r="L4" s="78">
        <f t="shared" si="0"/>
        <v>42979</v>
      </c>
      <c r="M4" s="78">
        <f t="shared" si="0"/>
        <v>43009</v>
      </c>
      <c r="N4" s="78">
        <f t="shared" si="0"/>
        <v>43040</v>
      </c>
      <c r="O4" s="78">
        <f t="shared" si="0"/>
        <v>43070</v>
      </c>
      <c r="P4" s="78">
        <f t="shared" si="0"/>
        <v>43101</v>
      </c>
      <c r="Q4" s="78">
        <f t="shared" si="0"/>
        <v>43132</v>
      </c>
      <c r="R4" s="78">
        <f t="shared" si="0"/>
        <v>43160</v>
      </c>
      <c r="S4" s="78">
        <f t="shared" si="0"/>
        <v>43191</v>
      </c>
      <c r="T4" s="78">
        <f t="shared" si="0"/>
        <v>43221</v>
      </c>
      <c r="U4" s="78">
        <f t="shared" si="0"/>
        <v>43252</v>
      </c>
      <c r="V4" s="78">
        <f t="shared" si="0"/>
        <v>43282</v>
      </c>
      <c r="W4" s="78">
        <f t="shared" si="0"/>
        <v>43313</v>
      </c>
      <c r="X4" s="78">
        <f t="shared" si="0"/>
        <v>43344</v>
      </c>
      <c r="Y4" s="78">
        <f t="shared" si="0"/>
        <v>43374</v>
      </c>
      <c r="Z4" s="78">
        <f t="shared" si="0"/>
        <v>43405</v>
      </c>
      <c r="AA4" s="78">
        <f t="shared" si="0"/>
        <v>43435</v>
      </c>
      <c r="AB4" s="78">
        <f t="shared" si="0"/>
        <v>43466</v>
      </c>
      <c r="AC4" s="78">
        <f t="shared" si="0"/>
        <v>43497</v>
      </c>
      <c r="AD4" s="78">
        <f t="shared" si="0"/>
        <v>43525</v>
      </c>
      <c r="AE4" s="78">
        <f t="shared" si="0"/>
        <v>43556</v>
      </c>
      <c r="AF4" s="78">
        <f t="shared" si="0"/>
        <v>43586</v>
      </c>
      <c r="AG4" s="78">
        <f t="shared" si="0"/>
        <v>43617</v>
      </c>
      <c r="AH4" s="78">
        <f t="shared" si="0"/>
        <v>43647</v>
      </c>
      <c r="AI4" s="78">
        <f t="shared" si="0"/>
        <v>43678</v>
      </c>
      <c r="AJ4" s="78">
        <f t="shared" si="0"/>
        <v>43709</v>
      </c>
      <c r="AK4" s="78">
        <f t="shared" ref="AK4:BP4" si="1">EDATE(AJ4,1)</f>
        <v>43739</v>
      </c>
      <c r="AL4" s="78">
        <f t="shared" si="1"/>
        <v>43770</v>
      </c>
      <c r="AM4" s="78">
        <f t="shared" si="1"/>
        <v>43800</v>
      </c>
      <c r="AN4" s="78">
        <f t="shared" si="1"/>
        <v>43831</v>
      </c>
      <c r="AO4" s="78">
        <f t="shared" si="1"/>
        <v>43862</v>
      </c>
      <c r="AP4" s="78">
        <f t="shared" si="1"/>
        <v>43891</v>
      </c>
      <c r="AQ4" s="78">
        <f t="shared" si="1"/>
        <v>43922</v>
      </c>
      <c r="AR4" s="78">
        <f t="shared" si="1"/>
        <v>43952</v>
      </c>
      <c r="AS4" s="78">
        <f t="shared" si="1"/>
        <v>43983</v>
      </c>
      <c r="AT4" s="78">
        <f t="shared" si="1"/>
        <v>44013</v>
      </c>
      <c r="AU4" s="78">
        <f t="shared" si="1"/>
        <v>44044</v>
      </c>
      <c r="AV4" s="78">
        <f t="shared" si="1"/>
        <v>44075</v>
      </c>
      <c r="AW4" s="78">
        <f t="shared" si="1"/>
        <v>44105</v>
      </c>
      <c r="AX4" s="78">
        <f t="shared" si="1"/>
        <v>44136</v>
      </c>
      <c r="AY4" s="78">
        <f t="shared" si="1"/>
        <v>44166</v>
      </c>
      <c r="AZ4" s="78">
        <f t="shared" si="1"/>
        <v>44197</v>
      </c>
      <c r="BA4" s="78">
        <f t="shared" si="1"/>
        <v>44228</v>
      </c>
      <c r="BB4" s="78">
        <f t="shared" si="1"/>
        <v>44256</v>
      </c>
      <c r="BC4" s="78">
        <f t="shared" si="1"/>
        <v>44287</v>
      </c>
      <c r="BD4" s="78">
        <f t="shared" si="1"/>
        <v>44317</v>
      </c>
      <c r="BE4" s="78">
        <f t="shared" si="1"/>
        <v>44348</v>
      </c>
      <c r="BF4" s="78">
        <f t="shared" si="1"/>
        <v>44378</v>
      </c>
      <c r="BG4" s="78">
        <f t="shared" si="1"/>
        <v>44409</v>
      </c>
      <c r="BH4" s="78">
        <f t="shared" si="1"/>
        <v>44440</v>
      </c>
      <c r="BI4" s="78">
        <f t="shared" si="1"/>
        <v>44470</v>
      </c>
      <c r="BJ4" s="78">
        <f t="shared" si="1"/>
        <v>44501</v>
      </c>
      <c r="BK4" s="78">
        <f t="shared" si="1"/>
        <v>44531</v>
      </c>
      <c r="BL4" s="78">
        <f t="shared" si="1"/>
        <v>44562</v>
      </c>
      <c r="BM4" s="78">
        <f t="shared" si="1"/>
        <v>44593</v>
      </c>
      <c r="BN4" s="78">
        <f t="shared" si="1"/>
        <v>44621</v>
      </c>
      <c r="BO4" s="78">
        <f t="shared" si="1"/>
        <v>44652</v>
      </c>
      <c r="BP4" s="78">
        <f t="shared" si="1"/>
        <v>44682</v>
      </c>
      <c r="BQ4" s="78">
        <f t="shared" ref="BQ4:CV4" si="2">EDATE(BP4,1)</f>
        <v>44713</v>
      </c>
      <c r="BR4" s="78">
        <f t="shared" si="2"/>
        <v>44743</v>
      </c>
      <c r="BS4" s="78">
        <f t="shared" si="2"/>
        <v>44774</v>
      </c>
      <c r="BT4" s="78">
        <f t="shared" si="2"/>
        <v>44805</v>
      </c>
      <c r="BU4" s="78">
        <f t="shared" si="2"/>
        <v>44835</v>
      </c>
      <c r="BV4" s="78">
        <f t="shared" si="2"/>
        <v>44866</v>
      </c>
      <c r="BW4" s="78">
        <f t="shared" si="2"/>
        <v>44896</v>
      </c>
      <c r="BX4" s="78">
        <f t="shared" si="2"/>
        <v>44927</v>
      </c>
      <c r="BY4" s="78">
        <f t="shared" si="2"/>
        <v>44958</v>
      </c>
      <c r="BZ4" s="78">
        <f t="shared" si="2"/>
        <v>44986</v>
      </c>
      <c r="CA4" s="78">
        <f t="shared" si="2"/>
        <v>45017</v>
      </c>
      <c r="CB4" s="78">
        <f t="shared" si="2"/>
        <v>45047</v>
      </c>
      <c r="CC4" s="78">
        <f t="shared" si="2"/>
        <v>45078</v>
      </c>
      <c r="CD4" s="78">
        <f t="shared" si="2"/>
        <v>45108</v>
      </c>
      <c r="CE4" s="78">
        <f t="shared" si="2"/>
        <v>45139</v>
      </c>
      <c r="CF4" s="78">
        <f t="shared" si="2"/>
        <v>45170</v>
      </c>
      <c r="CG4" s="78">
        <f t="shared" si="2"/>
        <v>45200</v>
      </c>
      <c r="CH4" s="78">
        <f t="shared" si="2"/>
        <v>45231</v>
      </c>
      <c r="CI4" s="78">
        <f t="shared" si="2"/>
        <v>45261</v>
      </c>
      <c r="CJ4" s="78">
        <f t="shared" si="2"/>
        <v>45292</v>
      </c>
      <c r="CK4" s="78">
        <f t="shared" si="2"/>
        <v>45323</v>
      </c>
      <c r="CL4" s="78">
        <f t="shared" si="2"/>
        <v>45352</v>
      </c>
      <c r="CM4" s="78">
        <f t="shared" si="2"/>
        <v>45383</v>
      </c>
      <c r="CN4" s="78">
        <f t="shared" si="2"/>
        <v>45413</v>
      </c>
      <c r="CO4" s="78">
        <f t="shared" si="2"/>
        <v>45444</v>
      </c>
      <c r="CP4" s="78">
        <f t="shared" si="2"/>
        <v>45474</v>
      </c>
      <c r="CQ4" s="78">
        <f t="shared" si="2"/>
        <v>45505</v>
      </c>
      <c r="CR4" s="78">
        <f t="shared" si="2"/>
        <v>45536</v>
      </c>
      <c r="CS4" s="78">
        <f t="shared" si="2"/>
        <v>45566</v>
      </c>
      <c r="CT4" s="78">
        <f t="shared" si="2"/>
        <v>45597</v>
      </c>
      <c r="CU4" s="78">
        <f t="shared" si="2"/>
        <v>45627</v>
      </c>
      <c r="CV4" s="78">
        <f t="shared" si="2"/>
        <v>45658</v>
      </c>
      <c r="CW4" s="78">
        <f t="shared" ref="CW4:EB4" si="3">EDATE(CV4,1)</f>
        <v>45689</v>
      </c>
      <c r="CX4" s="78">
        <f t="shared" si="3"/>
        <v>45717</v>
      </c>
      <c r="CY4" s="78">
        <f t="shared" si="3"/>
        <v>45748</v>
      </c>
      <c r="CZ4" s="78">
        <f t="shared" si="3"/>
        <v>45778</v>
      </c>
      <c r="DA4" s="78">
        <f t="shared" si="3"/>
        <v>45809</v>
      </c>
      <c r="DB4" s="78">
        <f t="shared" si="3"/>
        <v>45839</v>
      </c>
      <c r="DC4" s="78">
        <f t="shared" si="3"/>
        <v>45870</v>
      </c>
      <c r="DD4" s="78">
        <f t="shared" si="3"/>
        <v>45901</v>
      </c>
      <c r="DE4" s="78">
        <f t="shared" si="3"/>
        <v>45931</v>
      </c>
      <c r="DF4" s="78">
        <f t="shared" si="3"/>
        <v>45962</v>
      </c>
      <c r="DG4" s="78">
        <f t="shared" si="3"/>
        <v>45992</v>
      </c>
      <c r="DH4" s="78">
        <f t="shared" si="3"/>
        <v>46023</v>
      </c>
      <c r="DI4" s="78">
        <f t="shared" si="3"/>
        <v>46054</v>
      </c>
      <c r="DJ4" s="78">
        <f t="shared" si="3"/>
        <v>46082</v>
      </c>
      <c r="DK4" s="78">
        <f t="shared" si="3"/>
        <v>46113</v>
      </c>
      <c r="DL4" s="78">
        <f t="shared" si="3"/>
        <v>46143</v>
      </c>
      <c r="DM4" s="78">
        <f t="shared" si="3"/>
        <v>46174</v>
      </c>
      <c r="DN4" s="78">
        <f t="shared" si="3"/>
        <v>46204</v>
      </c>
      <c r="DO4" s="78">
        <f t="shared" si="3"/>
        <v>46235</v>
      </c>
      <c r="DP4" s="78">
        <f t="shared" si="3"/>
        <v>46266</v>
      </c>
      <c r="DQ4" s="78">
        <f t="shared" si="3"/>
        <v>46296</v>
      </c>
      <c r="DR4" s="78">
        <f t="shared" si="3"/>
        <v>46327</v>
      </c>
      <c r="DS4" s="78">
        <f t="shared" si="3"/>
        <v>46357</v>
      </c>
      <c r="DT4" s="78">
        <f t="shared" si="3"/>
        <v>46388</v>
      </c>
      <c r="DU4" s="78">
        <f t="shared" si="3"/>
        <v>46419</v>
      </c>
      <c r="DV4" s="78">
        <f t="shared" si="3"/>
        <v>46447</v>
      </c>
      <c r="DW4" s="78">
        <f t="shared" si="3"/>
        <v>46478</v>
      </c>
      <c r="DX4" s="78">
        <f t="shared" si="3"/>
        <v>46508</v>
      </c>
      <c r="DY4" s="78">
        <f t="shared" si="3"/>
        <v>46539</v>
      </c>
      <c r="DZ4" s="78">
        <f t="shared" si="3"/>
        <v>46569</v>
      </c>
      <c r="EA4" s="78">
        <f t="shared" si="3"/>
        <v>46600</v>
      </c>
      <c r="EB4" s="78">
        <f t="shared" si="3"/>
        <v>46631</v>
      </c>
      <c r="EC4" s="78">
        <f t="shared" ref="EC4:FC4" si="4">EDATE(EB4,1)</f>
        <v>46661</v>
      </c>
      <c r="ED4" s="78">
        <f t="shared" si="4"/>
        <v>46692</v>
      </c>
      <c r="EE4" s="78">
        <f t="shared" si="4"/>
        <v>46722</v>
      </c>
      <c r="EF4" s="78">
        <f t="shared" si="4"/>
        <v>46753</v>
      </c>
      <c r="EG4" s="78">
        <f t="shared" si="4"/>
        <v>46784</v>
      </c>
      <c r="EH4" s="78">
        <f t="shared" si="4"/>
        <v>46813</v>
      </c>
      <c r="EI4" s="78">
        <f t="shared" si="4"/>
        <v>46844</v>
      </c>
      <c r="EJ4" s="78">
        <f t="shared" si="4"/>
        <v>46874</v>
      </c>
      <c r="EK4" s="78">
        <f t="shared" si="4"/>
        <v>46905</v>
      </c>
      <c r="EL4" s="78">
        <f t="shared" si="4"/>
        <v>46935</v>
      </c>
      <c r="EM4" s="78">
        <f t="shared" si="4"/>
        <v>46966</v>
      </c>
      <c r="EN4" s="78">
        <f t="shared" si="4"/>
        <v>46997</v>
      </c>
      <c r="EO4" s="78">
        <f t="shared" si="4"/>
        <v>47027</v>
      </c>
      <c r="EP4" s="78">
        <f t="shared" si="4"/>
        <v>47058</v>
      </c>
      <c r="EQ4" s="78">
        <f t="shared" si="4"/>
        <v>47088</v>
      </c>
      <c r="ER4" s="78">
        <f t="shared" si="4"/>
        <v>47119</v>
      </c>
      <c r="ES4" s="78">
        <f t="shared" si="4"/>
        <v>47150</v>
      </c>
      <c r="ET4" s="78">
        <f t="shared" si="4"/>
        <v>47178</v>
      </c>
      <c r="EU4" s="78">
        <f t="shared" si="4"/>
        <v>47209</v>
      </c>
      <c r="EV4" s="78">
        <f t="shared" si="4"/>
        <v>47239</v>
      </c>
      <c r="EW4" s="78">
        <f t="shared" si="4"/>
        <v>47270</v>
      </c>
      <c r="EX4" s="78">
        <f t="shared" si="4"/>
        <v>47300</v>
      </c>
      <c r="EY4" s="78">
        <f t="shared" si="4"/>
        <v>47331</v>
      </c>
      <c r="EZ4" s="78">
        <f t="shared" si="4"/>
        <v>47362</v>
      </c>
      <c r="FA4" s="78">
        <f t="shared" si="4"/>
        <v>47392</v>
      </c>
      <c r="FB4" s="78">
        <f t="shared" si="4"/>
        <v>47423</v>
      </c>
      <c r="FC4" s="78">
        <f t="shared" si="4"/>
        <v>47453</v>
      </c>
    </row>
    <row r="5" spans="1:159">
      <c r="C5" t="s">
        <v>54</v>
      </c>
    </row>
    <row r="6" spans="1:159">
      <c r="C6" t="s">
        <v>13</v>
      </c>
    </row>
    <row r="7" spans="1:159">
      <c r="C7" t="s">
        <v>141</v>
      </c>
    </row>
    <row r="8" spans="1:159">
      <c r="C8" t="s">
        <v>45</v>
      </c>
    </row>
    <row r="10" spans="1:159">
      <c r="B10" t="s">
        <v>91</v>
      </c>
      <c r="C10" t="s">
        <v>236</v>
      </c>
      <c r="D10">
        <f>IF(D4&gt;EDATE($D3,12),0,D5+D6+D7+D8)</f>
        <v>0</v>
      </c>
    </row>
    <row r="13" spans="1:159">
      <c r="A13" t="s">
        <v>53</v>
      </c>
      <c r="B13" t="s">
        <v>92</v>
      </c>
      <c r="C13" t="s">
        <v>151</v>
      </c>
      <c r="D13" s="79">
        <v>42736</v>
      </c>
    </row>
    <row r="14" spans="1:159">
      <c r="C14" t="s">
        <v>153</v>
      </c>
      <c r="D14" s="79">
        <v>47088</v>
      </c>
    </row>
    <row r="15" spans="1:159">
      <c r="C15" t="s">
        <v>154</v>
      </c>
      <c r="D15" s="78">
        <f>D13</f>
        <v>42736</v>
      </c>
      <c r="E15" s="78">
        <f>EDATE(D15,1)</f>
        <v>42767</v>
      </c>
      <c r="F15" s="78">
        <f>EDATE(E15,1)</f>
        <v>42795</v>
      </c>
      <c r="G15" s="78">
        <f>EDATE(F15,1)</f>
        <v>42826</v>
      </c>
    </row>
    <row r="16" spans="1:159">
      <c r="C16" t="s">
        <v>236</v>
      </c>
    </row>
    <row r="17" spans="1:8">
      <c r="C17" t="s">
        <v>159</v>
      </c>
    </row>
    <row r="18" spans="1:8">
      <c r="C18" t="s">
        <v>185</v>
      </c>
    </row>
    <row r="19" spans="1:8">
      <c r="C19" t="s">
        <v>186</v>
      </c>
    </row>
    <row r="20" spans="1:8">
      <c r="C20" t="s">
        <v>237</v>
      </c>
    </row>
    <row r="22" spans="1:8">
      <c r="B22" t="s">
        <v>91</v>
      </c>
      <c r="C22" t="s">
        <v>238</v>
      </c>
      <c r="D22">
        <f>IF(D15&gt;EDATE($D14,12),0,SUM(D16:D20))</f>
        <v>0</v>
      </c>
    </row>
    <row r="24" spans="1:8">
      <c r="A24" t="s">
        <v>25</v>
      </c>
      <c r="B24" t="s">
        <v>92</v>
      </c>
      <c r="C24" t="s">
        <v>151</v>
      </c>
      <c r="D24" s="79">
        <v>42736</v>
      </c>
    </row>
    <row r="25" spans="1:8">
      <c r="C25" t="s">
        <v>153</v>
      </c>
      <c r="D25" s="79">
        <v>47088</v>
      </c>
    </row>
    <row r="26" spans="1:8">
      <c r="C26" t="s">
        <v>154</v>
      </c>
      <c r="D26" s="78">
        <f>D24</f>
        <v>42736</v>
      </c>
      <c r="E26" s="78">
        <f>EDATE(D26,1)</f>
        <v>42767</v>
      </c>
      <c r="F26" s="78">
        <f>EDATE(E26,1)</f>
        <v>42795</v>
      </c>
      <c r="G26" s="78">
        <f>EDATE(F26,1)</f>
        <v>42826</v>
      </c>
    </row>
    <row r="27" spans="1:8">
      <c r="C27" t="s">
        <v>53</v>
      </c>
    </row>
    <row r="28" spans="1:8">
      <c r="C28" t="s">
        <v>239</v>
      </c>
    </row>
    <row r="30" spans="1:8">
      <c r="B30" t="s">
        <v>91</v>
      </c>
      <c r="C30" t="s">
        <v>25</v>
      </c>
      <c r="D30">
        <f>IF(D26&gt;EDATE($D25,12),0,SUM(D27:D28))</f>
        <v>0</v>
      </c>
      <c r="E30">
        <f>IF(E26&gt;EDATE($D25,12),0,SUM(E27:E28))</f>
        <v>0</v>
      </c>
      <c r="F30">
        <f>IF(F26&gt;EDATE($D25,12),0,SUM(F27:F28))</f>
        <v>0</v>
      </c>
      <c r="G30">
        <f>IF(G26&gt;EDATE($D25,12),0,SUM(G27:G28))</f>
        <v>0</v>
      </c>
      <c r="H30">
        <f>IF(H26&gt;EDATE($D25,12),0,SUM(H27:H28))</f>
        <v>0</v>
      </c>
    </row>
    <row r="32" spans="1:8">
      <c r="A32" t="s">
        <v>324</v>
      </c>
      <c r="B32" t="s">
        <v>92</v>
      </c>
      <c r="C32" t="s">
        <v>151</v>
      </c>
      <c r="D32" s="79">
        <v>42736</v>
      </c>
    </row>
    <row r="33" spans="1:12">
      <c r="C33" t="s">
        <v>153</v>
      </c>
      <c r="D33" s="79">
        <v>47088</v>
      </c>
    </row>
    <row r="34" spans="1:12">
      <c r="C34" t="s">
        <v>154</v>
      </c>
      <c r="D34" s="78">
        <f>D32</f>
        <v>42736</v>
      </c>
      <c r="E34" s="78">
        <f>EDATE(D34,1)</f>
        <v>42767</v>
      </c>
      <c r="F34" s="78">
        <f>EDATE(E34,1)</f>
        <v>42795</v>
      </c>
      <c r="G34" s="78">
        <f>EDATE(F34,1)</f>
        <v>42826</v>
      </c>
    </row>
    <row r="35" spans="1:12">
      <c r="C35" t="s">
        <v>25</v>
      </c>
    </row>
    <row r="36" spans="1:12">
      <c r="C36" t="s">
        <v>247</v>
      </c>
    </row>
    <row r="37" spans="1:12">
      <c r="C37" s="12" t="s">
        <v>20</v>
      </c>
    </row>
    <row r="38" spans="1:12">
      <c r="K38" s="12"/>
      <c r="L38" s="7"/>
    </row>
    <row r="39" spans="1:12">
      <c r="B39" t="s">
        <v>91</v>
      </c>
      <c r="C39" s="12" t="s">
        <v>82</v>
      </c>
      <c r="D39">
        <f>IF(D34&gt;$D33,0,SUM(D35:D36))</f>
        <v>0</v>
      </c>
      <c r="E39">
        <f>IF(E34&gt;$D33,0,SUM(E35:E36))</f>
        <v>0</v>
      </c>
      <c r="F39">
        <f>IF(F34&gt;$D33,0,SUM(F35:F36))</f>
        <v>0</v>
      </c>
      <c r="G39">
        <f>IF(G34&gt;$D33,0,SUM(G35:G36))</f>
        <v>0</v>
      </c>
      <c r="K39" s="35"/>
      <c r="L39" s="8"/>
    </row>
    <row r="40" spans="1:12">
      <c r="C40" s="9" t="s">
        <v>83</v>
      </c>
      <c r="D40">
        <f>IF(D34&gt;$D33,0,SUM(D36:D37))</f>
        <v>0</v>
      </c>
      <c r="E40">
        <f>IF(E34&gt;$D33,0,SUM(E36:E37))</f>
        <v>0</v>
      </c>
      <c r="F40">
        <f>IF(F34&gt;$D33,0,SUM(F36:F37))</f>
        <v>0</v>
      </c>
      <c r="G40">
        <f>IF(G34&gt;$D33,0,SUM(G36:G37))</f>
        <v>0</v>
      </c>
    </row>
    <row r="42" spans="1:12">
      <c r="A42" t="s">
        <v>240</v>
      </c>
      <c r="B42" t="s">
        <v>92</v>
      </c>
      <c r="C42" t="s">
        <v>151</v>
      </c>
      <c r="D42" s="79">
        <v>42736</v>
      </c>
    </row>
    <row r="43" spans="1:12">
      <c r="C43" t="s">
        <v>153</v>
      </c>
      <c r="D43" s="79">
        <v>47088</v>
      </c>
    </row>
    <row r="44" spans="1:12">
      <c r="C44" t="s">
        <v>64</v>
      </c>
      <c r="D44" s="4">
        <v>0.05</v>
      </c>
    </row>
    <row r="45" spans="1:12">
      <c r="C45" t="s">
        <v>154</v>
      </c>
      <c r="D45" s="78">
        <f>D42</f>
        <v>42736</v>
      </c>
      <c r="E45" s="78">
        <f>EDATE(D45,1)</f>
        <v>42767</v>
      </c>
      <c r="F45" s="78">
        <f>EDATE(E45,1)</f>
        <v>42795</v>
      </c>
      <c r="G45" s="78">
        <f>EDATE(F45,1)</f>
        <v>42826</v>
      </c>
    </row>
    <row r="46" spans="1:12">
      <c r="C46" t="s">
        <v>25</v>
      </c>
    </row>
    <row r="48" spans="1:12">
      <c r="B48" t="s">
        <v>155</v>
      </c>
      <c r="C48" t="s">
        <v>241</v>
      </c>
      <c r="D48">
        <f>SUMIFS(46:46,45:45,"&lt;="&amp;EDATE($D43,12),45:45,"&gt;"&amp;$D43)</f>
        <v>0</v>
      </c>
    </row>
    <row r="49" spans="1:49">
      <c r="B49" t="s">
        <v>91</v>
      </c>
      <c r="C49" t="s">
        <v>240</v>
      </c>
      <c r="D49">
        <f>D48/D44</f>
        <v>0</v>
      </c>
    </row>
    <row r="51" spans="1:49">
      <c r="A51" t="s">
        <v>325</v>
      </c>
      <c r="B51" t="s">
        <v>92</v>
      </c>
      <c r="C51" t="s">
        <v>36</v>
      </c>
      <c r="D51" s="6">
        <v>12332423</v>
      </c>
    </row>
    <row r="52" spans="1:49">
      <c r="C52" t="s">
        <v>151</v>
      </c>
      <c r="D52" s="79">
        <v>42736</v>
      </c>
    </row>
    <row r="53" spans="1:49">
      <c r="D53" s="79" t="s">
        <v>244</v>
      </c>
      <c r="E53" s="3" t="s">
        <v>245</v>
      </c>
    </row>
    <row r="54" spans="1:49">
      <c r="C54" t="s">
        <v>242</v>
      </c>
      <c r="D54" s="79">
        <v>43800</v>
      </c>
      <c r="E54" s="4">
        <v>0.4</v>
      </c>
    </row>
    <row r="55" spans="1:49">
      <c r="C55" t="s">
        <v>243</v>
      </c>
      <c r="D55" s="79">
        <v>43983</v>
      </c>
      <c r="E55" s="4">
        <f>1-E54</f>
        <v>0.6</v>
      </c>
    </row>
    <row r="57" spans="1:49">
      <c r="B57" t="s">
        <v>91</v>
      </c>
      <c r="C57" t="s">
        <v>154</v>
      </c>
      <c r="D57" s="78">
        <f>D52</f>
        <v>42736</v>
      </c>
      <c r="E57" s="78">
        <f t="shared" ref="E57:AW57" si="5">EDATE(D57,1)</f>
        <v>42767</v>
      </c>
      <c r="F57" s="78">
        <f t="shared" si="5"/>
        <v>42795</v>
      </c>
      <c r="G57" s="78">
        <f t="shared" si="5"/>
        <v>42826</v>
      </c>
      <c r="H57" s="78">
        <f t="shared" si="5"/>
        <v>42856</v>
      </c>
      <c r="I57" s="78">
        <f t="shared" si="5"/>
        <v>42887</v>
      </c>
      <c r="J57" s="78">
        <f t="shared" si="5"/>
        <v>42917</v>
      </c>
      <c r="K57" s="78">
        <f t="shared" si="5"/>
        <v>42948</v>
      </c>
      <c r="L57" s="78">
        <f t="shared" si="5"/>
        <v>42979</v>
      </c>
      <c r="M57" s="78">
        <f t="shared" si="5"/>
        <v>43009</v>
      </c>
      <c r="N57" s="78">
        <f t="shared" si="5"/>
        <v>43040</v>
      </c>
      <c r="O57" s="78">
        <f t="shared" si="5"/>
        <v>43070</v>
      </c>
      <c r="P57" s="78">
        <f t="shared" si="5"/>
        <v>43101</v>
      </c>
      <c r="Q57" s="78">
        <f t="shared" si="5"/>
        <v>43132</v>
      </c>
      <c r="R57" s="78">
        <f t="shared" si="5"/>
        <v>43160</v>
      </c>
      <c r="S57" s="78">
        <f t="shared" si="5"/>
        <v>43191</v>
      </c>
      <c r="T57" s="78">
        <f t="shared" si="5"/>
        <v>43221</v>
      </c>
      <c r="U57" s="78">
        <f t="shared" si="5"/>
        <v>43252</v>
      </c>
      <c r="V57" s="78">
        <f t="shared" si="5"/>
        <v>43282</v>
      </c>
      <c r="W57" s="78">
        <f t="shared" si="5"/>
        <v>43313</v>
      </c>
      <c r="X57" s="78">
        <f t="shared" si="5"/>
        <v>43344</v>
      </c>
      <c r="Y57" s="78">
        <f t="shared" si="5"/>
        <v>43374</v>
      </c>
      <c r="Z57" s="78">
        <f t="shared" si="5"/>
        <v>43405</v>
      </c>
      <c r="AA57" s="78">
        <f t="shared" si="5"/>
        <v>43435</v>
      </c>
      <c r="AB57" s="78">
        <f t="shared" si="5"/>
        <v>43466</v>
      </c>
      <c r="AC57" s="78">
        <f t="shared" si="5"/>
        <v>43497</v>
      </c>
      <c r="AD57" s="78">
        <f t="shared" si="5"/>
        <v>43525</v>
      </c>
      <c r="AE57" s="78">
        <f t="shared" si="5"/>
        <v>43556</v>
      </c>
      <c r="AF57" s="78">
        <f t="shared" si="5"/>
        <v>43586</v>
      </c>
      <c r="AG57" s="78">
        <f t="shared" si="5"/>
        <v>43617</v>
      </c>
      <c r="AH57" s="78">
        <f t="shared" si="5"/>
        <v>43647</v>
      </c>
      <c r="AI57" s="78">
        <f t="shared" si="5"/>
        <v>43678</v>
      </c>
      <c r="AJ57" s="78">
        <f t="shared" si="5"/>
        <v>43709</v>
      </c>
      <c r="AK57" s="78">
        <f t="shared" si="5"/>
        <v>43739</v>
      </c>
      <c r="AL57" s="78">
        <f t="shared" si="5"/>
        <v>43770</v>
      </c>
      <c r="AM57" s="78">
        <f t="shared" si="5"/>
        <v>43800</v>
      </c>
      <c r="AN57" s="78">
        <f t="shared" si="5"/>
        <v>43831</v>
      </c>
      <c r="AO57" s="78">
        <f t="shared" si="5"/>
        <v>43862</v>
      </c>
      <c r="AP57" s="78">
        <f t="shared" si="5"/>
        <v>43891</v>
      </c>
      <c r="AQ57" s="78">
        <f t="shared" si="5"/>
        <v>43922</v>
      </c>
      <c r="AR57" s="78">
        <f t="shared" si="5"/>
        <v>43952</v>
      </c>
      <c r="AS57" s="78">
        <f t="shared" si="5"/>
        <v>43983</v>
      </c>
      <c r="AT57" s="78">
        <f t="shared" si="5"/>
        <v>44013</v>
      </c>
      <c r="AU57" s="78">
        <f t="shared" si="5"/>
        <v>44044</v>
      </c>
      <c r="AV57" s="78">
        <f t="shared" si="5"/>
        <v>44075</v>
      </c>
      <c r="AW57" s="78">
        <f t="shared" si="5"/>
        <v>44105</v>
      </c>
    </row>
    <row r="58" spans="1:49">
      <c r="C58" t="s">
        <v>246</v>
      </c>
      <c r="D58">
        <f t="shared" ref="D58:AW58" si="6">IFERROR(VLOOKUP(D57,$D$54:$E$55,2,FALSE)*$D$51,0)</f>
        <v>0</v>
      </c>
      <c r="E58">
        <f t="shared" si="6"/>
        <v>0</v>
      </c>
      <c r="F58">
        <f t="shared" si="6"/>
        <v>0</v>
      </c>
      <c r="G58">
        <f t="shared" si="6"/>
        <v>0</v>
      </c>
      <c r="H58">
        <f t="shared" si="6"/>
        <v>0</v>
      </c>
      <c r="I58">
        <f t="shared" si="6"/>
        <v>0</v>
      </c>
      <c r="J58">
        <f t="shared" si="6"/>
        <v>0</v>
      </c>
      <c r="K58">
        <f t="shared" si="6"/>
        <v>0</v>
      </c>
      <c r="L58">
        <f t="shared" si="6"/>
        <v>0</v>
      </c>
      <c r="M58">
        <f t="shared" si="6"/>
        <v>0</v>
      </c>
      <c r="N58">
        <f t="shared" si="6"/>
        <v>0</v>
      </c>
      <c r="O58">
        <f t="shared" si="6"/>
        <v>0</v>
      </c>
      <c r="P58">
        <f t="shared" si="6"/>
        <v>0</v>
      </c>
      <c r="Q58">
        <f t="shared" si="6"/>
        <v>0</v>
      </c>
      <c r="R58">
        <f t="shared" si="6"/>
        <v>0</v>
      </c>
      <c r="S58">
        <f t="shared" si="6"/>
        <v>0</v>
      </c>
      <c r="T58">
        <f t="shared" si="6"/>
        <v>0</v>
      </c>
      <c r="U58">
        <f t="shared" si="6"/>
        <v>0</v>
      </c>
      <c r="V58">
        <f t="shared" si="6"/>
        <v>0</v>
      </c>
      <c r="W58">
        <f t="shared" si="6"/>
        <v>0</v>
      </c>
      <c r="X58">
        <f t="shared" si="6"/>
        <v>0</v>
      </c>
      <c r="Y58">
        <f t="shared" si="6"/>
        <v>0</v>
      </c>
      <c r="Z58">
        <f t="shared" si="6"/>
        <v>0</v>
      </c>
      <c r="AA58">
        <f t="shared" si="6"/>
        <v>0</v>
      </c>
      <c r="AB58">
        <f t="shared" si="6"/>
        <v>0</v>
      </c>
      <c r="AC58">
        <f t="shared" si="6"/>
        <v>0</v>
      </c>
      <c r="AD58">
        <f t="shared" si="6"/>
        <v>0</v>
      </c>
      <c r="AE58">
        <f t="shared" si="6"/>
        <v>0</v>
      </c>
      <c r="AF58">
        <f t="shared" si="6"/>
        <v>0</v>
      </c>
      <c r="AG58">
        <f t="shared" si="6"/>
        <v>0</v>
      </c>
      <c r="AH58">
        <f t="shared" si="6"/>
        <v>0</v>
      </c>
      <c r="AI58">
        <f t="shared" si="6"/>
        <v>0</v>
      </c>
      <c r="AJ58">
        <f t="shared" si="6"/>
        <v>0</v>
      </c>
      <c r="AK58">
        <f t="shared" si="6"/>
        <v>0</v>
      </c>
      <c r="AL58">
        <f t="shared" si="6"/>
        <v>0</v>
      </c>
      <c r="AM58">
        <f t="shared" si="6"/>
        <v>4932969.2</v>
      </c>
      <c r="AN58">
        <f t="shared" si="6"/>
        <v>0</v>
      </c>
      <c r="AO58">
        <f t="shared" si="6"/>
        <v>0</v>
      </c>
      <c r="AP58">
        <f t="shared" si="6"/>
        <v>0</v>
      </c>
      <c r="AQ58">
        <f t="shared" si="6"/>
        <v>0</v>
      </c>
      <c r="AR58">
        <f t="shared" si="6"/>
        <v>0</v>
      </c>
      <c r="AS58">
        <f t="shared" si="6"/>
        <v>7399453.7999999998</v>
      </c>
      <c r="AT58">
        <f t="shared" si="6"/>
        <v>0</v>
      </c>
      <c r="AU58">
        <f t="shared" si="6"/>
        <v>0</v>
      </c>
      <c r="AV58">
        <f t="shared" si="6"/>
        <v>0</v>
      </c>
      <c r="AW58">
        <f t="shared" si="6"/>
        <v>0</v>
      </c>
    </row>
    <row r="60" spans="1:49" s="38" customFormat="1">
      <c r="A60" s="38" t="s">
        <v>142</v>
      </c>
    </row>
    <row r="61" spans="1:49">
      <c r="B61" t="s">
        <v>92</v>
      </c>
      <c r="C61" t="s">
        <v>151</v>
      </c>
      <c r="D61" s="79">
        <v>42156</v>
      </c>
    </row>
    <row r="62" spans="1:49">
      <c r="C62" t="s">
        <v>153</v>
      </c>
      <c r="D62" s="79">
        <v>42795</v>
      </c>
    </row>
    <row r="63" spans="1:49">
      <c r="C63" t="s">
        <v>248</v>
      </c>
      <c r="D63" s="79">
        <v>42917</v>
      </c>
    </row>
    <row r="64" spans="1:49">
      <c r="C64" t="s">
        <v>328</v>
      </c>
      <c r="D64" s="128">
        <f>MAX(D62:D63)</f>
        <v>42917</v>
      </c>
    </row>
    <row r="65" spans="1:208">
      <c r="C65" t="s">
        <v>71</v>
      </c>
      <c r="D65" s="80">
        <f>YEAR(D67)</f>
        <v>2015</v>
      </c>
      <c r="E65" s="80">
        <f t="shared" ref="E65:BP65" si="7">YEAR(E67)</f>
        <v>2015</v>
      </c>
      <c r="F65" s="80">
        <f t="shared" si="7"/>
        <v>2015</v>
      </c>
      <c r="G65" s="80">
        <f t="shared" si="7"/>
        <v>2015</v>
      </c>
      <c r="H65" s="80">
        <f t="shared" si="7"/>
        <v>2015</v>
      </c>
      <c r="I65" s="80">
        <f t="shared" si="7"/>
        <v>2015</v>
      </c>
      <c r="J65" s="80">
        <f t="shared" si="7"/>
        <v>2015</v>
      </c>
      <c r="K65" s="80">
        <f t="shared" si="7"/>
        <v>2016</v>
      </c>
      <c r="L65" s="80">
        <f t="shared" si="7"/>
        <v>2016</v>
      </c>
      <c r="M65" s="80">
        <f t="shared" si="7"/>
        <v>2016</v>
      </c>
      <c r="N65" s="80">
        <f t="shared" si="7"/>
        <v>2016</v>
      </c>
      <c r="O65" s="80">
        <f t="shared" si="7"/>
        <v>2016</v>
      </c>
      <c r="P65" s="80">
        <f t="shared" si="7"/>
        <v>2016</v>
      </c>
      <c r="Q65" s="80">
        <f t="shared" si="7"/>
        <v>2016</v>
      </c>
      <c r="R65" s="80">
        <f t="shared" si="7"/>
        <v>2016</v>
      </c>
      <c r="S65" s="80">
        <f t="shared" si="7"/>
        <v>2016</v>
      </c>
      <c r="T65" s="80">
        <f t="shared" si="7"/>
        <v>2016</v>
      </c>
      <c r="U65" s="80">
        <f t="shared" si="7"/>
        <v>2016</v>
      </c>
      <c r="V65" s="80">
        <f t="shared" si="7"/>
        <v>2016</v>
      </c>
      <c r="W65" s="80">
        <f t="shared" si="7"/>
        <v>2017</v>
      </c>
      <c r="X65" s="80">
        <f t="shared" si="7"/>
        <v>2017</v>
      </c>
      <c r="Y65" s="80">
        <f t="shared" si="7"/>
        <v>2017</v>
      </c>
      <c r="Z65" s="80">
        <f t="shared" si="7"/>
        <v>2017</v>
      </c>
      <c r="AA65" s="80">
        <f t="shared" si="7"/>
        <v>2017</v>
      </c>
      <c r="AB65" s="80">
        <f t="shared" si="7"/>
        <v>2017</v>
      </c>
      <c r="AC65" s="80">
        <f t="shared" si="7"/>
        <v>2017</v>
      </c>
      <c r="AD65" s="80">
        <f t="shared" si="7"/>
        <v>2017</v>
      </c>
      <c r="AE65" s="80">
        <f t="shared" si="7"/>
        <v>2017</v>
      </c>
      <c r="AF65" s="80">
        <f t="shared" si="7"/>
        <v>2017</v>
      </c>
      <c r="AG65" s="80">
        <f t="shared" si="7"/>
        <v>2017</v>
      </c>
      <c r="AH65" s="80">
        <f t="shared" si="7"/>
        <v>2017</v>
      </c>
      <c r="AI65" s="80">
        <f t="shared" si="7"/>
        <v>2018</v>
      </c>
      <c r="AJ65" s="80">
        <f t="shared" si="7"/>
        <v>2018</v>
      </c>
      <c r="AK65" s="80">
        <f t="shared" si="7"/>
        <v>2018</v>
      </c>
      <c r="AL65" s="80">
        <f t="shared" si="7"/>
        <v>2018</v>
      </c>
      <c r="AM65" s="80">
        <f t="shared" si="7"/>
        <v>2018</v>
      </c>
      <c r="AN65" s="80">
        <f t="shared" si="7"/>
        <v>2018</v>
      </c>
      <c r="AO65" s="80">
        <f t="shared" si="7"/>
        <v>2018</v>
      </c>
      <c r="AP65" s="80">
        <f t="shared" si="7"/>
        <v>2018</v>
      </c>
      <c r="AQ65" s="80">
        <f t="shared" si="7"/>
        <v>2018</v>
      </c>
      <c r="AR65" s="80">
        <f t="shared" si="7"/>
        <v>2018</v>
      </c>
      <c r="AS65" s="80">
        <f t="shared" si="7"/>
        <v>2018</v>
      </c>
      <c r="AT65" s="80">
        <f t="shared" si="7"/>
        <v>2018</v>
      </c>
      <c r="AU65" s="80">
        <f t="shared" si="7"/>
        <v>2019</v>
      </c>
      <c r="AV65" s="80">
        <f t="shared" si="7"/>
        <v>2019</v>
      </c>
      <c r="AW65" s="80">
        <f t="shared" si="7"/>
        <v>2019</v>
      </c>
      <c r="AX65" s="80">
        <f t="shared" si="7"/>
        <v>2019</v>
      </c>
      <c r="AY65" s="80">
        <f t="shared" si="7"/>
        <v>2019</v>
      </c>
      <c r="AZ65" s="80">
        <f t="shared" si="7"/>
        <v>2019</v>
      </c>
      <c r="BA65" s="80">
        <f t="shared" si="7"/>
        <v>2019</v>
      </c>
      <c r="BB65" s="80">
        <f t="shared" si="7"/>
        <v>2019</v>
      </c>
      <c r="BC65" s="80">
        <f t="shared" si="7"/>
        <v>2019</v>
      </c>
      <c r="BD65" s="80">
        <f t="shared" si="7"/>
        <v>2019</v>
      </c>
      <c r="BE65" s="80">
        <f t="shared" si="7"/>
        <v>2019</v>
      </c>
      <c r="BF65" s="80">
        <f t="shared" si="7"/>
        <v>2019</v>
      </c>
      <c r="BG65" s="80">
        <f t="shared" si="7"/>
        <v>2020</v>
      </c>
      <c r="BH65" s="80">
        <f t="shared" si="7"/>
        <v>2020</v>
      </c>
      <c r="BI65" s="80">
        <f t="shared" si="7"/>
        <v>2020</v>
      </c>
      <c r="BJ65" s="80">
        <f t="shared" si="7"/>
        <v>2020</v>
      </c>
      <c r="BK65" s="80">
        <f t="shared" si="7"/>
        <v>2020</v>
      </c>
      <c r="BL65" s="80">
        <f t="shared" si="7"/>
        <v>2020</v>
      </c>
      <c r="BM65" s="80">
        <f t="shared" si="7"/>
        <v>2020</v>
      </c>
      <c r="BN65" s="80">
        <f t="shared" si="7"/>
        <v>2020</v>
      </c>
      <c r="BO65" s="80">
        <f t="shared" si="7"/>
        <v>2020</v>
      </c>
      <c r="BP65" s="80">
        <f t="shared" si="7"/>
        <v>2020</v>
      </c>
      <c r="BQ65" s="80">
        <f t="shared" ref="BQ65:EB65" si="8">YEAR(BQ67)</f>
        <v>2020</v>
      </c>
      <c r="BR65" s="80">
        <f t="shared" si="8"/>
        <v>2020</v>
      </c>
      <c r="BS65" s="80">
        <f t="shared" si="8"/>
        <v>2021</v>
      </c>
      <c r="BT65" s="80">
        <f t="shared" si="8"/>
        <v>2021</v>
      </c>
      <c r="BU65" s="80">
        <f t="shared" si="8"/>
        <v>2021</v>
      </c>
      <c r="BV65" s="80">
        <f t="shared" si="8"/>
        <v>2021</v>
      </c>
      <c r="BW65" s="80">
        <f t="shared" si="8"/>
        <v>2021</v>
      </c>
      <c r="BX65" s="80">
        <f t="shared" si="8"/>
        <v>2021</v>
      </c>
      <c r="BY65" s="80">
        <f t="shared" si="8"/>
        <v>2021</v>
      </c>
      <c r="BZ65" s="80">
        <f t="shared" si="8"/>
        <v>2021</v>
      </c>
      <c r="CA65" s="80">
        <f t="shared" si="8"/>
        <v>2021</v>
      </c>
      <c r="CB65" s="80">
        <f t="shared" si="8"/>
        <v>2021</v>
      </c>
      <c r="CC65" s="80">
        <f t="shared" si="8"/>
        <v>2021</v>
      </c>
      <c r="CD65" s="80">
        <f t="shared" si="8"/>
        <v>2021</v>
      </c>
      <c r="CE65" s="80">
        <f t="shared" si="8"/>
        <v>2022</v>
      </c>
      <c r="CF65" s="80">
        <f t="shared" si="8"/>
        <v>2022</v>
      </c>
      <c r="CG65" s="80">
        <f t="shared" si="8"/>
        <v>2022</v>
      </c>
      <c r="CH65" s="80">
        <f t="shared" si="8"/>
        <v>2022</v>
      </c>
      <c r="CI65" s="80">
        <f t="shared" si="8"/>
        <v>2022</v>
      </c>
      <c r="CJ65" s="80">
        <f t="shared" si="8"/>
        <v>2022</v>
      </c>
      <c r="CK65" s="80">
        <f t="shared" si="8"/>
        <v>2022</v>
      </c>
      <c r="CL65" s="80">
        <f t="shared" si="8"/>
        <v>2022</v>
      </c>
      <c r="CM65" s="80">
        <f t="shared" si="8"/>
        <v>2022</v>
      </c>
      <c r="CN65" s="80">
        <f t="shared" si="8"/>
        <v>2022</v>
      </c>
      <c r="CO65" s="80">
        <f t="shared" si="8"/>
        <v>2022</v>
      </c>
      <c r="CP65" s="80">
        <f t="shared" si="8"/>
        <v>2022</v>
      </c>
      <c r="CQ65" s="80">
        <f t="shared" si="8"/>
        <v>2023</v>
      </c>
      <c r="CR65" s="80">
        <f t="shared" si="8"/>
        <v>2023</v>
      </c>
      <c r="CS65" s="80">
        <f t="shared" si="8"/>
        <v>2023</v>
      </c>
      <c r="CT65" s="80">
        <f t="shared" si="8"/>
        <v>2023</v>
      </c>
      <c r="CU65" s="80">
        <f t="shared" si="8"/>
        <v>2023</v>
      </c>
      <c r="CV65" s="80">
        <f t="shared" si="8"/>
        <v>2023</v>
      </c>
      <c r="CW65" s="80">
        <f t="shared" si="8"/>
        <v>2023</v>
      </c>
      <c r="CX65" s="80">
        <f t="shared" si="8"/>
        <v>2023</v>
      </c>
      <c r="CY65" s="80">
        <f t="shared" si="8"/>
        <v>2023</v>
      </c>
      <c r="CZ65" s="80">
        <f t="shared" si="8"/>
        <v>2023</v>
      </c>
      <c r="DA65" s="80">
        <f t="shared" si="8"/>
        <v>2023</v>
      </c>
      <c r="DB65" s="80">
        <f t="shared" si="8"/>
        <v>2023</v>
      </c>
      <c r="DC65" s="80">
        <f t="shared" si="8"/>
        <v>2024</v>
      </c>
      <c r="DD65" s="80">
        <f t="shared" si="8"/>
        <v>2024</v>
      </c>
      <c r="DE65" s="80">
        <f t="shared" si="8"/>
        <v>2024</v>
      </c>
      <c r="DF65" s="80">
        <f t="shared" si="8"/>
        <v>2024</v>
      </c>
      <c r="DG65" s="80">
        <f t="shared" si="8"/>
        <v>2024</v>
      </c>
      <c r="DH65" s="80">
        <f t="shared" si="8"/>
        <v>2024</v>
      </c>
      <c r="DI65" s="80">
        <f t="shared" si="8"/>
        <v>2024</v>
      </c>
      <c r="DJ65" s="80">
        <f t="shared" si="8"/>
        <v>2024</v>
      </c>
      <c r="DK65" s="80">
        <f t="shared" si="8"/>
        <v>2024</v>
      </c>
      <c r="DL65" s="80">
        <f t="shared" si="8"/>
        <v>2024</v>
      </c>
      <c r="DM65" s="80">
        <f t="shared" si="8"/>
        <v>2024</v>
      </c>
      <c r="DN65" s="80">
        <f t="shared" si="8"/>
        <v>2024</v>
      </c>
      <c r="DO65" s="80">
        <f t="shared" si="8"/>
        <v>2025</v>
      </c>
      <c r="DP65" s="80">
        <f t="shared" si="8"/>
        <v>2025</v>
      </c>
      <c r="DQ65" s="80">
        <f t="shared" si="8"/>
        <v>2025</v>
      </c>
      <c r="DR65" s="80">
        <f t="shared" si="8"/>
        <v>2025</v>
      </c>
      <c r="DS65" s="80">
        <f t="shared" si="8"/>
        <v>2025</v>
      </c>
      <c r="DT65" s="80">
        <f t="shared" si="8"/>
        <v>2025</v>
      </c>
      <c r="DU65" s="80">
        <f t="shared" si="8"/>
        <v>2025</v>
      </c>
      <c r="DV65" s="80">
        <f t="shared" si="8"/>
        <v>2025</v>
      </c>
      <c r="DW65" s="80">
        <f t="shared" si="8"/>
        <v>2025</v>
      </c>
      <c r="DX65" s="80">
        <f t="shared" si="8"/>
        <v>2025</v>
      </c>
      <c r="DY65" s="80">
        <f t="shared" si="8"/>
        <v>2025</v>
      </c>
      <c r="DZ65" s="80">
        <f t="shared" si="8"/>
        <v>2025</v>
      </c>
      <c r="EA65" s="80">
        <f t="shared" si="8"/>
        <v>2026</v>
      </c>
      <c r="EB65" s="80">
        <f t="shared" si="8"/>
        <v>2026</v>
      </c>
      <c r="EC65" s="80">
        <f t="shared" ref="EC65:FC65" si="9">YEAR(EC67)</f>
        <v>2026</v>
      </c>
      <c r="ED65" s="80">
        <f t="shared" si="9"/>
        <v>2026</v>
      </c>
      <c r="EE65" s="80">
        <f t="shared" si="9"/>
        <v>2026</v>
      </c>
      <c r="EF65" s="80">
        <f t="shared" si="9"/>
        <v>2026</v>
      </c>
      <c r="EG65" s="80">
        <f t="shared" si="9"/>
        <v>2026</v>
      </c>
      <c r="EH65" s="80">
        <f t="shared" si="9"/>
        <v>2026</v>
      </c>
      <c r="EI65" s="80">
        <f t="shared" si="9"/>
        <v>2026</v>
      </c>
      <c r="EJ65" s="80">
        <f t="shared" si="9"/>
        <v>2026</v>
      </c>
      <c r="EK65" s="80">
        <f t="shared" si="9"/>
        <v>2026</v>
      </c>
      <c r="EL65" s="80">
        <f t="shared" si="9"/>
        <v>2026</v>
      </c>
      <c r="EM65" s="80">
        <f t="shared" si="9"/>
        <v>2027</v>
      </c>
      <c r="EN65" s="80">
        <f t="shared" si="9"/>
        <v>2027</v>
      </c>
      <c r="EO65" s="80">
        <f t="shared" si="9"/>
        <v>2027</v>
      </c>
      <c r="EP65" s="80">
        <f t="shared" si="9"/>
        <v>2027</v>
      </c>
      <c r="EQ65" s="80">
        <f t="shared" si="9"/>
        <v>2027</v>
      </c>
      <c r="ER65" s="80">
        <f t="shared" si="9"/>
        <v>2027</v>
      </c>
      <c r="ES65" s="80">
        <f t="shared" si="9"/>
        <v>2027</v>
      </c>
      <c r="ET65" s="80">
        <f t="shared" si="9"/>
        <v>2027</v>
      </c>
      <c r="EU65" s="80">
        <f t="shared" si="9"/>
        <v>2027</v>
      </c>
      <c r="EV65" s="80">
        <f t="shared" si="9"/>
        <v>2027</v>
      </c>
      <c r="EW65" s="80">
        <f t="shared" si="9"/>
        <v>2027</v>
      </c>
      <c r="EX65" s="80">
        <f t="shared" si="9"/>
        <v>2027</v>
      </c>
      <c r="EY65" s="80">
        <f t="shared" si="9"/>
        <v>2028</v>
      </c>
      <c r="EZ65" s="80">
        <f t="shared" si="9"/>
        <v>2028</v>
      </c>
      <c r="FA65" s="80">
        <f t="shared" si="9"/>
        <v>2028</v>
      </c>
      <c r="FB65" s="80">
        <f t="shared" si="9"/>
        <v>2028</v>
      </c>
      <c r="FC65" s="80">
        <f t="shared" si="9"/>
        <v>2028</v>
      </c>
    </row>
    <row r="66" spans="1:208" s="1" customFormat="1">
      <c r="C66" s="1" t="s">
        <v>250</v>
      </c>
      <c r="D66" s="1">
        <f t="shared" ref="D66:J66" si="10">ROUNDUP(MONTH(D67)/3,0)</f>
        <v>2</v>
      </c>
      <c r="E66" s="1">
        <f t="shared" si="10"/>
        <v>3</v>
      </c>
      <c r="F66" s="1">
        <f t="shared" si="10"/>
        <v>3</v>
      </c>
      <c r="G66" s="1">
        <f t="shared" si="10"/>
        <v>3</v>
      </c>
      <c r="H66" s="1">
        <f t="shared" si="10"/>
        <v>4</v>
      </c>
      <c r="I66" s="1">
        <f t="shared" si="10"/>
        <v>4</v>
      </c>
      <c r="J66" s="1">
        <f t="shared" si="10"/>
        <v>4</v>
      </c>
      <c r="K66" s="1">
        <f>ROUNDUP(MONTH(K67)/3,0)</f>
        <v>1</v>
      </c>
      <c r="L66" s="1">
        <f t="shared" ref="L66:BW66" si="11">ROUNDUP(MONTH(L67)/3,0)</f>
        <v>1</v>
      </c>
      <c r="M66" s="1">
        <f t="shared" si="11"/>
        <v>1</v>
      </c>
      <c r="N66" s="1">
        <f t="shared" si="11"/>
        <v>2</v>
      </c>
      <c r="O66" s="1">
        <f t="shared" si="11"/>
        <v>2</v>
      </c>
      <c r="P66" s="1">
        <f t="shared" si="11"/>
        <v>2</v>
      </c>
      <c r="Q66" s="1">
        <f t="shared" si="11"/>
        <v>3</v>
      </c>
      <c r="R66" s="1">
        <f t="shared" si="11"/>
        <v>3</v>
      </c>
      <c r="S66" s="1">
        <f t="shared" si="11"/>
        <v>3</v>
      </c>
      <c r="T66" s="1">
        <f t="shared" si="11"/>
        <v>4</v>
      </c>
      <c r="U66" s="1">
        <f t="shared" si="11"/>
        <v>4</v>
      </c>
      <c r="V66" s="1">
        <f t="shared" si="11"/>
        <v>4</v>
      </c>
      <c r="W66" s="1">
        <f t="shared" si="11"/>
        <v>1</v>
      </c>
      <c r="X66" s="1">
        <f t="shared" si="11"/>
        <v>1</v>
      </c>
      <c r="Y66" s="1">
        <f t="shared" si="11"/>
        <v>1</v>
      </c>
      <c r="Z66" s="1">
        <f t="shared" si="11"/>
        <v>2</v>
      </c>
      <c r="AA66" s="1">
        <f t="shared" si="11"/>
        <v>2</v>
      </c>
      <c r="AB66" s="1">
        <f t="shared" si="11"/>
        <v>2</v>
      </c>
      <c r="AC66" s="1">
        <f t="shared" si="11"/>
        <v>3</v>
      </c>
      <c r="AD66" s="1">
        <f t="shared" si="11"/>
        <v>3</v>
      </c>
      <c r="AE66" s="1">
        <f t="shared" si="11"/>
        <v>3</v>
      </c>
      <c r="AF66" s="1">
        <f t="shared" si="11"/>
        <v>4</v>
      </c>
      <c r="AG66" s="1">
        <f t="shared" si="11"/>
        <v>4</v>
      </c>
      <c r="AH66" s="1">
        <f t="shared" si="11"/>
        <v>4</v>
      </c>
      <c r="AI66" s="1">
        <f t="shared" si="11"/>
        <v>1</v>
      </c>
      <c r="AJ66" s="1">
        <f t="shared" si="11"/>
        <v>1</v>
      </c>
      <c r="AK66" s="1">
        <f t="shared" si="11"/>
        <v>1</v>
      </c>
      <c r="AL66" s="1">
        <f t="shared" si="11"/>
        <v>2</v>
      </c>
      <c r="AM66" s="1">
        <f t="shared" si="11"/>
        <v>2</v>
      </c>
      <c r="AN66" s="1">
        <f t="shared" si="11"/>
        <v>2</v>
      </c>
      <c r="AO66" s="1">
        <f t="shared" si="11"/>
        <v>3</v>
      </c>
      <c r="AP66" s="1">
        <f t="shared" si="11"/>
        <v>3</v>
      </c>
      <c r="AQ66" s="1">
        <f t="shared" si="11"/>
        <v>3</v>
      </c>
      <c r="AR66" s="1">
        <f t="shared" si="11"/>
        <v>4</v>
      </c>
      <c r="AS66" s="1">
        <f t="shared" si="11"/>
        <v>4</v>
      </c>
      <c r="AT66" s="1">
        <f t="shared" si="11"/>
        <v>4</v>
      </c>
      <c r="AU66" s="1">
        <f t="shared" si="11"/>
        <v>1</v>
      </c>
      <c r="AV66" s="1">
        <f t="shared" si="11"/>
        <v>1</v>
      </c>
      <c r="AW66" s="1">
        <f t="shared" si="11"/>
        <v>1</v>
      </c>
      <c r="AX66" s="1">
        <f t="shared" si="11"/>
        <v>2</v>
      </c>
      <c r="AY66" s="1">
        <f t="shared" si="11"/>
        <v>2</v>
      </c>
      <c r="AZ66" s="1">
        <f t="shared" si="11"/>
        <v>2</v>
      </c>
      <c r="BA66" s="1">
        <f t="shared" si="11"/>
        <v>3</v>
      </c>
      <c r="BB66" s="1">
        <f t="shared" si="11"/>
        <v>3</v>
      </c>
      <c r="BC66" s="1">
        <f t="shared" si="11"/>
        <v>3</v>
      </c>
      <c r="BD66" s="1">
        <f t="shared" si="11"/>
        <v>4</v>
      </c>
      <c r="BE66" s="1">
        <f t="shared" si="11"/>
        <v>4</v>
      </c>
      <c r="BF66" s="1">
        <f t="shared" si="11"/>
        <v>4</v>
      </c>
      <c r="BG66" s="1">
        <f t="shared" si="11"/>
        <v>1</v>
      </c>
      <c r="BH66" s="1">
        <f t="shared" si="11"/>
        <v>1</v>
      </c>
      <c r="BI66" s="1">
        <f t="shared" si="11"/>
        <v>1</v>
      </c>
      <c r="BJ66" s="1">
        <f t="shared" si="11"/>
        <v>2</v>
      </c>
      <c r="BK66" s="1">
        <f t="shared" si="11"/>
        <v>2</v>
      </c>
      <c r="BL66" s="1">
        <f t="shared" si="11"/>
        <v>2</v>
      </c>
      <c r="BM66" s="1">
        <f t="shared" si="11"/>
        <v>3</v>
      </c>
      <c r="BN66" s="1">
        <f t="shared" si="11"/>
        <v>3</v>
      </c>
      <c r="BO66" s="1">
        <f t="shared" si="11"/>
        <v>3</v>
      </c>
      <c r="BP66" s="1">
        <f t="shared" si="11"/>
        <v>4</v>
      </c>
      <c r="BQ66" s="1">
        <f t="shared" si="11"/>
        <v>4</v>
      </c>
      <c r="BR66" s="1">
        <f t="shared" si="11"/>
        <v>4</v>
      </c>
      <c r="BS66" s="1">
        <f t="shared" si="11"/>
        <v>1</v>
      </c>
      <c r="BT66" s="1">
        <f t="shared" si="11"/>
        <v>1</v>
      </c>
      <c r="BU66" s="1">
        <f t="shared" si="11"/>
        <v>1</v>
      </c>
      <c r="BV66" s="1">
        <f t="shared" si="11"/>
        <v>2</v>
      </c>
      <c r="BW66" s="1">
        <f t="shared" si="11"/>
        <v>2</v>
      </c>
      <c r="BX66" s="1">
        <f t="shared" ref="BX66:EI66" si="12">ROUNDUP(MONTH(BX67)/3,0)</f>
        <v>2</v>
      </c>
      <c r="BY66" s="1">
        <f t="shared" si="12"/>
        <v>3</v>
      </c>
      <c r="BZ66" s="1">
        <f t="shared" si="12"/>
        <v>3</v>
      </c>
      <c r="CA66" s="1">
        <f t="shared" si="12"/>
        <v>3</v>
      </c>
      <c r="CB66" s="1">
        <f t="shared" si="12"/>
        <v>4</v>
      </c>
      <c r="CC66" s="1">
        <f t="shared" si="12"/>
        <v>4</v>
      </c>
      <c r="CD66" s="1">
        <f t="shared" si="12"/>
        <v>4</v>
      </c>
      <c r="CE66" s="1">
        <f t="shared" si="12"/>
        <v>1</v>
      </c>
      <c r="CF66" s="1">
        <f t="shared" si="12"/>
        <v>1</v>
      </c>
      <c r="CG66" s="1">
        <f t="shared" si="12"/>
        <v>1</v>
      </c>
      <c r="CH66" s="1">
        <f t="shared" si="12"/>
        <v>2</v>
      </c>
      <c r="CI66" s="1">
        <f t="shared" si="12"/>
        <v>2</v>
      </c>
      <c r="CJ66" s="1">
        <f t="shared" si="12"/>
        <v>2</v>
      </c>
      <c r="CK66" s="1">
        <f t="shared" si="12"/>
        <v>3</v>
      </c>
      <c r="CL66" s="1">
        <f t="shared" si="12"/>
        <v>3</v>
      </c>
      <c r="CM66" s="1">
        <f t="shared" si="12"/>
        <v>3</v>
      </c>
      <c r="CN66" s="1">
        <f t="shared" si="12"/>
        <v>4</v>
      </c>
      <c r="CO66" s="1">
        <f t="shared" si="12"/>
        <v>4</v>
      </c>
      <c r="CP66" s="1">
        <f t="shared" si="12"/>
        <v>4</v>
      </c>
      <c r="CQ66" s="1">
        <f t="shared" si="12"/>
        <v>1</v>
      </c>
      <c r="CR66" s="1">
        <f t="shared" si="12"/>
        <v>1</v>
      </c>
      <c r="CS66" s="1">
        <f t="shared" si="12"/>
        <v>1</v>
      </c>
      <c r="CT66" s="1">
        <f t="shared" si="12"/>
        <v>2</v>
      </c>
      <c r="CU66" s="1">
        <f t="shared" si="12"/>
        <v>2</v>
      </c>
      <c r="CV66" s="1">
        <f t="shared" si="12"/>
        <v>2</v>
      </c>
      <c r="CW66" s="1">
        <f t="shared" si="12"/>
        <v>3</v>
      </c>
      <c r="CX66" s="1">
        <f t="shared" si="12"/>
        <v>3</v>
      </c>
      <c r="CY66" s="1">
        <f t="shared" si="12"/>
        <v>3</v>
      </c>
      <c r="CZ66" s="1">
        <f t="shared" si="12"/>
        <v>4</v>
      </c>
      <c r="DA66" s="1">
        <f t="shared" si="12"/>
        <v>4</v>
      </c>
      <c r="DB66" s="1">
        <f t="shared" si="12"/>
        <v>4</v>
      </c>
      <c r="DC66" s="1">
        <f t="shared" si="12"/>
        <v>1</v>
      </c>
      <c r="DD66" s="1">
        <f t="shared" si="12"/>
        <v>1</v>
      </c>
      <c r="DE66" s="1">
        <f t="shared" si="12"/>
        <v>1</v>
      </c>
      <c r="DF66" s="1">
        <f t="shared" si="12"/>
        <v>2</v>
      </c>
      <c r="DG66" s="1">
        <f t="shared" si="12"/>
        <v>2</v>
      </c>
      <c r="DH66" s="1">
        <f t="shared" si="12"/>
        <v>2</v>
      </c>
      <c r="DI66" s="1">
        <f t="shared" si="12"/>
        <v>3</v>
      </c>
      <c r="DJ66" s="1">
        <f t="shared" si="12"/>
        <v>3</v>
      </c>
      <c r="DK66" s="1">
        <f t="shared" si="12"/>
        <v>3</v>
      </c>
      <c r="DL66" s="1">
        <f t="shared" si="12"/>
        <v>4</v>
      </c>
      <c r="DM66" s="1">
        <f t="shared" si="12"/>
        <v>4</v>
      </c>
      <c r="DN66" s="1">
        <f t="shared" si="12"/>
        <v>4</v>
      </c>
      <c r="DO66" s="1">
        <f t="shared" si="12"/>
        <v>1</v>
      </c>
      <c r="DP66" s="1">
        <f t="shared" si="12"/>
        <v>1</v>
      </c>
      <c r="DQ66" s="1">
        <f t="shared" si="12"/>
        <v>1</v>
      </c>
      <c r="DR66" s="1">
        <f t="shared" si="12"/>
        <v>2</v>
      </c>
      <c r="DS66" s="1">
        <f t="shared" si="12"/>
        <v>2</v>
      </c>
      <c r="DT66" s="1">
        <f t="shared" si="12"/>
        <v>2</v>
      </c>
      <c r="DU66" s="1">
        <f t="shared" si="12"/>
        <v>3</v>
      </c>
      <c r="DV66" s="1">
        <f t="shared" si="12"/>
        <v>3</v>
      </c>
      <c r="DW66" s="1">
        <f t="shared" si="12"/>
        <v>3</v>
      </c>
      <c r="DX66" s="1">
        <f t="shared" si="12"/>
        <v>4</v>
      </c>
      <c r="DY66" s="1">
        <f t="shared" si="12"/>
        <v>4</v>
      </c>
      <c r="DZ66" s="1">
        <f t="shared" si="12"/>
        <v>4</v>
      </c>
      <c r="EA66" s="1">
        <f t="shared" si="12"/>
        <v>1</v>
      </c>
      <c r="EB66" s="1">
        <f t="shared" si="12"/>
        <v>1</v>
      </c>
      <c r="EC66" s="1">
        <f t="shared" si="12"/>
        <v>1</v>
      </c>
      <c r="ED66" s="1">
        <f t="shared" si="12"/>
        <v>2</v>
      </c>
      <c r="EE66" s="1">
        <f t="shared" si="12"/>
        <v>2</v>
      </c>
      <c r="EF66" s="1">
        <f t="shared" si="12"/>
        <v>2</v>
      </c>
      <c r="EG66" s="1">
        <f t="shared" si="12"/>
        <v>3</v>
      </c>
      <c r="EH66" s="1">
        <f t="shared" si="12"/>
        <v>3</v>
      </c>
      <c r="EI66" s="1">
        <f t="shared" si="12"/>
        <v>3</v>
      </c>
      <c r="EJ66" s="1">
        <f t="shared" ref="EJ66:GU66" si="13">ROUNDUP(MONTH(EJ67)/3,0)</f>
        <v>4</v>
      </c>
      <c r="EK66" s="1">
        <f t="shared" si="13"/>
        <v>4</v>
      </c>
      <c r="EL66" s="1">
        <f t="shared" si="13"/>
        <v>4</v>
      </c>
      <c r="EM66" s="1">
        <f t="shared" si="13"/>
        <v>1</v>
      </c>
      <c r="EN66" s="1">
        <f t="shared" si="13"/>
        <v>1</v>
      </c>
      <c r="EO66" s="1">
        <f t="shared" si="13"/>
        <v>1</v>
      </c>
      <c r="EP66" s="1">
        <f t="shared" si="13"/>
        <v>2</v>
      </c>
      <c r="EQ66" s="1">
        <f t="shared" si="13"/>
        <v>2</v>
      </c>
      <c r="ER66" s="1">
        <f t="shared" si="13"/>
        <v>2</v>
      </c>
      <c r="ES66" s="1">
        <f t="shared" si="13"/>
        <v>3</v>
      </c>
      <c r="ET66" s="1">
        <f t="shared" si="13"/>
        <v>3</v>
      </c>
      <c r="EU66" s="1">
        <f t="shared" si="13"/>
        <v>3</v>
      </c>
      <c r="EV66" s="1">
        <f t="shared" si="13"/>
        <v>4</v>
      </c>
      <c r="EW66" s="1">
        <f t="shared" si="13"/>
        <v>4</v>
      </c>
      <c r="EX66" s="1">
        <f t="shared" si="13"/>
        <v>4</v>
      </c>
      <c r="EY66" s="1">
        <f t="shared" si="13"/>
        <v>1</v>
      </c>
      <c r="EZ66" s="1">
        <f t="shared" si="13"/>
        <v>1</v>
      </c>
      <c r="FA66" s="1">
        <f t="shared" si="13"/>
        <v>1</v>
      </c>
      <c r="FB66" s="1">
        <f t="shared" si="13"/>
        <v>2</v>
      </c>
      <c r="FC66" s="1">
        <f t="shared" si="13"/>
        <v>2</v>
      </c>
      <c r="FD66" s="1">
        <f t="shared" si="13"/>
        <v>1</v>
      </c>
      <c r="FE66" s="1">
        <f t="shared" si="13"/>
        <v>1</v>
      </c>
      <c r="FF66" s="1">
        <f t="shared" si="13"/>
        <v>1</v>
      </c>
      <c r="FG66" s="1">
        <f t="shared" si="13"/>
        <v>1</v>
      </c>
      <c r="FH66" s="1">
        <f t="shared" si="13"/>
        <v>1</v>
      </c>
      <c r="FI66" s="1">
        <f t="shared" si="13"/>
        <v>1</v>
      </c>
      <c r="FJ66" s="1">
        <f t="shared" si="13"/>
        <v>1</v>
      </c>
      <c r="FK66" s="1">
        <f t="shared" si="13"/>
        <v>1</v>
      </c>
      <c r="FL66" s="1">
        <f t="shared" si="13"/>
        <v>1</v>
      </c>
      <c r="FM66" s="1">
        <f t="shared" si="13"/>
        <v>1</v>
      </c>
      <c r="FN66" s="1">
        <f t="shared" si="13"/>
        <v>1</v>
      </c>
      <c r="FO66" s="1">
        <f t="shared" si="13"/>
        <v>1</v>
      </c>
      <c r="FP66" s="1">
        <f t="shared" si="13"/>
        <v>1</v>
      </c>
      <c r="FQ66" s="1">
        <f t="shared" si="13"/>
        <v>1</v>
      </c>
      <c r="FR66" s="1">
        <f t="shared" si="13"/>
        <v>1</v>
      </c>
      <c r="FS66" s="1">
        <f t="shared" si="13"/>
        <v>1</v>
      </c>
      <c r="FT66" s="1">
        <f t="shared" si="13"/>
        <v>1</v>
      </c>
      <c r="FU66" s="1">
        <f t="shared" si="13"/>
        <v>1</v>
      </c>
      <c r="FV66" s="1">
        <f t="shared" si="13"/>
        <v>1</v>
      </c>
      <c r="FW66" s="1">
        <f t="shared" si="13"/>
        <v>1</v>
      </c>
      <c r="FX66" s="1">
        <f t="shared" si="13"/>
        <v>1</v>
      </c>
      <c r="FY66" s="1">
        <f t="shared" si="13"/>
        <v>1</v>
      </c>
      <c r="FZ66" s="1">
        <f t="shared" si="13"/>
        <v>1</v>
      </c>
      <c r="GA66" s="1">
        <f t="shared" si="13"/>
        <v>1</v>
      </c>
      <c r="GB66" s="1">
        <f t="shared" si="13"/>
        <v>1</v>
      </c>
      <c r="GC66" s="1">
        <f t="shared" si="13"/>
        <v>1</v>
      </c>
      <c r="GD66" s="1">
        <f t="shared" si="13"/>
        <v>1</v>
      </c>
      <c r="GE66" s="1">
        <f t="shared" si="13"/>
        <v>1</v>
      </c>
      <c r="GF66" s="1">
        <f t="shared" si="13"/>
        <v>1</v>
      </c>
      <c r="GG66" s="1">
        <f t="shared" si="13"/>
        <v>1</v>
      </c>
      <c r="GH66" s="1">
        <f t="shared" si="13"/>
        <v>1</v>
      </c>
      <c r="GI66" s="1">
        <f t="shared" si="13"/>
        <v>1</v>
      </c>
      <c r="GJ66" s="1">
        <f t="shared" si="13"/>
        <v>1</v>
      </c>
      <c r="GK66" s="1">
        <f t="shared" si="13"/>
        <v>1</v>
      </c>
      <c r="GL66" s="1">
        <f t="shared" si="13"/>
        <v>1</v>
      </c>
      <c r="GM66" s="1">
        <f t="shared" si="13"/>
        <v>1</v>
      </c>
      <c r="GN66" s="1">
        <f t="shared" si="13"/>
        <v>1</v>
      </c>
      <c r="GO66" s="1">
        <f t="shared" si="13"/>
        <v>1</v>
      </c>
      <c r="GP66" s="1">
        <f t="shared" si="13"/>
        <v>1</v>
      </c>
      <c r="GQ66" s="1">
        <f t="shared" si="13"/>
        <v>1</v>
      </c>
      <c r="GR66" s="1">
        <f t="shared" si="13"/>
        <v>1</v>
      </c>
      <c r="GS66" s="1">
        <f t="shared" si="13"/>
        <v>1</v>
      </c>
      <c r="GT66" s="1">
        <f t="shared" si="13"/>
        <v>1</v>
      </c>
      <c r="GU66" s="1">
        <f t="shared" si="13"/>
        <v>1</v>
      </c>
      <c r="GV66" s="1">
        <f>ROUNDUP(MONTH(GV67)/3,0)</f>
        <v>1</v>
      </c>
      <c r="GW66" s="1">
        <f>ROUNDUP(MONTH(GW67)/3,0)</f>
        <v>1</v>
      </c>
      <c r="GX66" s="1">
        <f>ROUNDUP(MONTH(GX67)/3,0)</f>
        <v>1</v>
      </c>
      <c r="GY66" s="1">
        <f>ROUNDUP(MONTH(GY67)/3,0)</f>
        <v>1</v>
      </c>
      <c r="GZ66" s="1">
        <f>ROUNDUP(MONTH(GZ67)/3,0)</f>
        <v>1</v>
      </c>
    </row>
    <row r="67" spans="1:208">
      <c r="A67" t="s">
        <v>152</v>
      </c>
      <c r="C67" t="s">
        <v>154</v>
      </c>
      <c r="D67" s="78">
        <f>D61</f>
        <v>42156</v>
      </c>
      <c r="E67" s="78">
        <f t="shared" ref="E67:AJ67" si="14">EDATE(D67,1)</f>
        <v>42186</v>
      </c>
      <c r="F67" s="78">
        <f t="shared" si="14"/>
        <v>42217</v>
      </c>
      <c r="G67" s="78">
        <f t="shared" si="14"/>
        <v>42248</v>
      </c>
      <c r="H67" s="78">
        <f t="shared" si="14"/>
        <v>42278</v>
      </c>
      <c r="I67" s="78">
        <f t="shared" si="14"/>
        <v>42309</v>
      </c>
      <c r="J67" s="78">
        <f t="shared" si="14"/>
        <v>42339</v>
      </c>
      <c r="K67" s="78">
        <f t="shared" si="14"/>
        <v>42370</v>
      </c>
      <c r="L67" s="78">
        <f t="shared" si="14"/>
        <v>42401</v>
      </c>
      <c r="M67" s="78">
        <f t="shared" si="14"/>
        <v>42430</v>
      </c>
      <c r="N67" s="78">
        <f t="shared" si="14"/>
        <v>42461</v>
      </c>
      <c r="O67" s="78">
        <f t="shared" si="14"/>
        <v>42491</v>
      </c>
      <c r="P67" s="78">
        <f t="shared" si="14"/>
        <v>42522</v>
      </c>
      <c r="Q67" s="78">
        <f t="shared" si="14"/>
        <v>42552</v>
      </c>
      <c r="R67" s="78">
        <f t="shared" si="14"/>
        <v>42583</v>
      </c>
      <c r="S67" s="78">
        <f t="shared" si="14"/>
        <v>42614</v>
      </c>
      <c r="T67" s="78">
        <f t="shared" si="14"/>
        <v>42644</v>
      </c>
      <c r="U67" s="78">
        <f t="shared" si="14"/>
        <v>42675</v>
      </c>
      <c r="V67" s="78">
        <f t="shared" si="14"/>
        <v>42705</v>
      </c>
      <c r="W67" s="78">
        <f t="shared" si="14"/>
        <v>42736</v>
      </c>
      <c r="X67" s="78">
        <f t="shared" si="14"/>
        <v>42767</v>
      </c>
      <c r="Y67" s="78">
        <f t="shared" si="14"/>
        <v>42795</v>
      </c>
      <c r="Z67" s="78">
        <f t="shared" si="14"/>
        <v>42826</v>
      </c>
      <c r="AA67" s="78">
        <f t="shared" si="14"/>
        <v>42856</v>
      </c>
      <c r="AB67" s="78">
        <f t="shared" si="14"/>
        <v>42887</v>
      </c>
      <c r="AC67" s="78">
        <f t="shared" si="14"/>
        <v>42917</v>
      </c>
      <c r="AD67" s="78">
        <f t="shared" si="14"/>
        <v>42948</v>
      </c>
      <c r="AE67" s="78">
        <f t="shared" si="14"/>
        <v>42979</v>
      </c>
      <c r="AF67" s="78">
        <f t="shared" si="14"/>
        <v>43009</v>
      </c>
      <c r="AG67" s="78">
        <f t="shared" si="14"/>
        <v>43040</v>
      </c>
      <c r="AH67" s="78">
        <f t="shared" si="14"/>
        <v>43070</v>
      </c>
      <c r="AI67" s="78">
        <f t="shared" si="14"/>
        <v>43101</v>
      </c>
      <c r="AJ67" s="78">
        <f t="shared" si="14"/>
        <v>43132</v>
      </c>
      <c r="AK67" s="78">
        <f t="shared" ref="AK67:BP67" si="15">EDATE(AJ67,1)</f>
        <v>43160</v>
      </c>
      <c r="AL67" s="78">
        <f t="shared" si="15"/>
        <v>43191</v>
      </c>
      <c r="AM67" s="78">
        <f t="shared" si="15"/>
        <v>43221</v>
      </c>
      <c r="AN67" s="78">
        <f t="shared" si="15"/>
        <v>43252</v>
      </c>
      <c r="AO67" s="78">
        <f t="shared" si="15"/>
        <v>43282</v>
      </c>
      <c r="AP67" s="78">
        <f t="shared" si="15"/>
        <v>43313</v>
      </c>
      <c r="AQ67" s="78">
        <f t="shared" si="15"/>
        <v>43344</v>
      </c>
      <c r="AR67" s="78">
        <f t="shared" si="15"/>
        <v>43374</v>
      </c>
      <c r="AS67" s="78">
        <f t="shared" si="15"/>
        <v>43405</v>
      </c>
      <c r="AT67" s="78">
        <f t="shared" si="15"/>
        <v>43435</v>
      </c>
      <c r="AU67" s="78">
        <f t="shared" si="15"/>
        <v>43466</v>
      </c>
      <c r="AV67" s="78">
        <f t="shared" si="15"/>
        <v>43497</v>
      </c>
      <c r="AW67" s="78">
        <f t="shared" si="15"/>
        <v>43525</v>
      </c>
      <c r="AX67" s="78">
        <f t="shared" si="15"/>
        <v>43556</v>
      </c>
      <c r="AY67" s="78">
        <f t="shared" si="15"/>
        <v>43586</v>
      </c>
      <c r="AZ67" s="78">
        <f t="shared" si="15"/>
        <v>43617</v>
      </c>
      <c r="BA67" s="78">
        <f t="shared" si="15"/>
        <v>43647</v>
      </c>
      <c r="BB67" s="78">
        <f t="shared" si="15"/>
        <v>43678</v>
      </c>
      <c r="BC67" s="78">
        <f t="shared" si="15"/>
        <v>43709</v>
      </c>
      <c r="BD67" s="78">
        <f t="shared" si="15"/>
        <v>43739</v>
      </c>
      <c r="BE67" s="78">
        <f t="shared" si="15"/>
        <v>43770</v>
      </c>
      <c r="BF67" s="78">
        <f t="shared" si="15"/>
        <v>43800</v>
      </c>
      <c r="BG67" s="78">
        <f t="shared" si="15"/>
        <v>43831</v>
      </c>
      <c r="BH67" s="78">
        <f t="shared" si="15"/>
        <v>43862</v>
      </c>
      <c r="BI67" s="78">
        <f t="shared" si="15"/>
        <v>43891</v>
      </c>
      <c r="BJ67" s="78">
        <f t="shared" si="15"/>
        <v>43922</v>
      </c>
      <c r="BK67" s="78">
        <f t="shared" si="15"/>
        <v>43952</v>
      </c>
      <c r="BL67" s="78">
        <f t="shared" si="15"/>
        <v>43983</v>
      </c>
      <c r="BM67" s="78">
        <f t="shared" si="15"/>
        <v>44013</v>
      </c>
      <c r="BN67" s="78">
        <f t="shared" si="15"/>
        <v>44044</v>
      </c>
      <c r="BO67" s="78">
        <f t="shared" si="15"/>
        <v>44075</v>
      </c>
      <c r="BP67" s="78">
        <f t="shared" si="15"/>
        <v>44105</v>
      </c>
      <c r="BQ67" s="78">
        <f t="shared" ref="BQ67:CV67" si="16">EDATE(BP67,1)</f>
        <v>44136</v>
      </c>
      <c r="BR67" s="78">
        <f t="shared" si="16"/>
        <v>44166</v>
      </c>
      <c r="BS67" s="78">
        <f t="shared" si="16"/>
        <v>44197</v>
      </c>
      <c r="BT67" s="78">
        <f t="shared" si="16"/>
        <v>44228</v>
      </c>
      <c r="BU67" s="78">
        <f t="shared" si="16"/>
        <v>44256</v>
      </c>
      <c r="BV67" s="78">
        <f t="shared" si="16"/>
        <v>44287</v>
      </c>
      <c r="BW67" s="78">
        <f t="shared" si="16"/>
        <v>44317</v>
      </c>
      <c r="BX67" s="78">
        <f t="shared" si="16"/>
        <v>44348</v>
      </c>
      <c r="BY67" s="78">
        <f t="shared" si="16"/>
        <v>44378</v>
      </c>
      <c r="BZ67" s="78">
        <f t="shared" si="16"/>
        <v>44409</v>
      </c>
      <c r="CA67" s="78">
        <f t="shared" si="16"/>
        <v>44440</v>
      </c>
      <c r="CB67" s="78">
        <f t="shared" si="16"/>
        <v>44470</v>
      </c>
      <c r="CC67" s="78">
        <f t="shared" si="16"/>
        <v>44501</v>
      </c>
      <c r="CD67" s="78">
        <f t="shared" si="16"/>
        <v>44531</v>
      </c>
      <c r="CE67" s="78">
        <f t="shared" si="16"/>
        <v>44562</v>
      </c>
      <c r="CF67" s="78">
        <f t="shared" si="16"/>
        <v>44593</v>
      </c>
      <c r="CG67" s="78">
        <f t="shared" si="16"/>
        <v>44621</v>
      </c>
      <c r="CH67" s="78">
        <f t="shared" si="16"/>
        <v>44652</v>
      </c>
      <c r="CI67" s="78">
        <f t="shared" si="16"/>
        <v>44682</v>
      </c>
      <c r="CJ67" s="78">
        <f t="shared" si="16"/>
        <v>44713</v>
      </c>
      <c r="CK67" s="78">
        <f t="shared" si="16"/>
        <v>44743</v>
      </c>
      <c r="CL67" s="78">
        <f t="shared" si="16"/>
        <v>44774</v>
      </c>
      <c r="CM67" s="78">
        <f t="shared" si="16"/>
        <v>44805</v>
      </c>
      <c r="CN67" s="78">
        <f t="shared" si="16"/>
        <v>44835</v>
      </c>
      <c r="CO67" s="78">
        <f t="shared" si="16"/>
        <v>44866</v>
      </c>
      <c r="CP67" s="78">
        <f t="shared" si="16"/>
        <v>44896</v>
      </c>
      <c r="CQ67" s="78">
        <f t="shared" si="16"/>
        <v>44927</v>
      </c>
      <c r="CR67" s="78">
        <f t="shared" si="16"/>
        <v>44958</v>
      </c>
      <c r="CS67" s="78">
        <f t="shared" si="16"/>
        <v>44986</v>
      </c>
      <c r="CT67" s="78">
        <f t="shared" si="16"/>
        <v>45017</v>
      </c>
      <c r="CU67" s="78">
        <f t="shared" si="16"/>
        <v>45047</v>
      </c>
      <c r="CV67" s="78">
        <f t="shared" si="16"/>
        <v>45078</v>
      </c>
      <c r="CW67" s="78">
        <f t="shared" ref="CW67:EB67" si="17">EDATE(CV67,1)</f>
        <v>45108</v>
      </c>
      <c r="CX67" s="78">
        <f t="shared" si="17"/>
        <v>45139</v>
      </c>
      <c r="CY67" s="78">
        <f t="shared" si="17"/>
        <v>45170</v>
      </c>
      <c r="CZ67" s="78">
        <f t="shared" si="17"/>
        <v>45200</v>
      </c>
      <c r="DA67" s="78">
        <f t="shared" si="17"/>
        <v>45231</v>
      </c>
      <c r="DB67" s="78">
        <f t="shared" si="17"/>
        <v>45261</v>
      </c>
      <c r="DC67" s="78">
        <f t="shared" si="17"/>
        <v>45292</v>
      </c>
      <c r="DD67" s="78">
        <f t="shared" si="17"/>
        <v>45323</v>
      </c>
      <c r="DE67" s="78">
        <f t="shared" si="17"/>
        <v>45352</v>
      </c>
      <c r="DF67" s="78">
        <f t="shared" si="17"/>
        <v>45383</v>
      </c>
      <c r="DG67" s="78">
        <f t="shared" si="17"/>
        <v>45413</v>
      </c>
      <c r="DH67" s="78">
        <f t="shared" si="17"/>
        <v>45444</v>
      </c>
      <c r="DI67" s="78">
        <f t="shared" si="17"/>
        <v>45474</v>
      </c>
      <c r="DJ67" s="78">
        <f t="shared" si="17"/>
        <v>45505</v>
      </c>
      <c r="DK67" s="78">
        <f t="shared" si="17"/>
        <v>45536</v>
      </c>
      <c r="DL67" s="78">
        <f t="shared" si="17"/>
        <v>45566</v>
      </c>
      <c r="DM67" s="78">
        <f t="shared" si="17"/>
        <v>45597</v>
      </c>
      <c r="DN67" s="78">
        <f t="shared" si="17"/>
        <v>45627</v>
      </c>
      <c r="DO67" s="78">
        <f t="shared" si="17"/>
        <v>45658</v>
      </c>
      <c r="DP67" s="78">
        <f t="shared" si="17"/>
        <v>45689</v>
      </c>
      <c r="DQ67" s="78">
        <f t="shared" si="17"/>
        <v>45717</v>
      </c>
      <c r="DR67" s="78">
        <f t="shared" si="17"/>
        <v>45748</v>
      </c>
      <c r="DS67" s="78">
        <f t="shared" si="17"/>
        <v>45778</v>
      </c>
      <c r="DT67" s="78">
        <f t="shared" si="17"/>
        <v>45809</v>
      </c>
      <c r="DU67" s="78">
        <f t="shared" si="17"/>
        <v>45839</v>
      </c>
      <c r="DV67" s="78">
        <f t="shared" si="17"/>
        <v>45870</v>
      </c>
      <c r="DW67" s="78">
        <f t="shared" si="17"/>
        <v>45901</v>
      </c>
      <c r="DX67" s="78">
        <f t="shared" si="17"/>
        <v>45931</v>
      </c>
      <c r="DY67" s="78">
        <f t="shared" si="17"/>
        <v>45962</v>
      </c>
      <c r="DZ67" s="78">
        <f t="shared" si="17"/>
        <v>45992</v>
      </c>
      <c r="EA67" s="78">
        <f t="shared" si="17"/>
        <v>46023</v>
      </c>
      <c r="EB67" s="78">
        <f t="shared" si="17"/>
        <v>46054</v>
      </c>
      <c r="EC67" s="78">
        <f t="shared" ref="EC67:FC67" si="18">EDATE(EB67,1)</f>
        <v>46082</v>
      </c>
      <c r="ED67" s="78">
        <f t="shared" si="18"/>
        <v>46113</v>
      </c>
      <c r="EE67" s="78">
        <f t="shared" si="18"/>
        <v>46143</v>
      </c>
      <c r="EF67" s="78">
        <f t="shared" si="18"/>
        <v>46174</v>
      </c>
      <c r="EG67" s="78">
        <f t="shared" si="18"/>
        <v>46204</v>
      </c>
      <c r="EH67" s="78">
        <f t="shared" si="18"/>
        <v>46235</v>
      </c>
      <c r="EI67" s="78">
        <f t="shared" si="18"/>
        <v>46266</v>
      </c>
      <c r="EJ67" s="78">
        <f t="shared" si="18"/>
        <v>46296</v>
      </c>
      <c r="EK67" s="78">
        <f t="shared" si="18"/>
        <v>46327</v>
      </c>
      <c r="EL67" s="78">
        <f t="shared" si="18"/>
        <v>46357</v>
      </c>
      <c r="EM67" s="78">
        <f t="shared" si="18"/>
        <v>46388</v>
      </c>
      <c r="EN67" s="78">
        <f t="shared" si="18"/>
        <v>46419</v>
      </c>
      <c r="EO67" s="78">
        <f t="shared" si="18"/>
        <v>46447</v>
      </c>
      <c r="EP67" s="78">
        <f t="shared" si="18"/>
        <v>46478</v>
      </c>
      <c r="EQ67" s="78">
        <f t="shared" si="18"/>
        <v>46508</v>
      </c>
      <c r="ER67" s="78">
        <f t="shared" si="18"/>
        <v>46539</v>
      </c>
      <c r="ES67" s="78">
        <f t="shared" si="18"/>
        <v>46569</v>
      </c>
      <c r="ET67" s="78">
        <f t="shared" si="18"/>
        <v>46600</v>
      </c>
      <c r="EU67" s="78">
        <f t="shared" si="18"/>
        <v>46631</v>
      </c>
      <c r="EV67" s="78">
        <f t="shared" si="18"/>
        <v>46661</v>
      </c>
      <c r="EW67" s="78">
        <f t="shared" si="18"/>
        <v>46692</v>
      </c>
      <c r="EX67" s="78">
        <f t="shared" si="18"/>
        <v>46722</v>
      </c>
      <c r="EY67" s="78">
        <f t="shared" si="18"/>
        <v>46753</v>
      </c>
      <c r="EZ67" s="78">
        <f t="shared" si="18"/>
        <v>46784</v>
      </c>
      <c r="FA67" s="78">
        <f t="shared" si="18"/>
        <v>46813</v>
      </c>
      <c r="FB67" s="78">
        <f t="shared" si="18"/>
        <v>46844</v>
      </c>
      <c r="FC67" s="78">
        <f t="shared" si="18"/>
        <v>46874</v>
      </c>
    </row>
    <row r="68" spans="1:208">
      <c r="C68" t="s">
        <v>143</v>
      </c>
    </row>
    <row r="70" spans="1:208">
      <c r="B70" t="s">
        <v>160</v>
      </c>
      <c r="C70" t="s">
        <v>143</v>
      </c>
      <c r="D70">
        <f>IF(D$67&gt;$D63,0,D68)</f>
        <v>0</v>
      </c>
      <c r="E70">
        <f t="shared" ref="E70:J70" si="19">IF(E$67&gt;$D64,0,E68)</f>
        <v>0</v>
      </c>
      <c r="F70">
        <f t="shared" si="19"/>
        <v>0</v>
      </c>
      <c r="G70">
        <f t="shared" si="19"/>
        <v>0</v>
      </c>
      <c r="H70">
        <f t="shared" si="19"/>
        <v>0</v>
      </c>
      <c r="I70">
        <f t="shared" si="19"/>
        <v>0</v>
      </c>
      <c r="J70">
        <f t="shared" si="19"/>
        <v>0</v>
      </c>
      <c r="K70">
        <f t="shared" ref="K70:AP70" si="20">IF(K$4&gt;$B$24,0,K68)</f>
        <v>0</v>
      </c>
      <c r="L70">
        <f t="shared" si="20"/>
        <v>0</v>
      </c>
      <c r="M70">
        <f t="shared" si="20"/>
        <v>0</v>
      </c>
      <c r="N70">
        <f t="shared" si="20"/>
        <v>0</v>
      </c>
      <c r="O70">
        <f t="shared" si="20"/>
        <v>0</v>
      </c>
      <c r="P70">
        <f t="shared" si="20"/>
        <v>0</v>
      </c>
      <c r="Q70">
        <f t="shared" si="20"/>
        <v>0</v>
      </c>
      <c r="R70">
        <f t="shared" si="20"/>
        <v>0</v>
      </c>
      <c r="S70">
        <f t="shared" si="20"/>
        <v>0</v>
      </c>
      <c r="T70">
        <f t="shared" si="20"/>
        <v>0</v>
      </c>
      <c r="U70">
        <f t="shared" si="20"/>
        <v>0</v>
      </c>
      <c r="V70">
        <f t="shared" si="20"/>
        <v>0</v>
      </c>
      <c r="W70">
        <f t="shared" si="20"/>
        <v>0</v>
      </c>
      <c r="X70">
        <f t="shared" si="20"/>
        <v>0</v>
      </c>
      <c r="Y70">
        <f t="shared" si="20"/>
        <v>0</v>
      </c>
      <c r="Z70">
        <f t="shared" si="20"/>
        <v>0</v>
      </c>
      <c r="AA70">
        <f t="shared" si="20"/>
        <v>0</v>
      </c>
      <c r="AB70">
        <f t="shared" si="20"/>
        <v>0</v>
      </c>
      <c r="AC70">
        <f t="shared" si="20"/>
        <v>0</v>
      </c>
      <c r="AD70">
        <f t="shared" si="20"/>
        <v>0</v>
      </c>
      <c r="AE70">
        <f t="shared" si="20"/>
        <v>0</v>
      </c>
      <c r="AF70">
        <f t="shared" si="20"/>
        <v>0</v>
      </c>
      <c r="AG70">
        <f t="shared" si="20"/>
        <v>0</v>
      </c>
      <c r="AH70">
        <f t="shared" si="20"/>
        <v>0</v>
      </c>
      <c r="AI70">
        <f t="shared" si="20"/>
        <v>0</v>
      </c>
      <c r="AJ70">
        <f t="shared" si="20"/>
        <v>0</v>
      </c>
      <c r="AK70">
        <f t="shared" si="20"/>
        <v>0</v>
      </c>
      <c r="AL70">
        <f t="shared" si="20"/>
        <v>0</v>
      </c>
      <c r="AM70">
        <f t="shared" si="20"/>
        <v>0</v>
      </c>
      <c r="AN70">
        <f t="shared" si="20"/>
        <v>0</v>
      </c>
      <c r="AO70">
        <f t="shared" si="20"/>
        <v>0</v>
      </c>
      <c r="AP70">
        <f t="shared" si="20"/>
        <v>0</v>
      </c>
      <c r="AQ70">
        <f t="shared" ref="AQ70:BV70" si="21">IF(AQ$4&gt;$B$24,0,AQ68)</f>
        <v>0</v>
      </c>
      <c r="AR70">
        <f t="shared" si="21"/>
        <v>0</v>
      </c>
      <c r="AS70">
        <f t="shared" si="21"/>
        <v>0</v>
      </c>
      <c r="AT70">
        <f t="shared" si="21"/>
        <v>0</v>
      </c>
      <c r="AU70">
        <f t="shared" si="21"/>
        <v>0</v>
      </c>
      <c r="AV70">
        <f t="shared" si="21"/>
        <v>0</v>
      </c>
      <c r="AW70">
        <f t="shared" si="21"/>
        <v>0</v>
      </c>
      <c r="AX70">
        <f t="shared" si="21"/>
        <v>0</v>
      </c>
      <c r="AY70">
        <f t="shared" si="21"/>
        <v>0</v>
      </c>
      <c r="AZ70">
        <f t="shared" si="21"/>
        <v>0</v>
      </c>
      <c r="BA70">
        <f t="shared" si="21"/>
        <v>0</v>
      </c>
      <c r="BB70">
        <f t="shared" si="21"/>
        <v>0</v>
      </c>
      <c r="BC70">
        <f t="shared" si="21"/>
        <v>0</v>
      </c>
      <c r="BD70">
        <f t="shared" si="21"/>
        <v>0</v>
      </c>
      <c r="BE70">
        <f t="shared" si="21"/>
        <v>0</v>
      </c>
      <c r="BF70">
        <f t="shared" si="21"/>
        <v>0</v>
      </c>
      <c r="BG70">
        <f t="shared" si="21"/>
        <v>0</v>
      </c>
      <c r="BH70">
        <f t="shared" si="21"/>
        <v>0</v>
      </c>
      <c r="BI70">
        <f t="shared" si="21"/>
        <v>0</v>
      </c>
      <c r="BJ70">
        <f t="shared" si="21"/>
        <v>0</v>
      </c>
      <c r="BK70">
        <f t="shared" si="21"/>
        <v>0</v>
      </c>
      <c r="BL70">
        <f t="shared" si="21"/>
        <v>0</v>
      </c>
      <c r="BM70">
        <f t="shared" si="21"/>
        <v>0</v>
      </c>
      <c r="BN70">
        <f t="shared" si="21"/>
        <v>0</v>
      </c>
      <c r="BO70">
        <f t="shared" si="21"/>
        <v>0</v>
      </c>
      <c r="BP70">
        <f t="shared" si="21"/>
        <v>0</v>
      </c>
      <c r="BQ70">
        <f t="shared" si="21"/>
        <v>0</v>
      </c>
      <c r="BR70">
        <f t="shared" si="21"/>
        <v>0</v>
      </c>
      <c r="BS70">
        <f t="shared" si="21"/>
        <v>0</v>
      </c>
      <c r="BT70">
        <f t="shared" si="21"/>
        <v>0</v>
      </c>
      <c r="BU70">
        <f t="shared" si="21"/>
        <v>0</v>
      </c>
      <c r="BV70">
        <f t="shared" si="21"/>
        <v>0</v>
      </c>
      <c r="BW70">
        <f t="shared" ref="BW70:DB70" si="22">IF(BW$4&gt;$B$24,0,BW68)</f>
        <v>0</v>
      </c>
      <c r="BX70">
        <f t="shared" si="22"/>
        <v>0</v>
      </c>
      <c r="BY70">
        <f t="shared" si="22"/>
        <v>0</v>
      </c>
      <c r="BZ70">
        <f t="shared" si="22"/>
        <v>0</v>
      </c>
      <c r="CA70">
        <f t="shared" si="22"/>
        <v>0</v>
      </c>
      <c r="CB70">
        <f t="shared" si="22"/>
        <v>0</v>
      </c>
      <c r="CC70">
        <f t="shared" si="22"/>
        <v>0</v>
      </c>
      <c r="CD70">
        <f t="shared" si="22"/>
        <v>0</v>
      </c>
      <c r="CE70">
        <f t="shared" si="22"/>
        <v>0</v>
      </c>
      <c r="CF70">
        <f t="shared" si="22"/>
        <v>0</v>
      </c>
      <c r="CG70">
        <f t="shared" si="22"/>
        <v>0</v>
      </c>
      <c r="CH70">
        <f t="shared" si="22"/>
        <v>0</v>
      </c>
      <c r="CI70">
        <f t="shared" si="22"/>
        <v>0</v>
      </c>
      <c r="CJ70">
        <f t="shared" si="22"/>
        <v>0</v>
      </c>
      <c r="CK70">
        <f t="shared" si="22"/>
        <v>0</v>
      </c>
      <c r="CL70">
        <f t="shared" si="22"/>
        <v>0</v>
      </c>
      <c r="CM70">
        <f t="shared" si="22"/>
        <v>0</v>
      </c>
      <c r="CN70">
        <f t="shared" si="22"/>
        <v>0</v>
      </c>
      <c r="CO70">
        <f t="shared" si="22"/>
        <v>0</v>
      </c>
      <c r="CP70">
        <f t="shared" si="22"/>
        <v>0</v>
      </c>
      <c r="CQ70">
        <f t="shared" si="22"/>
        <v>0</v>
      </c>
      <c r="CR70">
        <f t="shared" si="22"/>
        <v>0</v>
      </c>
      <c r="CS70">
        <f t="shared" si="22"/>
        <v>0</v>
      </c>
      <c r="CT70">
        <f t="shared" si="22"/>
        <v>0</v>
      </c>
      <c r="CU70">
        <f t="shared" si="22"/>
        <v>0</v>
      </c>
      <c r="CV70">
        <f t="shared" si="22"/>
        <v>0</v>
      </c>
      <c r="CW70">
        <f t="shared" si="22"/>
        <v>0</v>
      </c>
      <c r="CX70">
        <f t="shared" si="22"/>
        <v>0</v>
      </c>
      <c r="CY70">
        <f t="shared" si="22"/>
        <v>0</v>
      </c>
      <c r="CZ70">
        <f t="shared" si="22"/>
        <v>0</v>
      </c>
      <c r="DA70">
        <f t="shared" si="22"/>
        <v>0</v>
      </c>
      <c r="DB70">
        <f t="shared" si="22"/>
        <v>0</v>
      </c>
      <c r="DC70">
        <f t="shared" ref="DC70:EH70" si="23">IF(DC$4&gt;$B$24,0,DC68)</f>
        <v>0</v>
      </c>
      <c r="DD70">
        <f t="shared" si="23"/>
        <v>0</v>
      </c>
      <c r="DE70">
        <f t="shared" si="23"/>
        <v>0</v>
      </c>
      <c r="DF70">
        <f t="shared" si="23"/>
        <v>0</v>
      </c>
      <c r="DG70">
        <f t="shared" si="23"/>
        <v>0</v>
      </c>
      <c r="DH70">
        <f t="shared" si="23"/>
        <v>0</v>
      </c>
      <c r="DI70">
        <f t="shared" si="23"/>
        <v>0</v>
      </c>
      <c r="DJ70">
        <f t="shared" si="23"/>
        <v>0</v>
      </c>
      <c r="DK70">
        <f t="shared" si="23"/>
        <v>0</v>
      </c>
      <c r="DL70">
        <f t="shared" si="23"/>
        <v>0</v>
      </c>
      <c r="DM70">
        <f t="shared" si="23"/>
        <v>0</v>
      </c>
      <c r="DN70">
        <f t="shared" si="23"/>
        <v>0</v>
      </c>
      <c r="DO70">
        <f t="shared" si="23"/>
        <v>0</v>
      </c>
      <c r="DP70">
        <f t="shared" si="23"/>
        <v>0</v>
      </c>
      <c r="DQ70">
        <f t="shared" si="23"/>
        <v>0</v>
      </c>
      <c r="DR70">
        <f t="shared" si="23"/>
        <v>0</v>
      </c>
      <c r="DS70">
        <f t="shared" si="23"/>
        <v>0</v>
      </c>
      <c r="DT70">
        <f t="shared" si="23"/>
        <v>0</v>
      </c>
      <c r="DU70">
        <f t="shared" si="23"/>
        <v>0</v>
      </c>
      <c r="DV70">
        <f t="shared" si="23"/>
        <v>0</v>
      </c>
      <c r="DW70">
        <f t="shared" si="23"/>
        <v>0</v>
      </c>
      <c r="DX70">
        <f t="shared" si="23"/>
        <v>0</v>
      </c>
      <c r="DY70">
        <f t="shared" si="23"/>
        <v>0</v>
      </c>
      <c r="DZ70">
        <f t="shared" si="23"/>
        <v>0</v>
      </c>
      <c r="EA70">
        <f t="shared" si="23"/>
        <v>0</v>
      </c>
      <c r="EB70">
        <f t="shared" si="23"/>
        <v>0</v>
      </c>
      <c r="EC70">
        <f t="shared" si="23"/>
        <v>0</v>
      </c>
      <c r="ED70">
        <f t="shared" si="23"/>
        <v>0</v>
      </c>
      <c r="EE70">
        <f t="shared" si="23"/>
        <v>0</v>
      </c>
      <c r="EF70">
        <f t="shared" si="23"/>
        <v>0</v>
      </c>
      <c r="EG70">
        <f t="shared" si="23"/>
        <v>0</v>
      </c>
      <c r="EH70">
        <f t="shared" si="23"/>
        <v>0</v>
      </c>
      <c r="EI70">
        <f t="shared" ref="EI70:FN70" si="24">IF(EI$4&gt;$B$24,0,EI68)</f>
        <v>0</v>
      </c>
      <c r="EJ70">
        <f t="shared" si="24"/>
        <v>0</v>
      </c>
      <c r="EK70">
        <f t="shared" si="24"/>
        <v>0</v>
      </c>
      <c r="EL70">
        <f t="shared" si="24"/>
        <v>0</v>
      </c>
      <c r="EM70">
        <f t="shared" si="24"/>
        <v>0</v>
      </c>
      <c r="EN70">
        <f t="shared" si="24"/>
        <v>0</v>
      </c>
      <c r="EO70">
        <f t="shared" si="24"/>
        <v>0</v>
      </c>
      <c r="EP70">
        <f t="shared" si="24"/>
        <v>0</v>
      </c>
      <c r="EQ70">
        <f t="shared" si="24"/>
        <v>0</v>
      </c>
      <c r="ER70">
        <f t="shared" si="24"/>
        <v>0</v>
      </c>
      <c r="ES70">
        <f t="shared" si="24"/>
        <v>0</v>
      </c>
      <c r="ET70">
        <f t="shared" si="24"/>
        <v>0</v>
      </c>
      <c r="EU70">
        <f t="shared" si="24"/>
        <v>0</v>
      </c>
      <c r="EV70">
        <f t="shared" si="24"/>
        <v>0</v>
      </c>
      <c r="EW70">
        <f t="shared" si="24"/>
        <v>0</v>
      </c>
      <c r="EX70">
        <f t="shared" si="24"/>
        <v>0</v>
      </c>
      <c r="EY70">
        <f t="shared" si="24"/>
        <v>0</v>
      </c>
      <c r="EZ70">
        <f t="shared" si="24"/>
        <v>0</v>
      </c>
      <c r="FA70">
        <f t="shared" si="24"/>
        <v>0</v>
      </c>
      <c r="FB70">
        <f t="shared" si="24"/>
        <v>0</v>
      </c>
      <c r="FC70">
        <f t="shared" si="24"/>
        <v>0</v>
      </c>
      <c r="FD70">
        <f t="shared" si="24"/>
        <v>0</v>
      </c>
      <c r="FE70">
        <f t="shared" si="24"/>
        <v>0</v>
      </c>
      <c r="FF70">
        <f t="shared" si="24"/>
        <v>0</v>
      </c>
      <c r="FG70">
        <f t="shared" si="24"/>
        <v>0</v>
      </c>
      <c r="FH70">
        <f t="shared" si="24"/>
        <v>0</v>
      </c>
      <c r="FI70">
        <f t="shared" si="24"/>
        <v>0</v>
      </c>
      <c r="FJ70">
        <f t="shared" si="24"/>
        <v>0</v>
      </c>
      <c r="FK70">
        <f t="shared" si="24"/>
        <v>0</v>
      </c>
      <c r="FL70">
        <f t="shared" si="24"/>
        <v>0</v>
      </c>
      <c r="FM70">
        <f t="shared" si="24"/>
        <v>0</v>
      </c>
      <c r="FN70">
        <f t="shared" si="24"/>
        <v>0</v>
      </c>
      <c r="FO70">
        <f t="shared" ref="FO70:GT70" si="25">IF(FO$4&gt;$B$24,0,FO68)</f>
        <v>0</v>
      </c>
      <c r="FP70">
        <f t="shared" si="25"/>
        <v>0</v>
      </c>
      <c r="FQ70">
        <f t="shared" si="25"/>
        <v>0</v>
      </c>
      <c r="FR70">
        <f t="shared" si="25"/>
        <v>0</v>
      </c>
      <c r="FS70">
        <f t="shared" si="25"/>
        <v>0</v>
      </c>
      <c r="FT70">
        <f t="shared" si="25"/>
        <v>0</v>
      </c>
      <c r="FU70">
        <f t="shared" si="25"/>
        <v>0</v>
      </c>
      <c r="FV70">
        <f t="shared" si="25"/>
        <v>0</v>
      </c>
      <c r="FW70">
        <f t="shared" si="25"/>
        <v>0</v>
      </c>
      <c r="FX70">
        <f t="shared" si="25"/>
        <v>0</v>
      </c>
      <c r="FY70">
        <f t="shared" si="25"/>
        <v>0</v>
      </c>
      <c r="FZ70">
        <f t="shared" si="25"/>
        <v>0</v>
      </c>
      <c r="GA70">
        <f t="shared" si="25"/>
        <v>0</v>
      </c>
      <c r="GB70">
        <f t="shared" si="25"/>
        <v>0</v>
      </c>
      <c r="GC70">
        <f t="shared" si="25"/>
        <v>0</v>
      </c>
      <c r="GD70">
        <f t="shared" si="25"/>
        <v>0</v>
      </c>
      <c r="GE70">
        <f t="shared" si="25"/>
        <v>0</v>
      </c>
      <c r="GF70">
        <f t="shared" si="25"/>
        <v>0</v>
      </c>
      <c r="GG70">
        <f t="shared" si="25"/>
        <v>0</v>
      </c>
      <c r="GH70">
        <f t="shared" si="25"/>
        <v>0</v>
      </c>
      <c r="GI70">
        <f t="shared" si="25"/>
        <v>0</v>
      </c>
      <c r="GJ70">
        <f t="shared" si="25"/>
        <v>0</v>
      </c>
      <c r="GK70">
        <f t="shared" si="25"/>
        <v>0</v>
      </c>
      <c r="GL70">
        <f t="shared" si="25"/>
        <v>0</v>
      </c>
      <c r="GM70">
        <f t="shared" si="25"/>
        <v>0</v>
      </c>
      <c r="GN70">
        <f t="shared" si="25"/>
        <v>0</v>
      </c>
      <c r="GO70">
        <f t="shared" si="25"/>
        <v>0</v>
      </c>
      <c r="GP70">
        <f t="shared" si="25"/>
        <v>0</v>
      </c>
      <c r="GQ70">
        <f t="shared" si="25"/>
        <v>0</v>
      </c>
      <c r="GR70">
        <f t="shared" si="25"/>
        <v>0</v>
      </c>
      <c r="GS70">
        <f t="shared" si="25"/>
        <v>0</v>
      </c>
      <c r="GT70">
        <f t="shared" si="25"/>
        <v>0</v>
      </c>
      <c r="GU70">
        <f t="shared" ref="GU70:GZ70" si="26">IF(GU$4&gt;$B$24,0,GU68)</f>
        <v>0</v>
      </c>
      <c r="GV70">
        <f t="shared" si="26"/>
        <v>0</v>
      </c>
      <c r="GW70">
        <f t="shared" si="26"/>
        <v>0</v>
      </c>
      <c r="GX70">
        <f t="shared" si="26"/>
        <v>0</v>
      </c>
      <c r="GY70">
        <f t="shared" si="26"/>
        <v>0</v>
      </c>
      <c r="GZ70">
        <f t="shared" si="26"/>
        <v>0</v>
      </c>
    </row>
    <row r="73" spans="1:208" s="1" customFormat="1">
      <c r="C73" s="1" t="s">
        <v>251</v>
      </c>
      <c r="D73" s="1">
        <f>YEAR(D75)</f>
        <v>2015</v>
      </c>
      <c r="E73" s="1">
        <f t="shared" ref="E73:BP73" si="27">YEAR(E75)</f>
        <v>2015</v>
      </c>
      <c r="F73" s="1">
        <f t="shared" si="27"/>
        <v>2015</v>
      </c>
      <c r="G73" s="1">
        <f t="shared" si="27"/>
        <v>2016</v>
      </c>
      <c r="H73" s="1">
        <f t="shared" si="27"/>
        <v>2016</v>
      </c>
      <c r="I73" s="1">
        <f t="shared" si="27"/>
        <v>2016</v>
      </c>
      <c r="J73" s="1">
        <f t="shared" si="27"/>
        <v>2016</v>
      </c>
      <c r="K73" s="1">
        <f t="shared" si="27"/>
        <v>2017</v>
      </c>
      <c r="L73" s="1">
        <f t="shared" si="27"/>
        <v>2017</v>
      </c>
      <c r="M73" s="1">
        <f t="shared" si="27"/>
        <v>2017</v>
      </c>
      <c r="N73" s="1">
        <f t="shared" si="27"/>
        <v>2017</v>
      </c>
      <c r="O73" s="1">
        <f t="shared" si="27"/>
        <v>2018</v>
      </c>
      <c r="P73" s="1">
        <f t="shared" si="27"/>
        <v>2018</v>
      </c>
      <c r="Q73" s="1">
        <f t="shared" si="27"/>
        <v>2018</v>
      </c>
      <c r="R73" s="1">
        <f t="shared" si="27"/>
        <v>2018</v>
      </c>
      <c r="S73" s="1">
        <f t="shared" si="27"/>
        <v>2019</v>
      </c>
      <c r="T73" s="1">
        <f t="shared" si="27"/>
        <v>2019</v>
      </c>
      <c r="U73" s="1">
        <f t="shared" si="27"/>
        <v>2019</v>
      </c>
      <c r="V73" s="1">
        <f t="shared" si="27"/>
        <v>2019</v>
      </c>
      <c r="W73" s="1">
        <f t="shared" si="27"/>
        <v>2020</v>
      </c>
      <c r="X73" s="1">
        <f t="shared" si="27"/>
        <v>2020</v>
      </c>
      <c r="Y73" s="1">
        <f t="shared" si="27"/>
        <v>2020</v>
      </c>
      <c r="Z73" s="1">
        <f t="shared" si="27"/>
        <v>2020</v>
      </c>
      <c r="AA73" s="1">
        <f t="shared" si="27"/>
        <v>2021</v>
      </c>
      <c r="AB73" s="1">
        <f t="shared" si="27"/>
        <v>2021</v>
      </c>
      <c r="AC73" s="1">
        <f t="shared" si="27"/>
        <v>2021</v>
      </c>
      <c r="AD73" s="1">
        <f t="shared" si="27"/>
        <v>2021</v>
      </c>
      <c r="AE73" s="1">
        <f t="shared" si="27"/>
        <v>2022</v>
      </c>
      <c r="AF73" s="1">
        <f t="shared" si="27"/>
        <v>2022</v>
      </c>
      <c r="AG73" s="1">
        <f t="shared" si="27"/>
        <v>2022</v>
      </c>
      <c r="AH73" s="1">
        <f t="shared" si="27"/>
        <v>2022</v>
      </c>
      <c r="AI73" s="1">
        <f t="shared" si="27"/>
        <v>2023</v>
      </c>
      <c r="AJ73" s="1">
        <f t="shared" si="27"/>
        <v>2023</v>
      </c>
      <c r="AK73" s="1">
        <f t="shared" si="27"/>
        <v>2023</v>
      </c>
      <c r="AL73" s="1">
        <f t="shared" si="27"/>
        <v>2023</v>
      </c>
      <c r="AM73" s="1">
        <f t="shared" si="27"/>
        <v>2024</v>
      </c>
      <c r="AN73" s="1">
        <f t="shared" si="27"/>
        <v>2024</v>
      </c>
      <c r="AO73" s="1">
        <f t="shared" si="27"/>
        <v>2024</v>
      </c>
      <c r="AP73" s="1">
        <f t="shared" si="27"/>
        <v>2024</v>
      </c>
      <c r="AQ73" s="1">
        <f t="shared" si="27"/>
        <v>2025</v>
      </c>
      <c r="AR73" s="1">
        <f t="shared" si="27"/>
        <v>2025</v>
      </c>
      <c r="AS73" s="1">
        <f t="shared" si="27"/>
        <v>2025</v>
      </c>
      <c r="AT73" s="1">
        <f t="shared" si="27"/>
        <v>2025</v>
      </c>
      <c r="AU73" s="1">
        <f t="shared" si="27"/>
        <v>2026</v>
      </c>
      <c r="AV73" s="1">
        <f t="shared" si="27"/>
        <v>2026</v>
      </c>
      <c r="AW73" s="1">
        <f t="shared" si="27"/>
        <v>2026</v>
      </c>
      <c r="AX73" s="1">
        <f t="shared" si="27"/>
        <v>2026</v>
      </c>
      <c r="AY73" s="1">
        <f t="shared" si="27"/>
        <v>2027</v>
      </c>
      <c r="AZ73" s="1">
        <f t="shared" si="27"/>
        <v>2027</v>
      </c>
      <c r="BA73" s="1">
        <f t="shared" si="27"/>
        <v>2027</v>
      </c>
      <c r="BB73" s="1">
        <f t="shared" si="27"/>
        <v>2027</v>
      </c>
      <c r="BC73" s="1">
        <f t="shared" si="27"/>
        <v>2028</v>
      </c>
      <c r="BD73" s="1">
        <f t="shared" si="27"/>
        <v>2028</v>
      </c>
      <c r="BE73" s="1">
        <f t="shared" si="27"/>
        <v>2028</v>
      </c>
      <c r="BF73" s="1">
        <f t="shared" si="27"/>
        <v>2028</v>
      </c>
      <c r="BG73" s="1">
        <f t="shared" si="27"/>
        <v>2029</v>
      </c>
      <c r="BH73" s="1">
        <f t="shared" si="27"/>
        <v>2029</v>
      </c>
      <c r="BI73" s="1">
        <f t="shared" si="27"/>
        <v>2029</v>
      </c>
      <c r="BJ73" s="1">
        <f t="shared" si="27"/>
        <v>2029</v>
      </c>
      <c r="BK73" s="1">
        <f t="shared" si="27"/>
        <v>2030</v>
      </c>
      <c r="BL73" s="1">
        <f t="shared" si="27"/>
        <v>2030</v>
      </c>
      <c r="BM73" s="1">
        <f t="shared" si="27"/>
        <v>2030</v>
      </c>
      <c r="BN73" s="1">
        <f t="shared" si="27"/>
        <v>2030</v>
      </c>
      <c r="BO73" s="1">
        <f t="shared" si="27"/>
        <v>2031</v>
      </c>
      <c r="BP73" s="1">
        <f t="shared" si="27"/>
        <v>2031</v>
      </c>
      <c r="BQ73" s="1">
        <f t="shared" ref="BQ73:DM73" si="28">YEAR(BQ75)</f>
        <v>2031</v>
      </c>
      <c r="BR73" s="1">
        <f t="shared" si="28"/>
        <v>2031</v>
      </c>
      <c r="BS73" s="1">
        <f t="shared" si="28"/>
        <v>2032</v>
      </c>
      <c r="BT73" s="1">
        <f t="shared" si="28"/>
        <v>2032</v>
      </c>
      <c r="BU73" s="1">
        <f t="shared" si="28"/>
        <v>2032</v>
      </c>
      <c r="BV73" s="1">
        <f t="shared" si="28"/>
        <v>2032</v>
      </c>
      <c r="BW73" s="1">
        <f t="shared" si="28"/>
        <v>2033</v>
      </c>
      <c r="BX73" s="1">
        <f t="shared" si="28"/>
        <v>2033</v>
      </c>
      <c r="BY73" s="1">
        <f t="shared" si="28"/>
        <v>2033</v>
      </c>
      <c r="BZ73" s="1">
        <f t="shared" si="28"/>
        <v>2033</v>
      </c>
      <c r="CA73" s="1">
        <f t="shared" si="28"/>
        <v>2034</v>
      </c>
      <c r="CB73" s="1">
        <f t="shared" si="28"/>
        <v>2034</v>
      </c>
      <c r="CC73" s="1">
        <f t="shared" si="28"/>
        <v>2034</v>
      </c>
      <c r="CD73" s="1">
        <f t="shared" si="28"/>
        <v>2034</v>
      </c>
      <c r="CE73" s="1">
        <f t="shared" si="28"/>
        <v>2035</v>
      </c>
      <c r="CF73" s="1">
        <f t="shared" si="28"/>
        <v>2035</v>
      </c>
      <c r="CG73" s="1">
        <f t="shared" si="28"/>
        <v>2035</v>
      </c>
      <c r="CH73" s="1">
        <f t="shared" si="28"/>
        <v>2035</v>
      </c>
      <c r="CI73" s="1">
        <f t="shared" si="28"/>
        <v>2036</v>
      </c>
      <c r="CJ73" s="1">
        <f t="shared" si="28"/>
        <v>2036</v>
      </c>
      <c r="CK73" s="1">
        <f t="shared" si="28"/>
        <v>2036</v>
      </c>
      <c r="CL73" s="1">
        <f t="shared" si="28"/>
        <v>2036</v>
      </c>
      <c r="CM73" s="1">
        <f t="shared" si="28"/>
        <v>2037</v>
      </c>
      <c r="CN73" s="1">
        <f t="shared" si="28"/>
        <v>2037</v>
      </c>
      <c r="CO73" s="1">
        <f t="shared" si="28"/>
        <v>2037</v>
      </c>
      <c r="CP73" s="1">
        <f t="shared" si="28"/>
        <v>2037</v>
      </c>
      <c r="CQ73" s="1">
        <f t="shared" si="28"/>
        <v>2038</v>
      </c>
      <c r="CR73" s="1">
        <f t="shared" si="28"/>
        <v>2038</v>
      </c>
      <c r="CS73" s="1">
        <f t="shared" si="28"/>
        <v>2038</v>
      </c>
      <c r="CT73" s="1">
        <f t="shared" si="28"/>
        <v>2038</v>
      </c>
      <c r="CU73" s="1">
        <f t="shared" si="28"/>
        <v>2039</v>
      </c>
      <c r="CV73" s="1">
        <f t="shared" si="28"/>
        <v>2039</v>
      </c>
      <c r="CW73" s="1">
        <f t="shared" si="28"/>
        <v>2039</v>
      </c>
      <c r="CX73" s="1">
        <f t="shared" si="28"/>
        <v>2039</v>
      </c>
      <c r="CY73" s="1">
        <f t="shared" si="28"/>
        <v>2040</v>
      </c>
      <c r="CZ73" s="1">
        <f t="shared" si="28"/>
        <v>2040</v>
      </c>
      <c r="DA73" s="1">
        <f t="shared" si="28"/>
        <v>2040</v>
      </c>
      <c r="DB73" s="1">
        <f t="shared" si="28"/>
        <v>2040</v>
      </c>
      <c r="DC73" s="1">
        <f t="shared" si="28"/>
        <v>2041</v>
      </c>
      <c r="DD73" s="1">
        <f t="shared" si="28"/>
        <v>2041</v>
      </c>
      <c r="DE73" s="1">
        <f t="shared" si="28"/>
        <v>2041</v>
      </c>
      <c r="DF73" s="1">
        <f t="shared" si="28"/>
        <v>2041</v>
      </c>
      <c r="DG73" s="1">
        <f t="shared" si="28"/>
        <v>2042</v>
      </c>
      <c r="DH73" s="1">
        <f t="shared" si="28"/>
        <v>2042</v>
      </c>
      <c r="DI73" s="1">
        <f t="shared" si="28"/>
        <v>2042</v>
      </c>
      <c r="DJ73" s="1">
        <f t="shared" si="28"/>
        <v>2042</v>
      </c>
      <c r="DK73" s="1">
        <f t="shared" si="28"/>
        <v>2043</v>
      </c>
      <c r="DL73" s="1">
        <f t="shared" si="28"/>
        <v>2043</v>
      </c>
      <c r="DM73" s="1">
        <f t="shared" si="28"/>
        <v>2043</v>
      </c>
    </row>
    <row r="74" spans="1:208" s="1" customFormat="1">
      <c r="C74" s="1" t="s">
        <v>249</v>
      </c>
      <c r="D74" s="1">
        <f t="shared" ref="D74:J74" si="29">ROUNDUP(MONTH(D75)/3,0)</f>
        <v>2</v>
      </c>
      <c r="E74" s="1">
        <f t="shared" si="29"/>
        <v>3</v>
      </c>
      <c r="F74" s="1">
        <f t="shared" si="29"/>
        <v>4</v>
      </c>
      <c r="G74" s="1">
        <f t="shared" si="29"/>
        <v>1</v>
      </c>
      <c r="H74" s="1">
        <f t="shared" si="29"/>
        <v>2</v>
      </c>
      <c r="I74" s="1">
        <f t="shared" si="29"/>
        <v>3</v>
      </c>
      <c r="J74" s="1">
        <f t="shared" si="29"/>
        <v>4</v>
      </c>
      <c r="K74" s="1">
        <f>ROUNDUP(MONTH(K75)/3,0)</f>
        <v>1</v>
      </c>
      <c r="L74" s="1">
        <f t="shared" ref="L74:BW74" si="30">ROUNDUP(MONTH(L75)/3,0)</f>
        <v>2</v>
      </c>
      <c r="M74" s="1">
        <f t="shared" si="30"/>
        <v>3</v>
      </c>
      <c r="N74" s="1">
        <f t="shared" si="30"/>
        <v>4</v>
      </c>
      <c r="O74" s="1">
        <f t="shared" si="30"/>
        <v>1</v>
      </c>
      <c r="P74" s="1">
        <f t="shared" si="30"/>
        <v>2</v>
      </c>
      <c r="Q74" s="1">
        <f t="shared" si="30"/>
        <v>3</v>
      </c>
      <c r="R74" s="1">
        <f t="shared" si="30"/>
        <v>4</v>
      </c>
      <c r="S74" s="1">
        <f t="shared" si="30"/>
        <v>1</v>
      </c>
      <c r="T74" s="1">
        <f t="shared" si="30"/>
        <v>2</v>
      </c>
      <c r="U74" s="1">
        <f t="shared" si="30"/>
        <v>3</v>
      </c>
      <c r="V74" s="1">
        <f t="shared" si="30"/>
        <v>4</v>
      </c>
      <c r="W74" s="1">
        <f t="shared" si="30"/>
        <v>1</v>
      </c>
      <c r="X74" s="1">
        <f t="shared" si="30"/>
        <v>2</v>
      </c>
      <c r="Y74" s="1">
        <f t="shared" si="30"/>
        <v>3</v>
      </c>
      <c r="Z74" s="1">
        <f t="shared" si="30"/>
        <v>4</v>
      </c>
      <c r="AA74" s="1">
        <f t="shared" si="30"/>
        <v>1</v>
      </c>
      <c r="AB74" s="1">
        <f t="shared" si="30"/>
        <v>2</v>
      </c>
      <c r="AC74" s="1">
        <f t="shared" si="30"/>
        <v>3</v>
      </c>
      <c r="AD74" s="1">
        <f t="shared" si="30"/>
        <v>4</v>
      </c>
      <c r="AE74" s="1">
        <f t="shared" si="30"/>
        <v>1</v>
      </c>
      <c r="AF74" s="1">
        <f t="shared" si="30"/>
        <v>2</v>
      </c>
      <c r="AG74" s="1">
        <f t="shared" si="30"/>
        <v>3</v>
      </c>
      <c r="AH74" s="1">
        <f t="shared" si="30"/>
        <v>4</v>
      </c>
      <c r="AI74" s="1">
        <f t="shared" si="30"/>
        <v>1</v>
      </c>
      <c r="AJ74" s="1">
        <f t="shared" si="30"/>
        <v>2</v>
      </c>
      <c r="AK74" s="1">
        <f t="shared" si="30"/>
        <v>3</v>
      </c>
      <c r="AL74" s="1">
        <f t="shared" si="30"/>
        <v>4</v>
      </c>
      <c r="AM74" s="1">
        <f t="shared" si="30"/>
        <v>1</v>
      </c>
      <c r="AN74" s="1">
        <f t="shared" si="30"/>
        <v>2</v>
      </c>
      <c r="AO74" s="1">
        <f t="shared" si="30"/>
        <v>3</v>
      </c>
      <c r="AP74" s="1">
        <f t="shared" si="30"/>
        <v>4</v>
      </c>
      <c r="AQ74" s="1">
        <f t="shared" si="30"/>
        <v>1</v>
      </c>
      <c r="AR74" s="1">
        <f t="shared" si="30"/>
        <v>2</v>
      </c>
      <c r="AS74" s="1">
        <f t="shared" si="30"/>
        <v>3</v>
      </c>
      <c r="AT74" s="1">
        <f t="shared" si="30"/>
        <v>4</v>
      </c>
      <c r="AU74" s="1">
        <f t="shared" si="30"/>
        <v>1</v>
      </c>
      <c r="AV74" s="1">
        <f t="shared" si="30"/>
        <v>2</v>
      </c>
      <c r="AW74" s="1">
        <f t="shared" si="30"/>
        <v>3</v>
      </c>
      <c r="AX74" s="1">
        <f t="shared" si="30"/>
        <v>4</v>
      </c>
      <c r="AY74" s="1">
        <f t="shared" si="30"/>
        <v>1</v>
      </c>
      <c r="AZ74" s="1">
        <f t="shared" si="30"/>
        <v>2</v>
      </c>
      <c r="BA74" s="1">
        <f t="shared" si="30"/>
        <v>3</v>
      </c>
      <c r="BB74" s="1">
        <f t="shared" si="30"/>
        <v>4</v>
      </c>
      <c r="BC74" s="1">
        <f t="shared" si="30"/>
        <v>1</v>
      </c>
      <c r="BD74" s="1">
        <f t="shared" si="30"/>
        <v>2</v>
      </c>
      <c r="BE74" s="1">
        <f t="shared" si="30"/>
        <v>3</v>
      </c>
      <c r="BF74" s="1">
        <f t="shared" si="30"/>
        <v>4</v>
      </c>
      <c r="BG74" s="1">
        <f t="shared" si="30"/>
        <v>1</v>
      </c>
      <c r="BH74" s="1">
        <f t="shared" si="30"/>
        <v>2</v>
      </c>
      <c r="BI74" s="1">
        <f t="shared" si="30"/>
        <v>3</v>
      </c>
      <c r="BJ74" s="1">
        <f t="shared" si="30"/>
        <v>4</v>
      </c>
      <c r="BK74" s="1">
        <f t="shared" si="30"/>
        <v>1</v>
      </c>
      <c r="BL74" s="1">
        <f t="shared" si="30"/>
        <v>2</v>
      </c>
      <c r="BM74" s="1">
        <f t="shared" si="30"/>
        <v>3</v>
      </c>
      <c r="BN74" s="1">
        <f t="shared" si="30"/>
        <v>4</v>
      </c>
      <c r="BO74" s="1">
        <f t="shared" si="30"/>
        <v>1</v>
      </c>
      <c r="BP74" s="1">
        <f t="shared" si="30"/>
        <v>2</v>
      </c>
      <c r="BQ74" s="1">
        <f t="shared" si="30"/>
        <v>3</v>
      </c>
      <c r="BR74" s="1">
        <f t="shared" si="30"/>
        <v>4</v>
      </c>
      <c r="BS74" s="1">
        <f t="shared" si="30"/>
        <v>1</v>
      </c>
      <c r="BT74" s="1">
        <f t="shared" si="30"/>
        <v>2</v>
      </c>
      <c r="BU74" s="1">
        <f t="shared" si="30"/>
        <v>3</v>
      </c>
      <c r="BV74" s="1">
        <f t="shared" si="30"/>
        <v>4</v>
      </c>
      <c r="BW74" s="1">
        <f t="shared" si="30"/>
        <v>1</v>
      </c>
      <c r="BX74" s="1">
        <f t="shared" ref="BX74:DM74" si="31">ROUNDUP(MONTH(BX75)/3,0)</f>
        <v>2</v>
      </c>
      <c r="BY74" s="1">
        <f t="shared" si="31"/>
        <v>3</v>
      </c>
      <c r="BZ74" s="1">
        <f t="shared" si="31"/>
        <v>4</v>
      </c>
      <c r="CA74" s="1">
        <f t="shared" si="31"/>
        <v>1</v>
      </c>
      <c r="CB74" s="1">
        <f t="shared" si="31"/>
        <v>2</v>
      </c>
      <c r="CC74" s="1">
        <f t="shared" si="31"/>
        <v>3</v>
      </c>
      <c r="CD74" s="1">
        <f t="shared" si="31"/>
        <v>4</v>
      </c>
      <c r="CE74" s="1">
        <f t="shared" si="31"/>
        <v>1</v>
      </c>
      <c r="CF74" s="1">
        <f t="shared" si="31"/>
        <v>2</v>
      </c>
      <c r="CG74" s="1">
        <f t="shared" si="31"/>
        <v>3</v>
      </c>
      <c r="CH74" s="1">
        <f t="shared" si="31"/>
        <v>4</v>
      </c>
      <c r="CI74" s="1">
        <f t="shared" si="31"/>
        <v>1</v>
      </c>
      <c r="CJ74" s="1">
        <f t="shared" si="31"/>
        <v>2</v>
      </c>
      <c r="CK74" s="1">
        <f t="shared" si="31"/>
        <v>3</v>
      </c>
      <c r="CL74" s="1">
        <f t="shared" si="31"/>
        <v>4</v>
      </c>
      <c r="CM74" s="1">
        <f t="shared" si="31"/>
        <v>1</v>
      </c>
      <c r="CN74" s="1">
        <f t="shared" si="31"/>
        <v>2</v>
      </c>
      <c r="CO74" s="1">
        <f t="shared" si="31"/>
        <v>3</v>
      </c>
      <c r="CP74" s="1">
        <f t="shared" si="31"/>
        <v>4</v>
      </c>
      <c r="CQ74" s="1">
        <f t="shared" si="31"/>
        <v>1</v>
      </c>
      <c r="CR74" s="1">
        <f t="shared" si="31"/>
        <v>2</v>
      </c>
      <c r="CS74" s="1">
        <f t="shared" si="31"/>
        <v>3</v>
      </c>
      <c r="CT74" s="1">
        <f t="shared" si="31"/>
        <v>4</v>
      </c>
      <c r="CU74" s="1">
        <f t="shared" si="31"/>
        <v>1</v>
      </c>
      <c r="CV74" s="1">
        <f t="shared" si="31"/>
        <v>2</v>
      </c>
      <c r="CW74" s="1">
        <f t="shared" si="31"/>
        <v>3</v>
      </c>
      <c r="CX74" s="1">
        <f t="shared" si="31"/>
        <v>4</v>
      </c>
      <c r="CY74" s="1">
        <f t="shared" si="31"/>
        <v>1</v>
      </c>
      <c r="CZ74" s="1">
        <f t="shared" si="31"/>
        <v>2</v>
      </c>
      <c r="DA74" s="1">
        <f t="shared" si="31"/>
        <v>3</v>
      </c>
      <c r="DB74" s="1">
        <f t="shared" si="31"/>
        <v>4</v>
      </c>
      <c r="DC74" s="1">
        <f t="shared" si="31"/>
        <v>1</v>
      </c>
      <c r="DD74" s="1">
        <f t="shared" si="31"/>
        <v>2</v>
      </c>
      <c r="DE74" s="1">
        <f t="shared" si="31"/>
        <v>3</v>
      </c>
      <c r="DF74" s="1">
        <f t="shared" si="31"/>
        <v>4</v>
      </c>
      <c r="DG74" s="1">
        <f t="shared" si="31"/>
        <v>1</v>
      </c>
      <c r="DH74" s="1">
        <f t="shared" si="31"/>
        <v>2</v>
      </c>
      <c r="DI74" s="1">
        <f t="shared" si="31"/>
        <v>3</v>
      </c>
      <c r="DJ74" s="1">
        <f t="shared" si="31"/>
        <v>4</v>
      </c>
      <c r="DK74" s="1">
        <f t="shared" si="31"/>
        <v>1</v>
      </c>
      <c r="DL74" s="1">
        <f t="shared" si="31"/>
        <v>2</v>
      </c>
      <c r="DM74" s="1">
        <f t="shared" si="31"/>
        <v>3</v>
      </c>
    </row>
    <row r="75" spans="1:208" s="1" customFormat="1">
      <c r="C75" s="1" t="s">
        <v>252</v>
      </c>
      <c r="D75" s="111">
        <f>D67</f>
        <v>42156</v>
      </c>
      <c r="E75" s="111">
        <f t="shared" ref="E75:BP75" si="32">EDATE(D75,3)</f>
        <v>42248</v>
      </c>
      <c r="F75" s="111">
        <f t="shared" si="32"/>
        <v>42339</v>
      </c>
      <c r="G75" s="111">
        <f t="shared" si="32"/>
        <v>42430</v>
      </c>
      <c r="H75" s="111">
        <f t="shared" si="32"/>
        <v>42522</v>
      </c>
      <c r="I75" s="111">
        <f t="shared" si="32"/>
        <v>42614</v>
      </c>
      <c r="J75" s="111">
        <f t="shared" si="32"/>
        <v>42705</v>
      </c>
      <c r="K75" s="111">
        <f t="shared" si="32"/>
        <v>42795</v>
      </c>
      <c r="L75" s="111">
        <f t="shared" si="32"/>
        <v>42887</v>
      </c>
      <c r="M75" s="111">
        <f t="shared" si="32"/>
        <v>42979</v>
      </c>
      <c r="N75" s="111">
        <f t="shared" si="32"/>
        <v>43070</v>
      </c>
      <c r="O75" s="111">
        <f t="shared" si="32"/>
        <v>43160</v>
      </c>
      <c r="P75" s="111">
        <f t="shared" si="32"/>
        <v>43252</v>
      </c>
      <c r="Q75" s="111">
        <f t="shared" si="32"/>
        <v>43344</v>
      </c>
      <c r="R75" s="111">
        <f>EDATE(Q75,3)</f>
        <v>43435</v>
      </c>
      <c r="S75" s="111">
        <f t="shared" si="32"/>
        <v>43525</v>
      </c>
      <c r="T75" s="111">
        <f t="shared" si="32"/>
        <v>43617</v>
      </c>
      <c r="U75" s="111">
        <f t="shared" si="32"/>
        <v>43709</v>
      </c>
      <c r="V75" s="111">
        <f t="shared" si="32"/>
        <v>43800</v>
      </c>
      <c r="W75" s="111">
        <f t="shared" si="32"/>
        <v>43891</v>
      </c>
      <c r="X75" s="111">
        <f t="shared" si="32"/>
        <v>43983</v>
      </c>
      <c r="Y75" s="111">
        <f t="shared" si="32"/>
        <v>44075</v>
      </c>
      <c r="Z75" s="111">
        <f t="shared" si="32"/>
        <v>44166</v>
      </c>
      <c r="AA75" s="111">
        <f t="shared" si="32"/>
        <v>44256</v>
      </c>
      <c r="AB75" s="111">
        <f t="shared" si="32"/>
        <v>44348</v>
      </c>
      <c r="AC75" s="111">
        <f t="shared" si="32"/>
        <v>44440</v>
      </c>
      <c r="AD75" s="111">
        <f t="shared" si="32"/>
        <v>44531</v>
      </c>
      <c r="AE75" s="111">
        <f t="shared" si="32"/>
        <v>44621</v>
      </c>
      <c r="AF75" s="111">
        <f t="shared" si="32"/>
        <v>44713</v>
      </c>
      <c r="AG75" s="111">
        <f t="shared" si="32"/>
        <v>44805</v>
      </c>
      <c r="AH75" s="111">
        <f t="shared" si="32"/>
        <v>44896</v>
      </c>
      <c r="AI75" s="111">
        <f t="shared" si="32"/>
        <v>44986</v>
      </c>
      <c r="AJ75" s="111">
        <f t="shared" si="32"/>
        <v>45078</v>
      </c>
      <c r="AK75" s="111">
        <f t="shared" si="32"/>
        <v>45170</v>
      </c>
      <c r="AL75" s="111">
        <f t="shared" si="32"/>
        <v>45261</v>
      </c>
      <c r="AM75" s="111">
        <f t="shared" si="32"/>
        <v>45352</v>
      </c>
      <c r="AN75" s="111">
        <f t="shared" si="32"/>
        <v>45444</v>
      </c>
      <c r="AO75" s="111">
        <f t="shared" si="32"/>
        <v>45536</v>
      </c>
      <c r="AP75" s="111">
        <f t="shared" si="32"/>
        <v>45627</v>
      </c>
      <c r="AQ75" s="111">
        <f t="shared" si="32"/>
        <v>45717</v>
      </c>
      <c r="AR75" s="111">
        <f t="shared" si="32"/>
        <v>45809</v>
      </c>
      <c r="AS75" s="111">
        <f t="shared" si="32"/>
        <v>45901</v>
      </c>
      <c r="AT75" s="111">
        <f t="shared" si="32"/>
        <v>45992</v>
      </c>
      <c r="AU75" s="111">
        <f t="shared" si="32"/>
        <v>46082</v>
      </c>
      <c r="AV75" s="111">
        <f t="shared" si="32"/>
        <v>46174</v>
      </c>
      <c r="AW75" s="111">
        <f t="shared" si="32"/>
        <v>46266</v>
      </c>
      <c r="AX75" s="111">
        <f t="shared" si="32"/>
        <v>46357</v>
      </c>
      <c r="AY75" s="111">
        <f t="shared" si="32"/>
        <v>46447</v>
      </c>
      <c r="AZ75" s="111">
        <f t="shared" si="32"/>
        <v>46539</v>
      </c>
      <c r="BA75" s="111">
        <f t="shared" si="32"/>
        <v>46631</v>
      </c>
      <c r="BB75" s="111">
        <f t="shared" si="32"/>
        <v>46722</v>
      </c>
      <c r="BC75" s="111">
        <f t="shared" si="32"/>
        <v>46813</v>
      </c>
      <c r="BD75" s="111">
        <f t="shared" si="32"/>
        <v>46905</v>
      </c>
      <c r="BE75" s="111">
        <f t="shared" si="32"/>
        <v>46997</v>
      </c>
      <c r="BF75" s="111">
        <f t="shared" si="32"/>
        <v>47088</v>
      </c>
      <c r="BG75" s="111">
        <f t="shared" si="32"/>
        <v>47178</v>
      </c>
      <c r="BH75" s="111">
        <f t="shared" si="32"/>
        <v>47270</v>
      </c>
      <c r="BI75" s="111">
        <f t="shared" si="32"/>
        <v>47362</v>
      </c>
      <c r="BJ75" s="111">
        <f t="shared" si="32"/>
        <v>47453</v>
      </c>
      <c r="BK75" s="111">
        <f t="shared" si="32"/>
        <v>47543</v>
      </c>
      <c r="BL75" s="111">
        <f t="shared" si="32"/>
        <v>47635</v>
      </c>
      <c r="BM75" s="111">
        <f t="shared" si="32"/>
        <v>47727</v>
      </c>
      <c r="BN75" s="111">
        <f t="shared" si="32"/>
        <v>47818</v>
      </c>
      <c r="BO75" s="111">
        <f t="shared" si="32"/>
        <v>47908</v>
      </c>
      <c r="BP75" s="111">
        <f t="shared" si="32"/>
        <v>48000</v>
      </c>
      <c r="BQ75" s="111">
        <f t="shared" ref="BQ75:DM75" si="33">EDATE(BP75,3)</f>
        <v>48092</v>
      </c>
      <c r="BR75" s="111">
        <f t="shared" si="33"/>
        <v>48183</v>
      </c>
      <c r="BS75" s="111">
        <f t="shared" si="33"/>
        <v>48274</v>
      </c>
      <c r="BT75" s="111">
        <f t="shared" si="33"/>
        <v>48366</v>
      </c>
      <c r="BU75" s="111">
        <f t="shared" si="33"/>
        <v>48458</v>
      </c>
      <c r="BV75" s="111">
        <f t="shared" si="33"/>
        <v>48549</v>
      </c>
      <c r="BW75" s="111">
        <f t="shared" si="33"/>
        <v>48639</v>
      </c>
      <c r="BX75" s="111">
        <f t="shared" si="33"/>
        <v>48731</v>
      </c>
      <c r="BY75" s="111">
        <f t="shared" si="33"/>
        <v>48823</v>
      </c>
      <c r="BZ75" s="111">
        <f t="shared" si="33"/>
        <v>48914</v>
      </c>
      <c r="CA75" s="111">
        <f t="shared" si="33"/>
        <v>49004</v>
      </c>
      <c r="CB75" s="111">
        <f t="shared" si="33"/>
        <v>49096</v>
      </c>
      <c r="CC75" s="111">
        <f t="shared" si="33"/>
        <v>49188</v>
      </c>
      <c r="CD75" s="111">
        <f t="shared" si="33"/>
        <v>49279</v>
      </c>
      <c r="CE75" s="111">
        <f t="shared" si="33"/>
        <v>49369</v>
      </c>
      <c r="CF75" s="111">
        <f t="shared" si="33"/>
        <v>49461</v>
      </c>
      <c r="CG75" s="111">
        <f t="shared" si="33"/>
        <v>49553</v>
      </c>
      <c r="CH75" s="111">
        <f t="shared" si="33"/>
        <v>49644</v>
      </c>
      <c r="CI75" s="111">
        <f t="shared" si="33"/>
        <v>49735</v>
      </c>
      <c r="CJ75" s="111">
        <f t="shared" si="33"/>
        <v>49827</v>
      </c>
      <c r="CK75" s="111">
        <f t="shared" si="33"/>
        <v>49919</v>
      </c>
      <c r="CL75" s="111">
        <f t="shared" si="33"/>
        <v>50010</v>
      </c>
      <c r="CM75" s="111">
        <f t="shared" si="33"/>
        <v>50100</v>
      </c>
      <c r="CN75" s="111">
        <f t="shared" si="33"/>
        <v>50192</v>
      </c>
      <c r="CO75" s="111">
        <f t="shared" si="33"/>
        <v>50284</v>
      </c>
      <c r="CP75" s="111">
        <f t="shared" si="33"/>
        <v>50375</v>
      </c>
      <c r="CQ75" s="111">
        <f t="shared" si="33"/>
        <v>50465</v>
      </c>
      <c r="CR75" s="111">
        <f t="shared" si="33"/>
        <v>50557</v>
      </c>
      <c r="CS75" s="111">
        <f t="shared" si="33"/>
        <v>50649</v>
      </c>
      <c r="CT75" s="111">
        <f t="shared" si="33"/>
        <v>50740</v>
      </c>
      <c r="CU75" s="111">
        <f t="shared" si="33"/>
        <v>50830</v>
      </c>
      <c r="CV75" s="111">
        <f t="shared" si="33"/>
        <v>50922</v>
      </c>
      <c r="CW75" s="111">
        <f t="shared" si="33"/>
        <v>51014</v>
      </c>
      <c r="CX75" s="111">
        <f t="shared" si="33"/>
        <v>51105</v>
      </c>
      <c r="CY75" s="111">
        <f t="shared" si="33"/>
        <v>51196</v>
      </c>
      <c r="CZ75" s="111">
        <f t="shared" si="33"/>
        <v>51288</v>
      </c>
      <c r="DA75" s="111">
        <f t="shared" si="33"/>
        <v>51380</v>
      </c>
      <c r="DB75" s="111">
        <f t="shared" si="33"/>
        <v>51471</v>
      </c>
      <c r="DC75" s="111">
        <f t="shared" si="33"/>
        <v>51561</v>
      </c>
      <c r="DD75" s="111">
        <f t="shared" si="33"/>
        <v>51653</v>
      </c>
      <c r="DE75" s="111">
        <f t="shared" si="33"/>
        <v>51745</v>
      </c>
      <c r="DF75" s="111">
        <f t="shared" si="33"/>
        <v>51836</v>
      </c>
      <c r="DG75" s="111">
        <f t="shared" si="33"/>
        <v>51926</v>
      </c>
      <c r="DH75" s="111">
        <f t="shared" si="33"/>
        <v>52018</v>
      </c>
      <c r="DI75" s="111">
        <f t="shared" si="33"/>
        <v>52110</v>
      </c>
      <c r="DJ75" s="111">
        <f t="shared" si="33"/>
        <v>52201</v>
      </c>
      <c r="DK75" s="111">
        <f t="shared" si="33"/>
        <v>52291</v>
      </c>
      <c r="DL75" s="111">
        <f t="shared" si="33"/>
        <v>52383</v>
      </c>
      <c r="DM75" s="111">
        <f t="shared" si="33"/>
        <v>52475</v>
      </c>
    </row>
    <row r="76" spans="1:208" s="1" customFormat="1">
      <c r="C76" s="1" t="s">
        <v>253</v>
      </c>
      <c r="D76" s="1">
        <f t="shared" ref="D76:I76" si="34">SUMIFS(70:70,65:65,D73,66:66,D74)</f>
        <v>0</v>
      </c>
      <c r="E76" s="1">
        <f t="shared" si="34"/>
        <v>0</v>
      </c>
      <c r="F76" s="1">
        <f t="shared" si="34"/>
        <v>0</v>
      </c>
      <c r="G76" s="1">
        <f t="shared" si="34"/>
        <v>0</v>
      </c>
      <c r="H76" s="1">
        <f t="shared" si="34"/>
        <v>0</v>
      </c>
      <c r="I76" s="1">
        <f t="shared" si="34"/>
        <v>0</v>
      </c>
      <c r="J76" s="1">
        <f t="shared" ref="J76:AO76" si="35">SUMIFS(70:70,$2:$2,J$11,$3:$3,J$12)</f>
        <v>0</v>
      </c>
      <c r="K76" s="1">
        <f t="shared" si="35"/>
        <v>0</v>
      </c>
      <c r="L76" s="1">
        <f t="shared" si="35"/>
        <v>0</v>
      </c>
      <c r="M76" s="1">
        <f t="shared" si="35"/>
        <v>0</v>
      </c>
      <c r="N76" s="1">
        <f t="shared" si="35"/>
        <v>0</v>
      </c>
      <c r="O76" s="1">
        <f t="shared" si="35"/>
        <v>0</v>
      </c>
      <c r="P76" s="1">
        <f t="shared" si="35"/>
        <v>0</v>
      </c>
      <c r="Q76" s="1">
        <f t="shared" si="35"/>
        <v>0</v>
      </c>
      <c r="R76" s="1">
        <f t="shared" si="35"/>
        <v>0</v>
      </c>
      <c r="S76" s="1">
        <f t="shared" si="35"/>
        <v>0</v>
      </c>
      <c r="T76" s="1">
        <f t="shared" si="35"/>
        <v>0</v>
      </c>
      <c r="U76" s="1">
        <f t="shared" si="35"/>
        <v>0</v>
      </c>
      <c r="V76" s="1">
        <f t="shared" si="35"/>
        <v>0</v>
      </c>
      <c r="W76" s="1">
        <f t="shared" si="35"/>
        <v>0</v>
      </c>
      <c r="X76" s="1">
        <f t="shared" si="35"/>
        <v>0</v>
      </c>
      <c r="Y76" s="1">
        <f t="shared" si="35"/>
        <v>0</v>
      </c>
      <c r="Z76" s="1">
        <f t="shared" si="35"/>
        <v>0</v>
      </c>
      <c r="AA76" s="1">
        <f t="shared" si="35"/>
        <v>0</v>
      </c>
      <c r="AB76" s="1">
        <f t="shared" si="35"/>
        <v>0</v>
      </c>
      <c r="AC76" s="1">
        <f t="shared" si="35"/>
        <v>0</v>
      </c>
      <c r="AD76" s="1">
        <f t="shared" si="35"/>
        <v>0</v>
      </c>
      <c r="AE76" s="1">
        <f t="shared" si="35"/>
        <v>0</v>
      </c>
      <c r="AF76" s="1">
        <f t="shared" si="35"/>
        <v>0</v>
      </c>
      <c r="AG76" s="1">
        <f t="shared" si="35"/>
        <v>0</v>
      </c>
      <c r="AH76" s="1">
        <f t="shared" si="35"/>
        <v>0</v>
      </c>
      <c r="AI76" s="1">
        <f t="shared" si="35"/>
        <v>0</v>
      </c>
      <c r="AJ76" s="1">
        <f t="shared" si="35"/>
        <v>0</v>
      </c>
      <c r="AK76" s="1">
        <f t="shared" si="35"/>
        <v>0</v>
      </c>
      <c r="AL76" s="1">
        <f t="shared" si="35"/>
        <v>0</v>
      </c>
      <c r="AM76" s="1">
        <f t="shared" si="35"/>
        <v>0</v>
      </c>
      <c r="AN76" s="1">
        <f t="shared" si="35"/>
        <v>0</v>
      </c>
      <c r="AO76" s="1">
        <f t="shared" si="35"/>
        <v>0</v>
      </c>
      <c r="AP76" s="1">
        <f t="shared" ref="AP76:BU76" si="36">SUMIFS(70:70,$2:$2,AP$11,$3:$3,AP$12)</f>
        <v>0</v>
      </c>
      <c r="AQ76" s="1">
        <f t="shared" si="36"/>
        <v>0</v>
      </c>
      <c r="AR76" s="1">
        <f t="shared" si="36"/>
        <v>0</v>
      </c>
      <c r="AS76" s="1">
        <f t="shared" si="36"/>
        <v>0</v>
      </c>
      <c r="AT76" s="1">
        <f t="shared" si="36"/>
        <v>0</v>
      </c>
      <c r="AU76" s="1">
        <f t="shared" si="36"/>
        <v>0</v>
      </c>
      <c r="AV76" s="1">
        <f t="shared" si="36"/>
        <v>0</v>
      </c>
      <c r="AW76" s="1">
        <f t="shared" si="36"/>
        <v>0</v>
      </c>
      <c r="AX76" s="1">
        <f t="shared" si="36"/>
        <v>0</v>
      </c>
      <c r="AY76" s="1">
        <f t="shared" si="36"/>
        <v>0</v>
      </c>
      <c r="AZ76" s="1">
        <f t="shared" si="36"/>
        <v>0</v>
      </c>
      <c r="BA76" s="1">
        <f t="shared" si="36"/>
        <v>0</v>
      </c>
      <c r="BB76" s="1">
        <f t="shared" si="36"/>
        <v>0</v>
      </c>
      <c r="BC76" s="1">
        <f t="shared" si="36"/>
        <v>0</v>
      </c>
      <c r="BD76" s="1">
        <f t="shared" si="36"/>
        <v>0</v>
      </c>
      <c r="BE76" s="1">
        <f t="shared" si="36"/>
        <v>0</v>
      </c>
      <c r="BF76" s="1">
        <f t="shared" si="36"/>
        <v>0</v>
      </c>
      <c r="BG76" s="1">
        <f t="shared" si="36"/>
        <v>0</v>
      </c>
      <c r="BH76" s="1">
        <f t="shared" si="36"/>
        <v>0</v>
      </c>
      <c r="BI76" s="1">
        <f t="shared" si="36"/>
        <v>0</v>
      </c>
      <c r="BJ76" s="1">
        <f t="shared" si="36"/>
        <v>0</v>
      </c>
      <c r="BK76" s="1">
        <f t="shared" si="36"/>
        <v>0</v>
      </c>
      <c r="BL76" s="1">
        <f t="shared" si="36"/>
        <v>0</v>
      </c>
      <c r="BM76" s="1">
        <f t="shared" si="36"/>
        <v>0</v>
      </c>
      <c r="BN76" s="1">
        <f t="shared" si="36"/>
        <v>0</v>
      </c>
      <c r="BO76" s="1">
        <f t="shared" si="36"/>
        <v>0</v>
      </c>
      <c r="BP76" s="1">
        <f t="shared" si="36"/>
        <v>0</v>
      </c>
      <c r="BQ76" s="1">
        <f t="shared" si="36"/>
        <v>0</v>
      </c>
      <c r="BR76" s="1">
        <f t="shared" si="36"/>
        <v>0</v>
      </c>
      <c r="BS76" s="1">
        <f t="shared" si="36"/>
        <v>0</v>
      </c>
      <c r="BT76" s="1">
        <f t="shared" si="36"/>
        <v>0</v>
      </c>
      <c r="BU76" s="1">
        <f t="shared" si="36"/>
        <v>0</v>
      </c>
      <c r="BV76" s="1">
        <f t="shared" ref="BV76:DA76" si="37">SUMIFS(70:70,$2:$2,BV$11,$3:$3,BV$12)</f>
        <v>0</v>
      </c>
      <c r="BW76" s="1">
        <f t="shared" si="37"/>
        <v>0</v>
      </c>
      <c r="BX76" s="1">
        <f t="shared" si="37"/>
        <v>0</v>
      </c>
      <c r="BY76" s="1">
        <f t="shared" si="37"/>
        <v>0</v>
      </c>
      <c r="BZ76" s="1">
        <f t="shared" si="37"/>
        <v>0</v>
      </c>
      <c r="CA76" s="1">
        <f t="shared" si="37"/>
        <v>0</v>
      </c>
      <c r="CB76" s="1">
        <f t="shared" si="37"/>
        <v>0</v>
      </c>
      <c r="CC76" s="1">
        <f t="shared" si="37"/>
        <v>0</v>
      </c>
      <c r="CD76" s="1">
        <f t="shared" si="37"/>
        <v>0</v>
      </c>
      <c r="CE76" s="1">
        <f t="shared" si="37"/>
        <v>0</v>
      </c>
      <c r="CF76" s="1">
        <f t="shared" si="37"/>
        <v>0</v>
      </c>
      <c r="CG76" s="1">
        <f t="shared" si="37"/>
        <v>0</v>
      </c>
      <c r="CH76" s="1">
        <f t="shared" si="37"/>
        <v>0</v>
      </c>
      <c r="CI76" s="1">
        <f t="shared" si="37"/>
        <v>0</v>
      </c>
      <c r="CJ76" s="1">
        <f t="shared" si="37"/>
        <v>0</v>
      </c>
      <c r="CK76" s="1">
        <f t="shared" si="37"/>
        <v>0</v>
      </c>
      <c r="CL76" s="1">
        <f t="shared" si="37"/>
        <v>0</v>
      </c>
      <c r="CM76" s="1">
        <f t="shared" si="37"/>
        <v>0</v>
      </c>
      <c r="CN76" s="1">
        <f t="shared" si="37"/>
        <v>0</v>
      </c>
      <c r="CO76" s="1">
        <f t="shared" si="37"/>
        <v>0</v>
      </c>
      <c r="CP76" s="1">
        <f t="shared" si="37"/>
        <v>0</v>
      </c>
      <c r="CQ76" s="1">
        <f t="shared" si="37"/>
        <v>0</v>
      </c>
      <c r="CR76" s="1">
        <f t="shared" si="37"/>
        <v>0</v>
      </c>
      <c r="CS76" s="1">
        <f t="shared" si="37"/>
        <v>0</v>
      </c>
      <c r="CT76" s="1">
        <f t="shared" si="37"/>
        <v>0</v>
      </c>
      <c r="CU76" s="1">
        <f t="shared" si="37"/>
        <v>0</v>
      </c>
      <c r="CV76" s="1">
        <f t="shared" si="37"/>
        <v>0</v>
      </c>
      <c r="CW76" s="1">
        <f t="shared" si="37"/>
        <v>0</v>
      </c>
      <c r="CX76" s="1">
        <f t="shared" si="37"/>
        <v>0</v>
      </c>
      <c r="CY76" s="1">
        <f t="shared" si="37"/>
        <v>0</v>
      </c>
      <c r="CZ76" s="1">
        <f t="shared" si="37"/>
        <v>0</v>
      </c>
      <c r="DA76" s="1">
        <f t="shared" si="37"/>
        <v>0</v>
      </c>
      <c r="DB76" s="1">
        <f t="shared" ref="DB76:DM76" si="38">SUMIFS(70:70,$2:$2,DB$11,$3:$3,DB$12)</f>
        <v>0</v>
      </c>
      <c r="DC76" s="1">
        <f t="shared" si="38"/>
        <v>0</v>
      </c>
      <c r="DD76" s="1">
        <f t="shared" si="38"/>
        <v>0</v>
      </c>
      <c r="DE76" s="1">
        <f t="shared" si="38"/>
        <v>0</v>
      </c>
      <c r="DF76" s="1">
        <f t="shared" si="38"/>
        <v>0</v>
      </c>
      <c r="DG76" s="1">
        <f t="shared" si="38"/>
        <v>0</v>
      </c>
      <c r="DH76" s="1">
        <f t="shared" si="38"/>
        <v>0</v>
      </c>
      <c r="DI76" s="1">
        <f t="shared" si="38"/>
        <v>0</v>
      </c>
      <c r="DJ76" s="1">
        <f t="shared" si="38"/>
        <v>0</v>
      </c>
      <c r="DK76" s="1">
        <f t="shared" si="38"/>
        <v>0</v>
      </c>
      <c r="DL76" s="1">
        <f t="shared" si="38"/>
        <v>0</v>
      </c>
      <c r="DM76" s="1">
        <f t="shared" si="38"/>
        <v>0</v>
      </c>
    </row>
    <row r="77" spans="1:208" s="1" customFormat="1"/>
    <row r="78" spans="1:208" s="1" customFormat="1">
      <c r="D78" s="1">
        <f>YEAR(D61)</f>
        <v>2015</v>
      </c>
      <c r="E78" s="1">
        <f t="shared" ref="E78:N78" si="39">D78+1</f>
        <v>2016</v>
      </c>
      <c r="F78" s="1">
        <f t="shared" si="39"/>
        <v>2017</v>
      </c>
      <c r="G78" s="1">
        <f t="shared" si="39"/>
        <v>2018</v>
      </c>
      <c r="H78" s="1">
        <f t="shared" si="39"/>
        <v>2019</v>
      </c>
      <c r="I78" s="1">
        <f t="shared" si="39"/>
        <v>2020</v>
      </c>
      <c r="J78" s="1">
        <f t="shared" si="39"/>
        <v>2021</v>
      </c>
      <c r="K78" s="1">
        <f t="shared" si="39"/>
        <v>2022</v>
      </c>
      <c r="L78" s="1">
        <f t="shared" si="39"/>
        <v>2023</v>
      </c>
      <c r="M78" s="1">
        <f t="shared" si="39"/>
        <v>2024</v>
      </c>
      <c r="N78" s="1">
        <f t="shared" si="39"/>
        <v>2025</v>
      </c>
    </row>
    <row r="79" spans="1:208" s="1" customFormat="1">
      <c r="C79" s="1" t="s">
        <v>254</v>
      </c>
      <c r="D79" s="1">
        <f t="shared" ref="D79:N79" si="40">SUMIF(65:65,D78,70:70)</f>
        <v>0</v>
      </c>
      <c r="E79" s="1">
        <f t="shared" si="40"/>
        <v>0</v>
      </c>
      <c r="F79" s="1">
        <f t="shared" si="40"/>
        <v>0</v>
      </c>
      <c r="G79" s="1">
        <f t="shared" si="40"/>
        <v>0</v>
      </c>
      <c r="H79" s="1">
        <f t="shared" si="40"/>
        <v>0</v>
      </c>
      <c r="I79" s="1">
        <f t="shared" si="40"/>
        <v>0</v>
      </c>
      <c r="J79" s="1">
        <f t="shared" si="40"/>
        <v>0</v>
      </c>
      <c r="K79" s="1">
        <f t="shared" si="40"/>
        <v>0</v>
      </c>
      <c r="L79" s="1">
        <f t="shared" si="40"/>
        <v>0</v>
      </c>
      <c r="M79" s="1">
        <f t="shared" si="40"/>
        <v>0</v>
      </c>
      <c r="N79" s="1">
        <f t="shared" si="40"/>
        <v>0</v>
      </c>
    </row>
    <row r="80" spans="1:208" s="1" customFormat="1"/>
    <row r="81" spans="1:10">
      <c r="C81" t="s">
        <v>31</v>
      </c>
      <c r="H81" t="s">
        <v>250</v>
      </c>
      <c r="I81" t="s">
        <v>255</v>
      </c>
      <c r="J81" t="s">
        <v>256</v>
      </c>
    </row>
    <row r="82" spans="1:10">
      <c r="B82" s="79"/>
      <c r="D82">
        <f>YEAR(D61)</f>
        <v>2015</v>
      </c>
      <c r="H82">
        <v>1</v>
      </c>
      <c r="I82">
        <v>1</v>
      </c>
      <c r="J82">
        <v>3</v>
      </c>
    </row>
    <row r="83" spans="1:10">
      <c r="B83" s="79"/>
      <c r="D83">
        <f>YEAR(D64)</f>
        <v>2017</v>
      </c>
      <c r="H83">
        <v>2</v>
      </c>
      <c r="I83">
        <v>4</v>
      </c>
      <c r="J83">
        <v>6</v>
      </c>
    </row>
    <row r="84" spans="1:10">
      <c r="D84">
        <f>D83-D82</f>
        <v>2</v>
      </c>
      <c r="H84">
        <v>3</v>
      </c>
      <c r="I84">
        <v>7</v>
      </c>
      <c r="J84">
        <v>9</v>
      </c>
    </row>
    <row r="85" spans="1:10">
      <c r="C85" t="s">
        <v>250</v>
      </c>
      <c r="H85">
        <v>4</v>
      </c>
      <c r="I85">
        <v>10</v>
      </c>
      <c r="J85">
        <v>12</v>
      </c>
    </row>
    <row r="86" spans="1:10">
      <c r="D86">
        <f>ROUNDUP(MONTH(D61)/3,0)</f>
        <v>2</v>
      </c>
      <c r="E86" s="78">
        <f ca="1">DATE(D82,OFFSET($I$81,D86,0),1)</f>
        <v>42095</v>
      </c>
    </row>
    <row r="87" spans="1:10">
      <c r="D87">
        <f>ROUNDUP(MONTH(D64)/3,0)</f>
        <v>3</v>
      </c>
      <c r="E87" s="78">
        <f ca="1">DATE(D83,OFFSET($J$81,D87,0),1)</f>
        <v>42979</v>
      </c>
      <c r="F87" s="33"/>
      <c r="G87" s="33"/>
    </row>
    <row r="88" spans="1:10">
      <c r="E88">
        <f ca="1">ROUNDUP(DATEDIF(E86,E87,"m")/3,0)</f>
        <v>10</v>
      </c>
    </row>
    <row r="89" spans="1:10">
      <c r="B89" s="110"/>
    </row>
    <row r="90" spans="1:10">
      <c r="B90" t="s">
        <v>91</v>
      </c>
      <c r="C90" t="s">
        <v>257</v>
      </c>
      <c r="D90" s="110" t="e">
        <f ca="1">IRR(OFFSET($D76,0,0):OFFSET($D76,0,E88-1),0.0001)</f>
        <v>#NUM!</v>
      </c>
    </row>
    <row r="91" spans="1:10">
      <c r="B91" s="110"/>
      <c r="C91" t="s">
        <v>258</v>
      </c>
      <c r="D91" s="110" t="e">
        <f ca="1">(1+D90)^4-1</f>
        <v>#NUM!</v>
      </c>
    </row>
    <row r="92" spans="1:10" s="1" customFormat="1">
      <c r="C92" t="s">
        <v>259</v>
      </c>
      <c r="D92" s="110" t="e">
        <f ca="1">IRR(OFFSET($D79,0,0):OFFSET($D79,0,D84),0.0001)</f>
        <v>#NUM!</v>
      </c>
    </row>
    <row r="93" spans="1:10" s="1" customFormat="1"/>
    <row r="95" spans="1:10" s="38" customFormat="1">
      <c r="A95" s="38" t="s">
        <v>144</v>
      </c>
    </row>
    <row r="96" spans="1:10">
      <c r="B96" t="s">
        <v>92</v>
      </c>
      <c r="C96" t="s">
        <v>151</v>
      </c>
      <c r="D96" s="79">
        <v>42736</v>
      </c>
    </row>
    <row r="97" spans="1:159">
      <c r="C97" t="s">
        <v>176</v>
      </c>
      <c r="D97" s="79">
        <v>47088</v>
      </c>
    </row>
    <row r="98" spans="1:159">
      <c r="C98" t="s">
        <v>248</v>
      </c>
      <c r="D98" s="79">
        <v>47453</v>
      </c>
    </row>
    <row r="99" spans="1:159">
      <c r="C99" t="s">
        <v>327</v>
      </c>
      <c r="D99" s="128">
        <f>MAX(D97:D98)</f>
        <v>47453</v>
      </c>
    </row>
    <row r="100" spans="1:159">
      <c r="C100" t="s">
        <v>71</v>
      </c>
      <c r="D100" s="80">
        <f>YEAR(D101)</f>
        <v>2017</v>
      </c>
      <c r="E100" s="80">
        <f t="shared" ref="E100:P100" si="41">YEAR(E101)</f>
        <v>2017</v>
      </c>
      <c r="F100" s="80">
        <f t="shared" si="41"/>
        <v>2017</v>
      </c>
      <c r="G100" s="80">
        <f t="shared" si="41"/>
        <v>2017</v>
      </c>
      <c r="H100" s="80">
        <f t="shared" si="41"/>
        <v>2017</v>
      </c>
      <c r="I100" s="80">
        <f t="shared" si="41"/>
        <v>2017</v>
      </c>
      <c r="J100" s="80">
        <f t="shared" si="41"/>
        <v>2017</v>
      </c>
      <c r="K100" s="80">
        <f t="shared" si="41"/>
        <v>2017</v>
      </c>
      <c r="L100" s="80">
        <f t="shared" si="41"/>
        <v>2017</v>
      </c>
      <c r="M100" s="80">
        <f t="shared" si="41"/>
        <v>2017</v>
      </c>
      <c r="N100" s="80">
        <f t="shared" si="41"/>
        <v>2017</v>
      </c>
      <c r="O100" s="80">
        <f t="shared" si="41"/>
        <v>2017</v>
      </c>
      <c r="P100" s="80">
        <f t="shared" si="41"/>
        <v>2018</v>
      </c>
      <c r="Q100" s="80">
        <f t="shared" ref="Q100:AV100" si="42">YEAR(Q101)</f>
        <v>2018</v>
      </c>
      <c r="R100" s="80">
        <f t="shared" si="42"/>
        <v>2018</v>
      </c>
      <c r="S100" s="80">
        <f t="shared" si="42"/>
        <v>2018</v>
      </c>
      <c r="T100" s="80">
        <f t="shared" si="42"/>
        <v>2018</v>
      </c>
      <c r="U100" s="80">
        <f t="shared" si="42"/>
        <v>2018</v>
      </c>
      <c r="V100" s="80">
        <f t="shared" si="42"/>
        <v>2018</v>
      </c>
      <c r="W100" s="80">
        <f t="shared" si="42"/>
        <v>2018</v>
      </c>
      <c r="X100" s="80">
        <f t="shared" si="42"/>
        <v>2018</v>
      </c>
      <c r="Y100" s="80">
        <f t="shared" si="42"/>
        <v>2018</v>
      </c>
      <c r="Z100" s="80">
        <f t="shared" si="42"/>
        <v>2018</v>
      </c>
      <c r="AA100" s="80">
        <f t="shared" si="42"/>
        <v>2018</v>
      </c>
      <c r="AB100" s="80">
        <f t="shared" si="42"/>
        <v>2019</v>
      </c>
      <c r="AC100" s="80">
        <f t="shared" si="42"/>
        <v>2019</v>
      </c>
      <c r="AD100" s="80">
        <f t="shared" si="42"/>
        <v>2019</v>
      </c>
      <c r="AE100" s="80">
        <f t="shared" si="42"/>
        <v>2019</v>
      </c>
      <c r="AF100" s="80">
        <f t="shared" si="42"/>
        <v>2019</v>
      </c>
      <c r="AG100" s="80">
        <f t="shared" si="42"/>
        <v>2019</v>
      </c>
      <c r="AH100" s="80">
        <f t="shared" si="42"/>
        <v>2019</v>
      </c>
      <c r="AI100" s="80">
        <f t="shared" si="42"/>
        <v>2019</v>
      </c>
      <c r="AJ100" s="80">
        <f t="shared" si="42"/>
        <v>2019</v>
      </c>
      <c r="AK100" s="80">
        <f t="shared" si="42"/>
        <v>2019</v>
      </c>
      <c r="AL100" s="80">
        <f t="shared" si="42"/>
        <v>2019</v>
      </c>
      <c r="AM100" s="80">
        <f t="shared" si="42"/>
        <v>2019</v>
      </c>
      <c r="AN100" s="80">
        <f t="shared" si="42"/>
        <v>2020</v>
      </c>
      <c r="AO100" s="80">
        <f t="shared" si="42"/>
        <v>2020</v>
      </c>
      <c r="AP100" s="80">
        <f t="shared" si="42"/>
        <v>2020</v>
      </c>
      <c r="AQ100" s="80">
        <f t="shared" si="42"/>
        <v>2020</v>
      </c>
      <c r="AR100" s="80">
        <f t="shared" si="42"/>
        <v>2020</v>
      </c>
      <c r="AS100" s="80">
        <f t="shared" si="42"/>
        <v>2020</v>
      </c>
      <c r="AT100" s="80">
        <f t="shared" si="42"/>
        <v>2020</v>
      </c>
      <c r="AU100" s="80">
        <f t="shared" si="42"/>
        <v>2020</v>
      </c>
      <c r="AV100" s="80">
        <f t="shared" si="42"/>
        <v>2020</v>
      </c>
      <c r="AW100" s="80">
        <f t="shared" ref="AW100:CB100" si="43">YEAR(AW101)</f>
        <v>2020</v>
      </c>
      <c r="AX100" s="80">
        <f t="shared" si="43"/>
        <v>2020</v>
      </c>
      <c r="AY100" s="80">
        <f t="shared" si="43"/>
        <v>2020</v>
      </c>
      <c r="AZ100" s="80">
        <f t="shared" si="43"/>
        <v>2021</v>
      </c>
      <c r="BA100" s="80">
        <f t="shared" si="43"/>
        <v>2021</v>
      </c>
      <c r="BB100" s="80">
        <f t="shared" si="43"/>
        <v>2021</v>
      </c>
      <c r="BC100" s="80">
        <f t="shared" si="43"/>
        <v>2021</v>
      </c>
      <c r="BD100" s="80">
        <f t="shared" si="43"/>
        <v>2021</v>
      </c>
      <c r="BE100" s="80">
        <f t="shared" si="43"/>
        <v>2021</v>
      </c>
      <c r="BF100" s="80">
        <f t="shared" si="43"/>
        <v>2021</v>
      </c>
      <c r="BG100" s="80">
        <f t="shared" si="43"/>
        <v>2021</v>
      </c>
      <c r="BH100" s="80">
        <f t="shared" si="43"/>
        <v>2021</v>
      </c>
      <c r="BI100" s="80">
        <f t="shared" si="43"/>
        <v>2021</v>
      </c>
      <c r="BJ100" s="80">
        <f t="shared" si="43"/>
        <v>2021</v>
      </c>
      <c r="BK100" s="80">
        <f t="shared" si="43"/>
        <v>2021</v>
      </c>
      <c r="BL100" s="80">
        <f t="shared" si="43"/>
        <v>2022</v>
      </c>
      <c r="BM100" s="80">
        <f t="shared" si="43"/>
        <v>2022</v>
      </c>
      <c r="BN100" s="80">
        <f t="shared" si="43"/>
        <v>2022</v>
      </c>
      <c r="BO100" s="80">
        <f t="shared" si="43"/>
        <v>2022</v>
      </c>
      <c r="BP100" s="80">
        <f t="shared" si="43"/>
        <v>2022</v>
      </c>
      <c r="BQ100" s="80">
        <f t="shared" si="43"/>
        <v>2022</v>
      </c>
      <c r="BR100" s="80">
        <f t="shared" si="43"/>
        <v>2022</v>
      </c>
      <c r="BS100" s="80">
        <f t="shared" si="43"/>
        <v>2022</v>
      </c>
      <c r="BT100" s="80">
        <f t="shared" si="43"/>
        <v>2022</v>
      </c>
      <c r="BU100" s="80">
        <f t="shared" si="43"/>
        <v>2022</v>
      </c>
      <c r="BV100" s="80">
        <f t="shared" si="43"/>
        <v>2022</v>
      </c>
      <c r="BW100" s="80">
        <f t="shared" si="43"/>
        <v>2022</v>
      </c>
      <c r="BX100" s="80">
        <f t="shared" si="43"/>
        <v>2023</v>
      </c>
      <c r="BY100" s="80">
        <f t="shared" si="43"/>
        <v>2023</v>
      </c>
      <c r="BZ100" s="80">
        <f t="shared" si="43"/>
        <v>2023</v>
      </c>
      <c r="CA100" s="80">
        <f t="shared" si="43"/>
        <v>2023</v>
      </c>
      <c r="CB100" s="80">
        <f t="shared" si="43"/>
        <v>2023</v>
      </c>
      <c r="CC100" s="80">
        <f t="shared" ref="CC100:DH100" si="44">YEAR(CC101)</f>
        <v>2023</v>
      </c>
      <c r="CD100" s="80">
        <f t="shared" si="44"/>
        <v>2023</v>
      </c>
      <c r="CE100" s="80">
        <f t="shared" si="44"/>
        <v>2023</v>
      </c>
      <c r="CF100" s="80">
        <f t="shared" si="44"/>
        <v>2023</v>
      </c>
      <c r="CG100" s="80">
        <f t="shared" si="44"/>
        <v>2023</v>
      </c>
      <c r="CH100" s="80">
        <f t="shared" si="44"/>
        <v>2023</v>
      </c>
      <c r="CI100" s="80">
        <f t="shared" si="44"/>
        <v>2023</v>
      </c>
      <c r="CJ100" s="80">
        <f t="shared" si="44"/>
        <v>2024</v>
      </c>
      <c r="CK100" s="80">
        <f t="shared" si="44"/>
        <v>2024</v>
      </c>
      <c r="CL100" s="80">
        <f t="shared" si="44"/>
        <v>2024</v>
      </c>
      <c r="CM100" s="80">
        <f t="shared" si="44"/>
        <v>2024</v>
      </c>
      <c r="CN100" s="80">
        <f t="shared" si="44"/>
        <v>2024</v>
      </c>
      <c r="CO100" s="80">
        <f t="shared" si="44"/>
        <v>2024</v>
      </c>
      <c r="CP100" s="80">
        <f t="shared" si="44"/>
        <v>2024</v>
      </c>
      <c r="CQ100" s="80">
        <f t="shared" si="44"/>
        <v>2024</v>
      </c>
      <c r="CR100" s="80">
        <f t="shared" si="44"/>
        <v>2024</v>
      </c>
      <c r="CS100" s="80">
        <f t="shared" si="44"/>
        <v>2024</v>
      </c>
      <c r="CT100" s="80">
        <f t="shared" si="44"/>
        <v>2024</v>
      </c>
      <c r="CU100" s="80">
        <f t="shared" si="44"/>
        <v>2024</v>
      </c>
      <c r="CV100" s="80">
        <f t="shared" si="44"/>
        <v>2025</v>
      </c>
      <c r="CW100" s="80">
        <f t="shared" si="44"/>
        <v>2025</v>
      </c>
      <c r="CX100" s="80">
        <f t="shared" si="44"/>
        <v>2025</v>
      </c>
      <c r="CY100" s="80">
        <f t="shared" si="44"/>
        <v>2025</v>
      </c>
      <c r="CZ100" s="80">
        <f t="shared" si="44"/>
        <v>2025</v>
      </c>
      <c r="DA100" s="80">
        <f t="shared" si="44"/>
        <v>2025</v>
      </c>
      <c r="DB100" s="80">
        <f t="shared" si="44"/>
        <v>2025</v>
      </c>
      <c r="DC100" s="80">
        <f t="shared" si="44"/>
        <v>2025</v>
      </c>
      <c r="DD100" s="80">
        <f t="shared" si="44"/>
        <v>2025</v>
      </c>
      <c r="DE100" s="80">
        <f t="shared" si="44"/>
        <v>2025</v>
      </c>
      <c r="DF100" s="80">
        <f t="shared" si="44"/>
        <v>2025</v>
      </c>
      <c r="DG100" s="80">
        <f t="shared" si="44"/>
        <v>2025</v>
      </c>
      <c r="DH100" s="80">
        <f t="shared" si="44"/>
        <v>2026</v>
      </c>
      <c r="DI100" s="80">
        <f t="shared" ref="DI100:EN100" si="45">YEAR(DI101)</f>
        <v>2026</v>
      </c>
      <c r="DJ100" s="80">
        <f t="shared" si="45"/>
        <v>2026</v>
      </c>
      <c r="DK100" s="80">
        <f t="shared" si="45"/>
        <v>2026</v>
      </c>
      <c r="DL100" s="80">
        <f t="shared" si="45"/>
        <v>2026</v>
      </c>
      <c r="DM100" s="80">
        <f t="shared" si="45"/>
        <v>2026</v>
      </c>
      <c r="DN100" s="80">
        <f t="shared" si="45"/>
        <v>2026</v>
      </c>
      <c r="DO100" s="80">
        <f t="shared" si="45"/>
        <v>2026</v>
      </c>
      <c r="DP100" s="80">
        <f t="shared" si="45"/>
        <v>2026</v>
      </c>
      <c r="DQ100" s="80">
        <f t="shared" si="45"/>
        <v>2026</v>
      </c>
      <c r="DR100" s="80">
        <f t="shared" si="45"/>
        <v>2026</v>
      </c>
      <c r="DS100" s="80">
        <f t="shared" si="45"/>
        <v>2026</v>
      </c>
      <c r="DT100" s="80">
        <f t="shared" si="45"/>
        <v>2027</v>
      </c>
      <c r="DU100" s="80">
        <f t="shared" si="45"/>
        <v>2027</v>
      </c>
      <c r="DV100" s="80">
        <f t="shared" si="45"/>
        <v>2027</v>
      </c>
      <c r="DW100" s="80">
        <f t="shared" si="45"/>
        <v>2027</v>
      </c>
      <c r="DX100" s="80">
        <f t="shared" si="45"/>
        <v>2027</v>
      </c>
      <c r="DY100" s="80">
        <f t="shared" si="45"/>
        <v>2027</v>
      </c>
      <c r="DZ100" s="80">
        <f t="shared" si="45"/>
        <v>2027</v>
      </c>
      <c r="EA100" s="80">
        <f t="shared" si="45"/>
        <v>2027</v>
      </c>
      <c r="EB100" s="80">
        <f t="shared" si="45"/>
        <v>2027</v>
      </c>
      <c r="EC100" s="80">
        <f t="shared" si="45"/>
        <v>2027</v>
      </c>
      <c r="ED100" s="80">
        <f t="shared" si="45"/>
        <v>2027</v>
      </c>
      <c r="EE100" s="80">
        <f t="shared" si="45"/>
        <v>2027</v>
      </c>
      <c r="EF100" s="80">
        <f t="shared" si="45"/>
        <v>2028</v>
      </c>
      <c r="EG100" s="80">
        <f t="shared" si="45"/>
        <v>2028</v>
      </c>
      <c r="EH100" s="80">
        <f t="shared" si="45"/>
        <v>2028</v>
      </c>
      <c r="EI100" s="80">
        <f t="shared" si="45"/>
        <v>2028</v>
      </c>
      <c r="EJ100" s="80">
        <f t="shared" si="45"/>
        <v>2028</v>
      </c>
      <c r="EK100" s="80">
        <f t="shared" si="45"/>
        <v>2028</v>
      </c>
      <c r="EL100" s="80">
        <f t="shared" si="45"/>
        <v>2028</v>
      </c>
      <c r="EM100" s="80">
        <f t="shared" si="45"/>
        <v>2028</v>
      </c>
      <c r="EN100" s="80">
        <f t="shared" si="45"/>
        <v>2028</v>
      </c>
      <c r="EO100" s="80">
        <f t="shared" ref="EO100:FC100" si="46">YEAR(EO101)</f>
        <v>2028</v>
      </c>
      <c r="EP100" s="80">
        <f t="shared" si="46"/>
        <v>2028</v>
      </c>
      <c r="EQ100" s="80">
        <f t="shared" si="46"/>
        <v>2028</v>
      </c>
      <c r="ER100" s="80">
        <f t="shared" si="46"/>
        <v>2029</v>
      </c>
      <c r="ES100" s="80">
        <f t="shared" si="46"/>
        <v>2029</v>
      </c>
      <c r="ET100" s="80">
        <f t="shared" si="46"/>
        <v>2029</v>
      </c>
      <c r="EU100" s="80">
        <f t="shared" si="46"/>
        <v>2029</v>
      </c>
      <c r="EV100" s="80">
        <f t="shared" si="46"/>
        <v>2029</v>
      </c>
      <c r="EW100" s="80">
        <f t="shared" si="46"/>
        <v>2029</v>
      </c>
      <c r="EX100" s="80">
        <f t="shared" si="46"/>
        <v>2029</v>
      </c>
      <c r="EY100" s="80">
        <f t="shared" si="46"/>
        <v>2029</v>
      </c>
      <c r="EZ100" s="80">
        <f t="shared" si="46"/>
        <v>2029</v>
      </c>
      <c r="FA100" s="80">
        <f t="shared" si="46"/>
        <v>2029</v>
      </c>
      <c r="FB100" s="80">
        <f t="shared" si="46"/>
        <v>2029</v>
      </c>
      <c r="FC100" s="80">
        <f t="shared" si="46"/>
        <v>2029</v>
      </c>
    </row>
    <row r="101" spans="1:159">
      <c r="A101" t="s">
        <v>152</v>
      </c>
      <c r="C101" t="s">
        <v>154</v>
      </c>
      <c r="D101" s="78">
        <f>D96</f>
        <v>42736</v>
      </c>
      <c r="E101" s="78">
        <f>EDATE(D101,1)</f>
        <v>42767</v>
      </c>
      <c r="F101" s="78">
        <f t="shared" ref="F101:BQ101" si="47">EDATE(E101,1)</f>
        <v>42795</v>
      </c>
      <c r="G101" s="78">
        <f t="shared" si="47"/>
        <v>42826</v>
      </c>
      <c r="H101" s="78">
        <f t="shared" si="47"/>
        <v>42856</v>
      </c>
      <c r="I101" s="78">
        <f t="shared" si="47"/>
        <v>42887</v>
      </c>
      <c r="J101" s="78">
        <f t="shared" si="47"/>
        <v>42917</v>
      </c>
      <c r="K101" s="78">
        <f t="shared" si="47"/>
        <v>42948</v>
      </c>
      <c r="L101" s="78">
        <f t="shared" si="47"/>
        <v>42979</v>
      </c>
      <c r="M101" s="78">
        <f t="shared" si="47"/>
        <v>43009</v>
      </c>
      <c r="N101" s="78">
        <f t="shared" si="47"/>
        <v>43040</v>
      </c>
      <c r="O101" s="78">
        <f t="shared" si="47"/>
        <v>43070</v>
      </c>
      <c r="P101" s="78">
        <f t="shared" si="47"/>
        <v>43101</v>
      </c>
      <c r="Q101" s="78">
        <f t="shared" si="47"/>
        <v>43132</v>
      </c>
      <c r="R101" s="78">
        <f t="shared" si="47"/>
        <v>43160</v>
      </c>
      <c r="S101" s="78">
        <f t="shared" si="47"/>
        <v>43191</v>
      </c>
      <c r="T101" s="78">
        <f t="shared" si="47"/>
        <v>43221</v>
      </c>
      <c r="U101" s="78">
        <f t="shared" si="47"/>
        <v>43252</v>
      </c>
      <c r="V101" s="78">
        <f t="shared" si="47"/>
        <v>43282</v>
      </c>
      <c r="W101" s="78">
        <f t="shared" si="47"/>
        <v>43313</v>
      </c>
      <c r="X101" s="78">
        <f t="shared" si="47"/>
        <v>43344</v>
      </c>
      <c r="Y101" s="78">
        <f t="shared" si="47"/>
        <v>43374</v>
      </c>
      <c r="Z101" s="78">
        <f t="shared" si="47"/>
        <v>43405</v>
      </c>
      <c r="AA101" s="78">
        <f t="shared" si="47"/>
        <v>43435</v>
      </c>
      <c r="AB101" s="78">
        <f t="shared" si="47"/>
        <v>43466</v>
      </c>
      <c r="AC101" s="78">
        <f t="shared" si="47"/>
        <v>43497</v>
      </c>
      <c r="AD101" s="78">
        <f t="shared" si="47"/>
        <v>43525</v>
      </c>
      <c r="AE101" s="78">
        <f t="shared" si="47"/>
        <v>43556</v>
      </c>
      <c r="AF101" s="78">
        <f t="shared" si="47"/>
        <v>43586</v>
      </c>
      <c r="AG101" s="78">
        <f t="shared" si="47"/>
        <v>43617</v>
      </c>
      <c r="AH101" s="78">
        <f t="shared" si="47"/>
        <v>43647</v>
      </c>
      <c r="AI101" s="78">
        <f t="shared" si="47"/>
        <v>43678</v>
      </c>
      <c r="AJ101" s="78">
        <f t="shared" si="47"/>
        <v>43709</v>
      </c>
      <c r="AK101" s="78">
        <f t="shared" si="47"/>
        <v>43739</v>
      </c>
      <c r="AL101" s="78">
        <f t="shared" si="47"/>
        <v>43770</v>
      </c>
      <c r="AM101" s="78">
        <f t="shared" si="47"/>
        <v>43800</v>
      </c>
      <c r="AN101" s="78">
        <f t="shared" si="47"/>
        <v>43831</v>
      </c>
      <c r="AO101" s="78">
        <f t="shared" si="47"/>
        <v>43862</v>
      </c>
      <c r="AP101" s="78">
        <f t="shared" si="47"/>
        <v>43891</v>
      </c>
      <c r="AQ101" s="78">
        <f t="shared" si="47"/>
        <v>43922</v>
      </c>
      <c r="AR101" s="78">
        <f t="shared" si="47"/>
        <v>43952</v>
      </c>
      <c r="AS101" s="78">
        <f t="shared" si="47"/>
        <v>43983</v>
      </c>
      <c r="AT101" s="78">
        <f t="shared" si="47"/>
        <v>44013</v>
      </c>
      <c r="AU101" s="78">
        <f t="shared" si="47"/>
        <v>44044</v>
      </c>
      <c r="AV101" s="78">
        <f t="shared" si="47"/>
        <v>44075</v>
      </c>
      <c r="AW101" s="78">
        <f t="shared" si="47"/>
        <v>44105</v>
      </c>
      <c r="AX101" s="78">
        <f t="shared" si="47"/>
        <v>44136</v>
      </c>
      <c r="AY101" s="78">
        <f t="shared" si="47"/>
        <v>44166</v>
      </c>
      <c r="AZ101" s="78">
        <f t="shared" si="47"/>
        <v>44197</v>
      </c>
      <c r="BA101" s="78">
        <f t="shared" si="47"/>
        <v>44228</v>
      </c>
      <c r="BB101" s="78">
        <f t="shared" si="47"/>
        <v>44256</v>
      </c>
      <c r="BC101" s="78">
        <f t="shared" si="47"/>
        <v>44287</v>
      </c>
      <c r="BD101" s="78">
        <f t="shared" si="47"/>
        <v>44317</v>
      </c>
      <c r="BE101" s="78">
        <f t="shared" si="47"/>
        <v>44348</v>
      </c>
      <c r="BF101" s="78">
        <f t="shared" si="47"/>
        <v>44378</v>
      </c>
      <c r="BG101" s="78">
        <f t="shared" si="47"/>
        <v>44409</v>
      </c>
      <c r="BH101" s="78">
        <f t="shared" si="47"/>
        <v>44440</v>
      </c>
      <c r="BI101" s="78">
        <f t="shared" si="47"/>
        <v>44470</v>
      </c>
      <c r="BJ101" s="78">
        <f t="shared" si="47"/>
        <v>44501</v>
      </c>
      <c r="BK101" s="78">
        <f t="shared" si="47"/>
        <v>44531</v>
      </c>
      <c r="BL101" s="78">
        <f t="shared" si="47"/>
        <v>44562</v>
      </c>
      <c r="BM101" s="78">
        <f t="shared" si="47"/>
        <v>44593</v>
      </c>
      <c r="BN101" s="78">
        <f t="shared" si="47"/>
        <v>44621</v>
      </c>
      <c r="BO101" s="78">
        <f t="shared" si="47"/>
        <v>44652</v>
      </c>
      <c r="BP101" s="78">
        <f t="shared" si="47"/>
        <v>44682</v>
      </c>
      <c r="BQ101" s="78">
        <f t="shared" si="47"/>
        <v>44713</v>
      </c>
      <c r="BR101" s="78">
        <f t="shared" ref="BR101:EC101" si="48">EDATE(BQ101,1)</f>
        <v>44743</v>
      </c>
      <c r="BS101" s="78">
        <f t="shared" si="48"/>
        <v>44774</v>
      </c>
      <c r="BT101" s="78">
        <f t="shared" si="48"/>
        <v>44805</v>
      </c>
      <c r="BU101" s="78">
        <f t="shared" si="48"/>
        <v>44835</v>
      </c>
      <c r="BV101" s="78">
        <f t="shared" si="48"/>
        <v>44866</v>
      </c>
      <c r="BW101" s="78">
        <f t="shared" si="48"/>
        <v>44896</v>
      </c>
      <c r="BX101" s="78">
        <f t="shared" si="48"/>
        <v>44927</v>
      </c>
      <c r="BY101" s="78">
        <f t="shared" si="48"/>
        <v>44958</v>
      </c>
      <c r="BZ101" s="78">
        <f t="shared" si="48"/>
        <v>44986</v>
      </c>
      <c r="CA101" s="78">
        <f t="shared" si="48"/>
        <v>45017</v>
      </c>
      <c r="CB101" s="78">
        <f t="shared" si="48"/>
        <v>45047</v>
      </c>
      <c r="CC101" s="78">
        <f t="shared" si="48"/>
        <v>45078</v>
      </c>
      <c r="CD101" s="78">
        <f t="shared" si="48"/>
        <v>45108</v>
      </c>
      <c r="CE101" s="78">
        <f t="shared" si="48"/>
        <v>45139</v>
      </c>
      <c r="CF101" s="78">
        <f t="shared" si="48"/>
        <v>45170</v>
      </c>
      <c r="CG101" s="78">
        <f t="shared" si="48"/>
        <v>45200</v>
      </c>
      <c r="CH101" s="78">
        <f t="shared" si="48"/>
        <v>45231</v>
      </c>
      <c r="CI101" s="78">
        <f t="shared" si="48"/>
        <v>45261</v>
      </c>
      <c r="CJ101" s="78">
        <f t="shared" si="48"/>
        <v>45292</v>
      </c>
      <c r="CK101" s="78">
        <f t="shared" si="48"/>
        <v>45323</v>
      </c>
      <c r="CL101" s="78">
        <f t="shared" si="48"/>
        <v>45352</v>
      </c>
      <c r="CM101" s="78">
        <f t="shared" si="48"/>
        <v>45383</v>
      </c>
      <c r="CN101" s="78">
        <f t="shared" si="48"/>
        <v>45413</v>
      </c>
      <c r="CO101" s="78">
        <f t="shared" si="48"/>
        <v>45444</v>
      </c>
      <c r="CP101" s="78">
        <f t="shared" si="48"/>
        <v>45474</v>
      </c>
      <c r="CQ101" s="78">
        <f t="shared" si="48"/>
        <v>45505</v>
      </c>
      <c r="CR101" s="78">
        <f t="shared" si="48"/>
        <v>45536</v>
      </c>
      <c r="CS101" s="78">
        <f t="shared" si="48"/>
        <v>45566</v>
      </c>
      <c r="CT101" s="78">
        <f t="shared" si="48"/>
        <v>45597</v>
      </c>
      <c r="CU101" s="78">
        <f t="shared" si="48"/>
        <v>45627</v>
      </c>
      <c r="CV101" s="78">
        <f t="shared" si="48"/>
        <v>45658</v>
      </c>
      <c r="CW101" s="78">
        <f t="shared" si="48"/>
        <v>45689</v>
      </c>
      <c r="CX101" s="78">
        <f t="shared" si="48"/>
        <v>45717</v>
      </c>
      <c r="CY101" s="78">
        <f t="shared" si="48"/>
        <v>45748</v>
      </c>
      <c r="CZ101" s="78">
        <f t="shared" si="48"/>
        <v>45778</v>
      </c>
      <c r="DA101" s="78">
        <f t="shared" si="48"/>
        <v>45809</v>
      </c>
      <c r="DB101" s="78">
        <f t="shared" si="48"/>
        <v>45839</v>
      </c>
      <c r="DC101" s="78">
        <f t="shared" si="48"/>
        <v>45870</v>
      </c>
      <c r="DD101" s="78">
        <f t="shared" si="48"/>
        <v>45901</v>
      </c>
      <c r="DE101" s="78">
        <f t="shared" si="48"/>
        <v>45931</v>
      </c>
      <c r="DF101" s="78">
        <f t="shared" si="48"/>
        <v>45962</v>
      </c>
      <c r="DG101" s="78">
        <f t="shared" si="48"/>
        <v>45992</v>
      </c>
      <c r="DH101" s="78">
        <f t="shared" si="48"/>
        <v>46023</v>
      </c>
      <c r="DI101" s="78">
        <f t="shared" si="48"/>
        <v>46054</v>
      </c>
      <c r="DJ101" s="78">
        <f t="shared" si="48"/>
        <v>46082</v>
      </c>
      <c r="DK101" s="78">
        <f t="shared" si="48"/>
        <v>46113</v>
      </c>
      <c r="DL101" s="78">
        <f t="shared" si="48"/>
        <v>46143</v>
      </c>
      <c r="DM101" s="78">
        <f t="shared" si="48"/>
        <v>46174</v>
      </c>
      <c r="DN101" s="78">
        <f t="shared" si="48"/>
        <v>46204</v>
      </c>
      <c r="DO101" s="78">
        <f t="shared" si="48"/>
        <v>46235</v>
      </c>
      <c r="DP101" s="78">
        <f t="shared" si="48"/>
        <v>46266</v>
      </c>
      <c r="DQ101" s="78">
        <f t="shared" si="48"/>
        <v>46296</v>
      </c>
      <c r="DR101" s="78">
        <f t="shared" si="48"/>
        <v>46327</v>
      </c>
      <c r="DS101" s="78">
        <f t="shared" si="48"/>
        <v>46357</v>
      </c>
      <c r="DT101" s="78">
        <f t="shared" si="48"/>
        <v>46388</v>
      </c>
      <c r="DU101" s="78">
        <f t="shared" si="48"/>
        <v>46419</v>
      </c>
      <c r="DV101" s="78">
        <f t="shared" si="48"/>
        <v>46447</v>
      </c>
      <c r="DW101" s="78">
        <f t="shared" si="48"/>
        <v>46478</v>
      </c>
      <c r="DX101" s="78">
        <f t="shared" si="48"/>
        <v>46508</v>
      </c>
      <c r="DY101" s="78">
        <f t="shared" si="48"/>
        <v>46539</v>
      </c>
      <c r="DZ101" s="78">
        <f t="shared" si="48"/>
        <v>46569</v>
      </c>
      <c r="EA101" s="78">
        <f t="shared" si="48"/>
        <v>46600</v>
      </c>
      <c r="EB101" s="78">
        <f t="shared" si="48"/>
        <v>46631</v>
      </c>
      <c r="EC101" s="78">
        <f t="shared" si="48"/>
        <v>46661</v>
      </c>
      <c r="ED101" s="78">
        <f t="shared" ref="ED101:FC101" si="49">EDATE(EC101,1)</f>
        <v>46692</v>
      </c>
      <c r="EE101" s="78">
        <f t="shared" si="49"/>
        <v>46722</v>
      </c>
      <c r="EF101" s="78">
        <f t="shared" si="49"/>
        <v>46753</v>
      </c>
      <c r="EG101" s="78">
        <f t="shared" si="49"/>
        <v>46784</v>
      </c>
      <c r="EH101" s="78">
        <f t="shared" si="49"/>
        <v>46813</v>
      </c>
      <c r="EI101" s="78">
        <f t="shared" si="49"/>
        <v>46844</v>
      </c>
      <c r="EJ101" s="78">
        <f t="shared" si="49"/>
        <v>46874</v>
      </c>
      <c r="EK101" s="78">
        <f t="shared" si="49"/>
        <v>46905</v>
      </c>
      <c r="EL101" s="78">
        <f t="shared" si="49"/>
        <v>46935</v>
      </c>
      <c r="EM101" s="78">
        <f t="shared" si="49"/>
        <v>46966</v>
      </c>
      <c r="EN101" s="78">
        <f t="shared" si="49"/>
        <v>46997</v>
      </c>
      <c r="EO101" s="78">
        <f t="shared" si="49"/>
        <v>47027</v>
      </c>
      <c r="EP101" s="78">
        <f t="shared" si="49"/>
        <v>47058</v>
      </c>
      <c r="EQ101" s="78">
        <f t="shared" si="49"/>
        <v>47088</v>
      </c>
      <c r="ER101" s="78">
        <f t="shared" si="49"/>
        <v>47119</v>
      </c>
      <c r="ES101" s="78">
        <f t="shared" si="49"/>
        <v>47150</v>
      </c>
      <c r="ET101" s="78">
        <f t="shared" si="49"/>
        <v>47178</v>
      </c>
      <c r="EU101" s="78">
        <f t="shared" si="49"/>
        <v>47209</v>
      </c>
      <c r="EV101" s="78">
        <f t="shared" si="49"/>
        <v>47239</v>
      </c>
      <c r="EW101" s="78">
        <f t="shared" si="49"/>
        <v>47270</v>
      </c>
      <c r="EX101" s="78">
        <f t="shared" si="49"/>
        <v>47300</v>
      </c>
      <c r="EY101" s="78">
        <f t="shared" si="49"/>
        <v>47331</v>
      </c>
      <c r="EZ101" s="78">
        <f t="shared" si="49"/>
        <v>47362</v>
      </c>
      <c r="FA101" s="78">
        <f t="shared" si="49"/>
        <v>47392</v>
      </c>
      <c r="FB101" s="78">
        <f t="shared" si="49"/>
        <v>47423</v>
      </c>
      <c r="FC101" s="78">
        <f t="shared" si="49"/>
        <v>47453</v>
      </c>
    </row>
    <row r="102" spans="1:159">
      <c r="C102" s="9" t="s">
        <v>83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252958.9</v>
      </c>
      <c r="P102" s="3">
        <v>689465.49</v>
      </c>
      <c r="Q102" s="3">
        <v>689465.49</v>
      </c>
      <c r="R102" s="3">
        <v>689465.49</v>
      </c>
      <c r="S102" s="3">
        <v>689465.49</v>
      </c>
      <c r="T102" s="3">
        <v>689465.49</v>
      </c>
      <c r="U102" s="3">
        <v>689465.49</v>
      </c>
      <c r="V102" s="3">
        <v>689465.49</v>
      </c>
      <c r="W102" s="3">
        <v>689465.49</v>
      </c>
      <c r="X102" s="3">
        <v>689465.49</v>
      </c>
      <c r="Y102" s="3">
        <v>689465.49</v>
      </c>
      <c r="Z102" s="3">
        <v>689465.49</v>
      </c>
      <c r="AA102" s="3">
        <v>689465.49</v>
      </c>
      <c r="AB102" s="3">
        <v>747146.78</v>
      </c>
      <c r="AC102" s="3">
        <v>747146.78</v>
      </c>
      <c r="AD102" s="3">
        <v>747146.78</v>
      </c>
      <c r="AE102" s="3">
        <v>747146.78</v>
      </c>
      <c r="AF102" s="3">
        <v>747146.78</v>
      </c>
      <c r="AG102" s="3">
        <v>747146.78</v>
      </c>
      <c r="AH102" s="3">
        <v>747146.78</v>
      </c>
      <c r="AI102" s="3">
        <v>747146.78</v>
      </c>
      <c r="AJ102" s="3">
        <v>747146.78</v>
      </c>
      <c r="AK102" s="3">
        <v>747146.78</v>
      </c>
      <c r="AL102" s="3">
        <v>747146.78</v>
      </c>
      <c r="AM102" s="3">
        <v>747146.78</v>
      </c>
      <c r="AN102" s="3">
        <v>991920.31</v>
      </c>
      <c r="AO102" s="3">
        <v>991920.31</v>
      </c>
      <c r="AP102" s="3">
        <v>991920.31</v>
      </c>
      <c r="AQ102" s="3">
        <v>991920.31</v>
      </c>
      <c r="AR102" s="3">
        <v>991920.31</v>
      </c>
      <c r="AS102" s="3">
        <v>991920.31</v>
      </c>
      <c r="AT102" s="3">
        <v>991920.31</v>
      </c>
      <c r="AU102" s="3">
        <v>991920.31</v>
      </c>
      <c r="AV102" s="3">
        <v>991920.31</v>
      </c>
      <c r="AW102" s="3">
        <v>991920.31</v>
      </c>
      <c r="AX102" s="3">
        <v>991920.31</v>
      </c>
      <c r="AY102" s="3">
        <v>991920.31</v>
      </c>
      <c r="AZ102" s="3">
        <v>1095195.31</v>
      </c>
      <c r="BA102" s="3">
        <v>1095195.31</v>
      </c>
      <c r="BB102" s="3">
        <v>1095195.31</v>
      </c>
      <c r="BC102" s="3">
        <v>1095195.31</v>
      </c>
      <c r="BD102" s="3">
        <v>1095195.31</v>
      </c>
      <c r="BE102" s="3">
        <v>1095195.31</v>
      </c>
      <c r="BF102" s="3">
        <v>1095195.31</v>
      </c>
      <c r="BG102" s="3">
        <v>1095195.31</v>
      </c>
      <c r="BH102" s="3">
        <v>1095195.31</v>
      </c>
      <c r="BI102" s="3">
        <v>1095195.31</v>
      </c>
      <c r="BJ102" s="3">
        <v>1095195.31</v>
      </c>
      <c r="BK102" s="3">
        <v>1095195.31</v>
      </c>
      <c r="BL102" s="3">
        <v>1220072.78</v>
      </c>
      <c r="BM102" s="3">
        <v>1220072.78</v>
      </c>
      <c r="BN102" s="3">
        <v>1220072.78</v>
      </c>
      <c r="BO102" s="3">
        <v>1220072.78</v>
      </c>
      <c r="BP102" s="3">
        <v>1220072.78</v>
      </c>
      <c r="BQ102" s="3">
        <v>1220072.78</v>
      </c>
      <c r="BR102" s="3">
        <v>1220072.78</v>
      </c>
      <c r="BS102" s="3">
        <v>1220072.78</v>
      </c>
      <c r="BT102" s="3">
        <v>1220072.78</v>
      </c>
      <c r="BU102" s="3">
        <v>1220072.78</v>
      </c>
      <c r="BV102" s="3">
        <v>1220072.78</v>
      </c>
      <c r="BW102" s="3">
        <v>1220072.78</v>
      </c>
      <c r="BX102" s="3">
        <v>1281341.07</v>
      </c>
      <c r="BY102" s="3">
        <v>1281341.07</v>
      </c>
      <c r="BZ102" s="3">
        <v>1281341.07</v>
      </c>
      <c r="CA102" s="3">
        <v>1281341.07</v>
      </c>
      <c r="CB102" s="3">
        <v>1281341.07</v>
      </c>
      <c r="CC102" s="3">
        <v>1281341.07</v>
      </c>
      <c r="CD102" s="3">
        <v>1281341.07</v>
      </c>
      <c r="CE102" s="3">
        <v>1281341.07</v>
      </c>
      <c r="CF102" s="3">
        <v>1281341.07</v>
      </c>
      <c r="CG102" s="3">
        <v>1281341.07</v>
      </c>
      <c r="CH102" s="3">
        <v>1281341.07</v>
      </c>
      <c r="CI102" s="3">
        <v>1281341.07</v>
      </c>
      <c r="CJ102" s="3">
        <v>1363630.8</v>
      </c>
      <c r="CK102" s="3">
        <v>1363630.8</v>
      </c>
      <c r="CL102" s="3">
        <v>1363630.8</v>
      </c>
      <c r="CM102" s="3">
        <v>1363630.8</v>
      </c>
      <c r="CN102" s="3">
        <v>1363630.8</v>
      </c>
      <c r="CO102" s="3">
        <v>1363630.8</v>
      </c>
      <c r="CP102" s="3">
        <v>1363630.8</v>
      </c>
      <c r="CQ102" s="3">
        <v>1363630.8</v>
      </c>
      <c r="CR102" s="3">
        <v>1363630.8</v>
      </c>
      <c r="CS102" s="3">
        <v>1363630.8</v>
      </c>
      <c r="CT102" s="3">
        <v>1363630.8</v>
      </c>
      <c r="CU102" s="3">
        <v>1363630.8</v>
      </c>
      <c r="CV102" s="3">
        <v>1428637.84</v>
      </c>
      <c r="CW102" s="3">
        <v>1428637.84</v>
      </c>
      <c r="CX102" s="3">
        <v>1428637.84</v>
      </c>
      <c r="CY102" s="3">
        <v>1428637.84</v>
      </c>
      <c r="CZ102" s="3">
        <v>1428637.84</v>
      </c>
      <c r="DA102" s="3">
        <v>1428637.84</v>
      </c>
      <c r="DB102" s="3">
        <v>1428637.84</v>
      </c>
      <c r="DC102" s="3">
        <v>1428637.84</v>
      </c>
      <c r="DD102" s="3">
        <v>1428637.84</v>
      </c>
      <c r="DE102" s="3">
        <v>1428637.84</v>
      </c>
      <c r="DF102" s="3">
        <v>1428637.84</v>
      </c>
      <c r="DG102" s="3">
        <v>1428637.84</v>
      </c>
      <c r="DH102" s="3">
        <v>1507431.02</v>
      </c>
      <c r="DI102" s="3">
        <v>1507431.02</v>
      </c>
      <c r="DJ102" s="3">
        <v>1507431.02</v>
      </c>
      <c r="DK102" s="3">
        <v>1507431.02</v>
      </c>
      <c r="DL102" s="3">
        <v>1507431.02</v>
      </c>
      <c r="DM102" s="3">
        <v>1507431.02</v>
      </c>
      <c r="DN102" s="3">
        <v>1507431.02</v>
      </c>
      <c r="DO102" s="3">
        <v>1507431.02</v>
      </c>
      <c r="DP102" s="3">
        <v>1507431.02</v>
      </c>
      <c r="DQ102" s="3">
        <v>1507431.02</v>
      </c>
      <c r="DR102" s="3">
        <v>1507431.02</v>
      </c>
      <c r="DS102" s="3">
        <v>1507431.02</v>
      </c>
      <c r="DT102" s="3">
        <v>1600328.55</v>
      </c>
      <c r="DU102" s="3">
        <v>1600328.55</v>
      </c>
      <c r="DV102" s="3">
        <v>1600328.55</v>
      </c>
      <c r="DW102" s="3">
        <v>1600328.55</v>
      </c>
      <c r="DX102" s="3">
        <v>1600328.55</v>
      </c>
      <c r="DY102" s="3">
        <v>1600328.55</v>
      </c>
      <c r="DZ102" s="3">
        <v>1600328.55</v>
      </c>
      <c r="EA102" s="3">
        <v>1600328.55</v>
      </c>
      <c r="EB102" s="3">
        <v>1600328.55</v>
      </c>
      <c r="EC102" s="3">
        <v>1600328.55</v>
      </c>
      <c r="ED102" s="3">
        <v>1600328.55</v>
      </c>
      <c r="EE102" s="3">
        <v>1600328.55</v>
      </c>
      <c r="EF102" s="3">
        <v>1713022.69</v>
      </c>
      <c r="EG102" s="3">
        <v>1713022.69</v>
      </c>
      <c r="EH102" s="3">
        <v>1713022.69</v>
      </c>
      <c r="EI102" s="3">
        <v>1713022.69</v>
      </c>
      <c r="EJ102" s="3">
        <v>1713022.69</v>
      </c>
      <c r="EK102" s="3">
        <v>1713022.69</v>
      </c>
      <c r="EL102" s="3">
        <v>1713022.69</v>
      </c>
      <c r="EM102" s="3">
        <v>1713022.69</v>
      </c>
      <c r="EN102" s="3">
        <v>1713022.69</v>
      </c>
      <c r="EO102" s="3">
        <v>1713022.69</v>
      </c>
      <c r="EP102" s="3">
        <v>1713022.69</v>
      </c>
      <c r="EQ102" s="3">
        <v>1713022.69</v>
      </c>
      <c r="ER102" s="3">
        <v>1713022.69</v>
      </c>
      <c r="ES102" s="3">
        <v>1713022.69</v>
      </c>
      <c r="ET102" s="3">
        <v>1713022.69</v>
      </c>
      <c r="EU102" s="3">
        <v>1713022.69</v>
      </c>
      <c r="EV102" s="3">
        <v>1713022.69</v>
      </c>
      <c r="EW102" s="3">
        <v>1713022.69</v>
      </c>
      <c r="EX102" s="3">
        <v>1713022.69</v>
      </c>
      <c r="EY102" s="3">
        <v>1713022.69</v>
      </c>
      <c r="EZ102" s="3">
        <v>1713022.69</v>
      </c>
      <c r="FA102" s="3">
        <v>1713022.69</v>
      </c>
      <c r="FB102" s="3">
        <v>1713022.69</v>
      </c>
      <c r="FC102" s="3">
        <v>1713022.69</v>
      </c>
    </row>
    <row r="103" spans="1:159">
      <c r="C103" t="s">
        <v>27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0</v>
      </c>
      <c r="AQ103" s="3">
        <v>0</v>
      </c>
      <c r="AR103" s="3">
        <v>0</v>
      </c>
      <c r="AS103" s="3">
        <v>0</v>
      </c>
      <c r="AT103" s="3">
        <v>0</v>
      </c>
      <c r="AU103" s="3">
        <v>0</v>
      </c>
      <c r="AV103" s="3">
        <v>0</v>
      </c>
      <c r="AW103" s="3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0</v>
      </c>
      <c r="BC103" s="3">
        <v>0</v>
      </c>
      <c r="BD103" s="3">
        <v>0</v>
      </c>
      <c r="BE103" s="3">
        <v>0</v>
      </c>
      <c r="BF103" s="3">
        <v>0</v>
      </c>
      <c r="BG103" s="3">
        <v>0</v>
      </c>
      <c r="BH103" s="3">
        <v>0</v>
      </c>
      <c r="BI103" s="3">
        <v>0</v>
      </c>
      <c r="BJ103" s="3">
        <v>0</v>
      </c>
      <c r="BK103" s="3">
        <v>0</v>
      </c>
      <c r="BL103" s="3">
        <v>0</v>
      </c>
      <c r="BM103" s="3">
        <v>0</v>
      </c>
      <c r="BN103" s="3">
        <v>0</v>
      </c>
      <c r="BO103" s="3">
        <v>0</v>
      </c>
      <c r="BP103" s="3">
        <v>0</v>
      </c>
      <c r="BQ103" s="3">
        <v>0</v>
      </c>
      <c r="BR103" s="3">
        <v>0</v>
      </c>
      <c r="BS103" s="3">
        <v>0</v>
      </c>
      <c r="BT103" s="3">
        <v>0</v>
      </c>
      <c r="BU103" s="3">
        <v>0</v>
      </c>
      <c r="BV103" s="3">
        <v>0</v>
      </c>
      <c r="BW103" s="3">
        <v>0</v>
      </c>
      <c r="BX103" s="3">
        <v>0</v>
      </c>
      <c r="BY103" s="3">
        <v>0</v>
      </c>
      <c r="BZ103" s="3">
        <v>0</v>
      </c>
      <c r="CA103" s="3">
        <v>0</v>
      </c>
      <c r="CB103" s="3">
        <v>0</v>
      </c>
      <c r="CC103" s="3">
        <v>0</v>
      </c>
      <c r="CD103" s="3">
        <v>0</v>
      </c>
      <c r="CE103" s="3">
        <v>0</v>
      </c>
      <c r="CF103" s="3">
        <v>0</v>
      </c>
      <c r="CG103" s="3">
        <v>0</v>
      </c>
      <c r="CH103" s="3">
        <v>0</v>
      </c>
      <c r="CI103" s="3">
        <v>0</v>
      </c>
      <c r="CJ103" s="3">
        <v>0</v>
      </c>
      <c r="CK103" s="3">
        <v>0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  <c r="DV103" s="3">
        <v>0</v>
      </c>
      <c r="DW103" s="3">
        <v>0</v>
      </c>
      <c r="DX103" s="3">
        <v>0</v>
      </c>
      <c r="DY103" s="3">
        <v>0</v>
      </c>
      <c r="DZ103" s="3">
        <v>0</v>
      </c>
      <c r="EA103" s="3">
        <v>0</v>
      </c>
      <c r="EB103" s="3">
        <v>0</v>
      </c>
      <c r="EC103" s="3">
        <v>0</v>
      </c>
      <c r="ED103" s="3">
        <v>0</v>
      </c>
      <c r="EE103" s="3">
        <v>0</v>
      </c>
      <c r="EF103" s="3">
        <v>0</v>
      </c>
      <c r="EG103" s="3">
        <v>0</v>
      </c>
      <c r="EH103" s="3">
        <v>0</v>
      </c>
      <c r="EI103" s="3">
        <v>0</v>
      </c>
      <c r="EJ103" s="3">
        <v>0</v>
      </c>
      <c r="EK103" s="3">
        <v>0</v>
      </c>
      <c r="EL103" s="3">
        <v>0</v>
      </c>
      <c r="EM103" s="3">
        <v>0</v>
      </c>
      <c r="EN103" s="3">
        <v>0</v>
      </c>
      <c r="EO103" s="3">
        <v>0</v>
      </c>
      <c r="EP103" s="3">
        <v>0</v>
      </c>
      <c r="EQ103" s="3">
        <v>342604538.12</v>
      </c>
      <c r="ER103" s="3">
        <v>0</v>
      </c>
      <c r="ES103" s="3">
        <v>0</v>
      </c>
      <c r="ET103" s="3">
        <v>0</v>
      </c>
      <c r="EU103" s="3">
        <v>0</v>
      </c>
      <c r="EV103" s="3">
        <v>0</v>
      </c>
      <c r="EW103" s="3">
        <v>0</v>
      </c>
      <c r="EX103" s="3">
        <v>0</v>
      </c>
      <c r="EY103" s="3">
        <v>0</v>
      </c>
      <c r="EZ103" s="3">
        <v>0</v>
      </c>
      <c r="FA103" s="3">
        <v>0</v>
      </c>
      <c r="FB103" s="3">
        <v>0</v>
      </c>
      <c r="FC103" s="3">
        <v>0</v>
      </c>
    </row>
    <row r="104" spans="1:159">
      <c r="C104" t="s">
        <v>59</v>
      </c>
      <c r="D104" s="76">
        <v>0.104</v>
      </c>
    </row>
    <row r="106" spans="1:159">
      <c r="B106" t="s">
        <v>155</v>
      </c>
      <c r="C106" t="s">
        <v>113</v>
      </c>
      <c r="D106">
        <f>YEAR(D96)</f>
        <v>2017</v>
      </c>
      <c r="E106">
        <f>D106+1</f>
        <v>2018</v>
      </c>
      <c r="F106">
        <f t="shared" ref="F106:O106" si="50">E106+1</f>
        <v>2019</v>
      </c>
      <c r="G106">
        <f t="shared" si="50"/>
        <v>2020</v>
      </c>
      <c r="H106">
        <f t="shared" si="50"/>
        <v>2021</v>
      </c>
      <c r="I106">
        <f t="shared" si="50"/>
        <v>2022</v>
      </c>
      <c r="J106">
        <f t="shared" si="50"/>
        <v>2023</v>
      </c>
      <c r="K106">
        <f t="shared" si="50"/>
        <v>2024</v>
      </c>
      <c r="L106">
        <f t="shared" si="50"/>
        <v>2025</v>
      </c>
      <c r="M106">
        <f t="shared" si="50"/>
        <v>2026</v>
      </c>
      <c r="N106">
        <f t="shared" si="50"/>
        <v>2027</v>
      </c>
      <c r="O106">
        <f t="shared" si="50"/>
        <v>2028</v>
      </c>
      <c r="P106">
        <f>O106+1</f>
        <v>2029</v>
      </c>
    </row>
    <row r="107" spans="1:159">
      <c r="C107" s="9" t="s">
        <v>83</v>
      </c>
      <c r="D107" s="2">
        <f t="shared" ref="D107:P107" si="51">SUMIFS(102:102,100:100,D106,101:101,"&lt;="&amp;$D$99)</f>
        <v>252958.9</v>
      </c>
      <c r="E107" s="2">
        <f t="shared" si="51"/>
        <v>8273585.8800000018</v>
      </c>
      <c r="F107" s="2">
        <f t="shared" si="51"/>
        <v>8965761.3600000013</v>
      </c>
      <c r="G107" s="2">
        <f t="shared" si="51"/>
        <v>11903043.720000004</v>
      </c>
      <c r="H107" s="2">
        <f t="shared" si="51"/>
        <v>13142343.720000004</v>
      </c>
      <c r="I107" s="2">
        <f t="shared" si="51"/>
        <v>14640873.359999998</v>
      </c>
      <c r="J107" s="2">
        <f t="shared" si="51"/>
        <v>15376092.840000002</v>
      </c>
      <c r="K107" s="2">
        <f t="shared" si="51"/>
        <v>16363569.600000003</v>
      </c>
      <c r="L107" s="2">
        <f t="shared" si="51"/>
        <v>17143654.080000002</v>
      </c>
      <c r="M107" s="2">
        <f t="shared" si="51"/>
        <v>18089172.239999998</v>
      </c>
      <c r="N107" s="2">
        <f t="shared" si="51"/>
        <v>19203942.600000005</v>
      </c>
      <c r="O107" s="2">
        <f t="shared" si="51"/>
        <v>20556272.280000001</v>
      </c>
      <c r="P107" s="2">
        <f t="shared" si="51"/>
        <v>20556272.280000001</v>
      </c>
    </row>
    <row r="108" spans="1:159">
      <c r="C108" t="s">
        <v>27</v>
      </c>
      <c r="D108" s="2">
        <f t="shared" ref="D108:P108" si="52">SUMIF(100:100,D106,103:103)</f>
        <v>0</v>
      </c>
      <c r="E108" s="2">
        <f t="shared" si="52"/>
        <v>0</v>
      </c>
      <c r="F108" s="2">
        <f t="shared" si="52"/>
        <v>0</v>
      </c>
      <c r="G108" s="2">
        <f t="shared" si="52"/>
        <v>0</v>
      </c>
      <c r="H108" s="2">
        <f t="shared" si="52"/>
        <v>0</v>
      </c>
      <c r="I108" s="2">
        <f t="shared" si="52"/>
        <v>0</v>
      </c>
      <c r="J108" s="2">
        <f t="shared" si="52"/>
        <v>0</v>
      </c>
      <c r="K108" s="2">
        <f t="shared" si="52"/>
        <v>0</v>
      </c>
      <c r="L108" s="2">
        <f t="shared" si="52"/>
        <v>0</v>
      </c>
      <c r="M108" s="2">
        <f t="shared" si="52"/>
        <v>0</v>
      </c>
      <c r="N108" s="2">
        <f t="shared" si="52"/>
        <v>0</v>
      </c>
      <c r="O108" s="2">
        <f t="shared" si="52"/>
        <v>342604538.12</v>
      </c>
      <c r="P108" s="2">
        <f t="shared" si="52"/>
        <v>0</v>
      </c>
    </row>
    <row r="109" spans="1:159"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59">
      <c r="C110" t="s">
        <v>145</v>
      </c>
      <c r="D110">
        <f t="shared" ref="D110:P110" si="53">D107/(1+$D$104)^(D106-$D$106)</f>
        <v>252958.9</v>
      </c>
      <c r="E110">
        <f t="shared" si="53"/>
        <v>7494190.1086956533</v>
      </c>
      <c r="F110">
        <f t="shared" si="53"/>
        <v>7356123.7791430373</v>
      </c>
      <c r="G110">
        <f t="shared" si="53"/>
        <v>8846078.8995221611</v>
      </c>
      <c r="H110">
        <f t="shared" si="53"/>
        <v>8847010.1964140739</v>
      </c>
      <c r="I110">
        <f t="shared" si="53"/>
        <v>8927330.5820345618</v>
      </c>
      <c r="J110">
        <f t="shared" si="53"/>
        <v>8492421.7165718507</v>
      </c>
      <c r="K110">
        <f t="shared" si="53"/>
        <v>8186429.6537223272</v>
      </c>
      <c r="L110">
        <f t="shared" si="53"/>
        <v>7768743.9522642093</v>
      </c>
      <c r="M110">
        <f t="shared" si="53"/>
        <v>7425009.838874789</v>
      </c>
      <c r="N110">
        <f t="shared" si="53"/>
        <v>7140023.8962138705</v>
      </c>
      <c r="O110">
        <f t="shared" si="53"/>
        <v>6922844.142248393</v>
      </c>
      <c r="P110">
        <f t="shared" si="53"/>
        <v>6270692.157833688</v>
      </c>
    </row>
    <row r="111" spans="1:159">
      <c r="C111" t="s">
        <v>146</v>
      </c>
      <c r="D111">
        <f t="shared" ref="D111:P111" si="54">D108/(1+$D$104)^(D106-$D$106)</f>
        <v>0</v>
      </c>
      <c r="E111">
        <f t="shared" si="54"/>
        <v>0</v>
      </c>
      <c r="F111">
        <f t="shared" si="54"/>
        <v>0</v>
      </c>
      <c r="G111">
        <f t="shared" si="54"/>
        <v>0</v>
      </c>
      <c r="H111">
        <f t="shared" si="54"/>
        <v>0</v>
      </c>
      <c r="I111">
        <f t="shared" si="54"/>
        <v>0</v>
      </c>
      <c r="J111">
        <f t="shared" si="54"/>
        <v>0</v>
      </c>
      <c r="K111">
        <f t="shared" si="54"/>
        <v>0</v>
      </c>
      <c r="L111">
        <f t="shared" si="54"/>
        <v>0</v>
      </c>
      <c r="M111">
        <f t="shared" si="54"/>
        <v>0</v>
      </c>
      <c r="N111">
        <f t="shared" si="54"/>
        <v>0</v>
      </c>
      <c r="O111">
        <f t="shared" si="54"/>
        <v>115380735.74455291</v>
      </c>
      <c r="P111">
        <f t="shared" si="54"/>
        <v>0</v>
      </c>
    </row>
    <row r="113" spans="1:159">
      <c r="C113" t="s">
        <v>147</v>
      </c>
      <c r="D113">
        <f>SUM(110:110)</f>
        <v>93929857.823538631</v>
      </c>
    </row>
    <row r="114" spans="1:159">
      <c r="C114" t="s">
        <v>148</v>
      </c>
      <c r="D114">
        <f>SUM(111:111)</f>
        <v>115380735.74455291</v>
      </c>
    </row>
    <row r="116" spans="1:159">
      <c r="B116" t="s">
        <v>91</v>
      </c>
      <c r="C116" t="s">
        <v>149</v>
      </c>
      <c r="D116" s="77">
        <f>D113/(D113+D114)</f>
        <v>0.44875826025968429</v>
      </c>
    </row>
    <row r="117" spans="1:159">
      <c r="C117" t="s">
        <v>150</v>
      </c>
      <c r="D117" s="77">
        <f>D114/(D113+D114)</f>
        <v>0.55124173974031565</v>
      </c>
    </row>
    <row r="119" spans="1:159" s="38" customFormat="1">
      <c r="A119" s="38" t="s">
        <v>326</v>
      </c>
    </row>
    <row r="120" spans="1:159">
      <c r="B120" t="s">
        <v>92</v>
      </c>
      <c r="C120" t="s">
        <v>151</v>
      </c>
      <c r="D120" s="79">
        <v>42736</v>
      </c>
    </row>
    <row r="121" spans="1:159">
      <c r="C121" t="s">
        <v>176</v>
      </c>
      <c r="D121" s="79">
        <v>47088</v>
      </c>
    </row>
    <row r="122" spans="1:159">
      <c r="C122" t="s">
        <v>248</v>
      </c>
      <c r="D122" s="79">
        <v>47453</v>
      </c>
    </row>
    <row r="123" spans="1:159">
      <c r="C123" t="s">
        <v>327</v>
      </c>
      <c r="D123" s="128">
        <f>MAX(D121:D122)</f>
        <v>47453</v>
      </c>
    </row>
    <row r="124" spans="1:159">
      <c r="C124" t="s">
        <v>329</v>
      </c>
      <c r="D124" s="129">
        <f>DATEDIF(D120,D123,"m")</f>
        <v>155</v>
      </c>
    </row>
    <row r="125" spans="1:159">
      <c r="A125" t="s">
        <v>152</v>
      </c>
      <c r="C125" t="s">
        <v>154</v>
      </c>
      <c r="D125" s="78">
        <f>D120</f>
        <v>42736</v>
      </c>
      <c r="E125" s="78">
        <f t="shared" ref="E125:AJ125" si="55">EDATE(D125,1)</f>
        <v>42767</v>
      </c>
      <c r="F125" s="78">
        <f t="shared" si="55"/>
        <v>42795</v>
      </c>
      <c r="G125" s="78">
        <f t="shared" si="55"/>
        <v>42826</v>
      </c>
      <c r="H125" s="78">
        <f t="shared" si="55"/>
        <v>42856</v>
      </c>
      <c r="I125" s="78">
        <f t="shared" si="55"/>
        <v>42887</v>
      </c>
      <c r="J125" s="78">
        <f t="shared" si="55"/>
        <v>42917</v>
      </c>
      <c r="K125" s="78">
        <f t="shared" si="55"/>
        <v>42948</v>
      </c>
      <c r="L125" s="78">
        <f t="shared" si="55"/>
        <v>42979</v>
      </c>
      <c r="M125" s="78">
        <f t="shared" si="55"/>
        <v>43009</v>
      </c>
      <c r="N125" s="78">
        <f t="shared" si="55"/>
        <v>43040</v>
      </c>
      <c r="O125" s="78">
        <f t="shared" si="55"/>
        <v>43070</v>
      </c>
      <c r="P125" s="78">
        <f t="shared" si="55"/>
        <v>43101</v>
      </c>
      <c r="Q125" s="78">
        <f t="shared" si="55"/>
        <v>43132</v>
      </c>
      <c r="R125" s="78">
        <f t="shared" si="55"/>
        <v>43160</v>
      </c>
      <c r="S125" s="78">
        <f t="shared" si="55"/>
        <v>43191</v>
      </c>
      <c r="T125" s="78">
        <f t="shared" si="55"/>
        <v>43221</v>
      </c>
      <c r="U125" s="78">
        <f t="shared" si="55"/>
        <v>43252</v>
      </c>
      <c r="V125" s="78">
        <f t="shared" si="55"/>
        <v>43282</v>
      </c>
      <c r="W125" s="78">
        <f t="shared" si="55"/>
        <v>43313</v>
      </c>
      <c r="X125" s="78">
        <f t="shared" si="55"/>
        <v>43344</v>
      </c>
      <c r="Y125" s="78">
        <f t="shared" si="55"/>
        <v>43374</v>
      </c>
      <c r="Z125" s="78">
        <f t="shared" si="55"/>
        <v>43405</v>
      </c>
      <c r="AA125" s="78">
        <f t="shared" si="55"/>
        <v>43435</v>
      </c>
      <c r="AB125" s="78">
        <f t="shared" si="55"/>
        <v>43466</v>
      </c>
      <c r="AC125" s="78">
        <f t="shared" si="55"/>
        <v>43497</v>
      </c>
      <c r="AD125" s="78">
        <f t="shared" si="55"/>
        <v>43525</v>
      </c>
      <c r="AE125" s="78">
        <f t="shared" si="55"/>
        <v>43556</v>
      </c>
      <c r="AF125" s="78">
        <f t="shared" si="55"/>
        <v>43586</v>
      </c>
      <c r="AG125" s="78">
        <f t="shared" si="55"/>
        <v>43617</v>
      </c>
      <c r="AH125" s="78">
        <f t="shared" si="55"/>
        <v>43647</v>
      </c>
      <c r="AI125" s="78">
        <f t="shared" si="55"/>
        <v>43678</v>
      </c>
      <c r="AJ125" s="78">
        <f t="shared" si="55"/>
        <v>43709</v>
      </c>
      <c r="AK125" s="78">
        <f t="shared" ref="AK125:BP125" si="56">EDATE(AJ125,1)</f>
        <v>43739</v>
      </c>
      <c r="AL125" s="78">
        <f t="shared" si="56"/>
        <v>43770</v>
      </c>
      <c r="AM125" s="78">
        <f t="shared" si="56"/>
        <v>43800</v>
      </c>
      <c r="AN125" s="78">
        <f t="shared" si="56"/>
        <v>43831</v>
      </c>
      <c r="AO125" s="78">
        <f t="shared" si="56"/>
        <v>43862</v>
      </c>
      <c r="AP125" s="78">
        <f t="shared" si="56"/>
        <v>43891</v>
      </c>
      <c r="AQ125" s="78">
        <f t="shared" si="56"/>
        <v>43922</v>
      </c>
      <c r="AR125" s="78">
        <f t="shared" si="56"/>
        <v>43952</v>
      </c>
      <c r="AS125" s="78">
        <f t="shared" si="56"/>
        <v>43983</v>
      </c>
      <c r="AT125" s="78">
        <f t="shared" si="56"/>
        <v>44013</v>
      </c>
      <c r="AU125" s="78">
        <f t="shared" si="56"/>
        <v>44044</v>
      </c>
      <c r="AV125" s="78">
        <f t="shared" si="56"/>
        <v>44075</v>
      </c>
      <c r="AW125" s="78">
        <f t="shared" si="56"/>
        <v>44105</v>
      </c>
      <c r="AX125" s="78">
        <f t="shared" si="56"/>
        <v>44136</v>
      </c>
      <c r="AY125" s="78">
        <f t="shared" si="56"/>
        <v>44166</v>
      </c>
      <c r="AZ125" s="78">
        <f t="shared" si="56"/>
        <v>44197</v>
      </c>
      <c r="BA125" s="78">
        <f t="shared" si="56"/>
        <v>44228</v>
      </c>
      <c r="BB125" s="78">
        <f t="shared" si="56"/>
        <v>44256</v>
      </c>
      <c r="BC125" s="78">
        <f t="shared" si="56"/>
        <v>44287</v>
      </c>
      <c r="BD125" s="78">
        <f t="shared" si="56"/>
        <v>44317</v>
      </c>
      <c r="BE125" s="78">
        <f t="shared" si="56"/>
        <v>44348</v>
      </c>
      <c r="BF125" s="78">
        <f t="shared" si="56"/>
        <v>44378</v>
      </c>
      <c r="BG125" s="78">
        <f t="shared" si="56"/>
        <v>44409</v>
      </c>
      <c r="BH125" s="78">
        <f t="shared" si="56"/>
        <v>44440</v>
      </c>
      <c r="BI125" s="78">
        <f t="shared" si="56"/>
        <v>44470</v>
      </c>
      <c r="BJ125" s="78">
        <f t="shared" si="56"/>
        <v>44501</v>
      </c>
      <c r="BK125" s="78">
        <f t="shared" si="56"/>
        <v>44531</v>
      </c>
      <c r="BL125" s="78">
        <f t="shared" si="56"/>
        <v>44562</v>
      </c>
      <c r="BM125" s="78">
        <f t="shared" si="56"/>
        <v>44593</v>
      </c>
      <c r="BN125" s="78">
        <f t="shared" si="56"/>
        <v>44621</v>
      </c>
      <c r="BO125" s="78">
        <f t="shared" si="56"/>
        <v>44652</v>
      </c>
      <c r="BP125" s="78">
        <f t="shared" si="56"/>
        <v>44682</v>
      </c>
      <c r="BQ125" s="78">
        <f t="shared" ref="BQ125:CV125" si="57">EDATE(BP125,1)</f>
        <v>44713</v>
      </c>
      <c r="BR125" s="78">
        <f t="shared" si="57"/>
        <v>44743</v>
      </c>
      <c r="BS125" s="78">
        <f t="shared" si="57"/>
        <v>44774</v>
      </c>
      <c r="BT125" s="78">
        <f t="shared" si="57"/>
        <v>44805</v>
      </c>
      <c r="BU125" s="78">
        <f t="shared" si="57"/>
        <v>44835</v>
      </c>
      <c r="BV125" s="78">
        <f t="shared" si="57"/>
        <v>44866</v>
      </c>
      <c r="BW125" s="78">
        <f t="shared" si="57"/>
        <v>44896</v>
      </c>
      <c r="BX125" s="78">
        <f t="shared" si="57"/>
        <v>44927</v>
      </c>
      <c r="BY125" s="78">
        <f t="shared" si="57"/>
        <v>44958</v>
      </c>
      <c r="BZ125" s="78">
        <f t="shared" si="57"/>
        <v>44986</v>
      </c>
      <c r="CA125" s="78">
        <f t="shared" si="57"/>
        <v>45017</v>
      </c>
      <c r="CB125" s="78">
        <f t="shared" si="57"/>
        <v>45047</v>
      </c>
      <c r="CC125" s="78">
        <f t="shared" si="57"/>
        <v>45078</v>
      </c>
      <c r="CD125" s="78">
        <f t="shared" si="57"/>
        <v>45108</v>
      </c>
      <c r="CE125" s="78">
        <f t="shared" si="57"/>
        <v>45139</v>
      </c>
      <c r="CF125" s="78">
        <f t="shared" si="57"/>
        <v>45170</v>
      </c>
      <c r="CG125" s="78">
        <f t="shared" si="57"/>
        <v>45200</v>
      </c>
      <c r="CH125" s="78">
        <f t="shared" si="57"/>
        <v>45231</v>
      </c>
      <c r="CI125" s="78">
        <f t="shared" si="57"/>
        <v>45261</v>
      </c>
      <c r="CJ125" s="78">
        <f t="shared" si="57"/>
        <v>45292</v>
      </c>
      <c r="CK125" s="78">
        <f t="shared" si="57"/>
        <v>45323</v>
      </c>
      <c r="CL125" s="78">
        <f t="shared" si="57"/>
        <v>45352</v>
      </c>
      <c r="CM125" s="78">
        <f t="shared" si="57"/>
        <v>45383</v>
      </c>
      <c r="CN125" s="78">
        <f t="shared" si="57"/>
        <v>45413</v>
      </c>
      <c r="CO125" s="78">
        <f t="shared" si="57"/>
        <v>45444</v>
      </c>
      <c r="CP125" s="78">
        <f t="shared" si="57"/>
        <v>45474</v>
      </c>
      <c r="CQ125" s="78">
        <f t="shared" si="57"/>
        <v>45505</v>
      </c>
      <c r="CR125" s="78">
        <f t="shared" si="57"/>
        <v>45536</v>
      </c>
      <c r="CS125" s="78">
        <f t="shared" si="57"/>
        <v>45566</v>
      </c>
      <c r="CT125" s="78">
        <f t="shared" si="57"/>
        <v>45597</v>
      </c>
      <c r="CU125" s="78">
        <f t="shared" si="57"/>
        <v>45627</v>
      </c>
      <c r="CV125" s="78">
        <f t="shared" si="57"/>
        <v>45658</v>
      </c>
      <c r="CW125" s="78">
        <f t="shared" ref="CW125:EB125" si="58">EDATE(CV125,1)</f>
        <v>45689</v>
      </c>
      <c r="CX125" s="78">
        <f t="shared" si="58"/>
        <v>45717</v>
      </c>
      <c r="CY125" s="78">
        <f t="shared" si="58"/>
        <v>45748</v>
      </c>
      <c r="CZ125" s="78">
        <f t="shared" si="58"/>
        <v>45778</v>
      </c>
      <c r="DA125" s="78">
        <f t="shared" si="58"/>
        <v>45809</v>
      </c>
      <c r="DB125" s="78">
        <f t="shared" si="58"/>
        <v>45839</v>
      </c>
      <c r="DC125" s="78">
        <f t="shared" si="58"/>
        <v>45870</v>
      </c>
      <c r="DD125" s="78">
        <f t="shared" si="58"/>
        <v>45901</v>
      </c>
      <c r="DE125" s="78">
        <f t="shared" si="58"/>
        <v>45931</v>
      </c>
      <c r="DF125" s="78">
        <f t="shared" si="58"/>
        <v>45962</v>
      </c>
      <c r="DG125" s="78">
        <f t="shared" si="58"/>
        <v>45992</v>
      </c>
      <c r="DH125" s="78">
        <f t="shared" si="58"/>
        <v>46023</v>
      </c>
      <c r="DI125" s="78">
        <f t="shared" si="58"/>
        <v>46054</v>
      </c>
      <c r="DJ125" s="78">
        <f t="shared" si="58"/>
        <v>46082</v>
      </c>
      <c r="DK125" s="78">
        <f t="shared" si="58"/>
        <v>46113</v>
      </c>
      <c r="DL125" s="78">
        <f t="shared" si="58"/>
        <v>46143</v>
      </c>
      <c r="DM125" s="78">
        <f t="shared" si="58"/>
        <v>46174</v>
      </c>
      <c r="DN125" s="78">
        <f t="shared" si="58"/>
        <v>46204</v>
      </c>
      <c r="DO125" s="78">
        <f t="shared" si="58"/>
        <v>46235</v>
      </c>
      <c r="DP125" s="78">
        <f t="shared" si="58"/>
        <v>46266</v>
      </c>
      <c r="DQ125" s="78">
        <f t="shared" si="58"/>
        <v>46296</v>
      </c>
      <c r="DR125" s="78">
        <f t="shared" si="58"/>
        <v>46327</v>
      </c>
      <c r="DS125" s="78">
        <f t="shared" si="58"/>
        <v>46357</v>
      </c>
      <c r="DT125" s="78">
        <f t="shared" si="58"/>
        <v>46388</v>
      </c>
      <c r="DU125" s="78">
        <f t="shared" si="58"/>
        <v>46419</v>
      </c>
      <c r="DV125" s="78">
        <f t="shared" si="58"/>
        <v>46447</v>
      </c>
      <c r="DW125" s="78">
        <f t="shared" si="58"/>
        <v>46478</v>
      </c>
      <c r="DX125" s="78">
        <f t="shared" si="58"/>
        <v>46508</v>
      </c>
      <c r="DY125" s="78">
        <f t="shared" si="58"/>
        <v>46539</v>
      </c>
      <c r="DZ125" s="78">
        <f t="shared" si="58"/>
        <v>46569</v>
      </c>
      <c r="EA125" s="78">
        <f t="shared" si="58"/>
        <v>46600</v>
      </c>
      <c r="EB125" s="78">
        <f t="shared" si="58"/>
        <v>46631</v>
      </c>
      <c r="EC125" s="78">
        <f t="shared" ref="EC125:FC125" si="59">EDATE(EB125,1)</f>
        <v>46661</v>
      </c>
      <c r="ED125" s="78">
        <f t="shared" si="59"/>
        <v>46692</v>
      </c>
      <c r="EE125" s="78">
        <f t="shared" si="59"/>
        <v>46722</v>
      </c>
      <c r="EF125" s="78">
        <f t="shared" si="59"/>
        <v>46753</v>
      </c>
      <c r="EG125" s="78">
        <f t="shared" si="59"/>
        <v>46784</v>
      </c>
      <c r="EH125" s="78">
        <f t="shared" si="59"/>
        <v>46813</v>
      </c>
      <c r="EI125" s="78">
        <f t="shared" si="59"/>
        <v>46844</v>
      </c>
      <c r="EJ125" s="78">
        <f t="shared" si="59"/>
        <v>46874</v>
      </c>
      <c r="EK125" s="78">
        <f t="shared" si="59"/>
        <v>46905</v>
      </c>
      <c r="EL125" s="78">
        <f t="shared" si="59"/>
        <v>46935</v>
      </c>
      <c r="EM125" s="78">
        <f t="shared" si="59"/>
        <v>46966</v>
      </c>
      <c r="EN125" s="78">
        <f t="shared" si="59"/>
        <v>46997</v>
      </c>
      <c r="EO125" s="78">
        <f t="shared" si="59"/>
        <v>47027</v>
      </c>
      <c r="EP125" s="78">
        <f t="shared" si="59"/>
        <v>47058</v>
      </c>
      <c r="EQ125" s="78">
        <f t="shared" si="59"/>
        <v>47088</v>
      </c>
      <c r="ER125" s="78">
        <f t="shared" si="59"/>
        <v>47119</v>
      </c>
      <c r="ES125" s="78">
        <f t="shared" si="59"/>
        <v>47150</v>
      </c>
      <c r="ET125" s="78">
        <f t="shared" si="59"/>
        <v>47178</v>
      </c>
      <c r="EU125" s="78">
        <f t="shared" si="59"/>
        <v>47209</v>
      </c>
      <c r="EV125" s="78">
        <f t="shared" si="59"/>
        <v>47239</v>
      </c>
      <c r="EW125" s="78">
        <f t="shared" si="59"/>
        <v>47270</v>
      </c>
      <c r="EX125" s="78">
        <f t="shared" si="59"/>
        <v>47300</v>
      </c>
      <c r="EY125" s="78">
        <f t="shared" si="59"/>
        <v>47331</v>
      </c>
      <c r="EZ125" s="78">
        <f t="shared" si="59"/>
        <v>47362</v>
      </c>
      <c r="FA125" s="78">
        <f t="shared" si="59"/>
        <v>47392</v>
      </c>
      <c r="FB125" s="78">
        <f t="shared" si="59"/>
        <v>47423</v>
      </c>
      <c r="FC125" s="78">
        <f t="shared" si="59"/>
        <v>47453</v>
      </c>
    </row>
    <row r="126" spans="1:159">
      <c r="C126" s="9" t="s">
        <v>83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252958.9</v>
      </c>
      <c r="P126" s="3">
        <v>689465.49</v>
      </c>
      <c r="Q126" s="3">
        <v>689465.49</v>
      </c>
      <c r="R126" s="3">
        <v>689465.49</v>
      </c>
      <c r="S126" s="3">
        <v>689465.49</v>
      </c>
      <c r="T126" s="3">
        <v>689465.49</v>
      </c>
      <c r="U126" s="3">
        <v>689465.49</v>
      </c>
      <c r="V126" s="3">
        <v>689465.49</v>
      </c>
      <c r="W126" s="3">
        <v>689465.49</v>
      </c>
      <c r="X126" s="3">
        <v>689465.49</v>
      </c>
      <c r="Y126" s="3">
        <v>689465.49</v>
      </c>
      <c r="Z126" s="3">
        <v>689465.49</v>
      </c>
      <c r="AA126" s="3">
        <v>689465.49</v>
      </c>
      <c r="AB126" s="3">
        <v>747146.78</v>
      </c>
      <c r="AC126" s="3">
        <v>747146.78</v>
      </c>
      <c r="AD126" s="3">
        <v>747146.78</v>
      </c>
      <c r="AE126" s="3">
        <v>747146.78</v>
      </c>
      <c r="AF126" s="3">
        <v>747146.78</v>
      </c>
      <c r="AG126" s="3">
        <v>747146.78</v>
      </c>
      <c r="AH126" s="3">
        <v>747146.78</v>
      </c>
      <c r="AI126" s="3">
        <v>747146.78</v>
      </c>
      <c r="AJ126" s="3">
        <v>747146.78</v>
      </c>
      <c r="AK126" s="3">
        <v>747146.78</v>
      </c>
      <c r="AL126" s="3">
        <v>747146.78</v>
      </c>
      <c r="AM126" s="3">
        <v>747146.78</v>
      </c>
      <c r="AN126" s="3">
        <v>991920.31</v>
      </c>
      <c r="AO126" s="3">
        <v>991920.31</v>
      </c>
      <c r="AP126" s="3">
        <v>991920.31</v>
      </c>
      <c r="AQ126" s="3">
        <v>991920.31</v>
      </c>
      <c r="AR126" s="3">
        <v>991920.31</v>
      </c>
      <c r="AS126" s="3">
        <v>991920.31</v>
      </c>
      <c r="AT126" s="3">
        <v>991920.31</v>
      </c>
      <c r="AU126" s="3">
        <v>991920.31</v>
      </c>
      <c r="AV126" s="3">
        <v>991920.31</v>
      </c>
      <c r="AW126" s="3">
        <v>991920.31</v>
      </c>
      <c r="AX126" s="3">
        <v>991920.31</v>
      </c>
      <c r="AY126" s="3">
        <v>991920.31</v>
      </c>
      <c r="AZ126" s="3">
        <v>1095195.31</v>
      </c>
      <c r="BA126" s="3">
        <v>1095195.31</v>
      </c>
      <c r="BB126" s="3">
        <v>1095195.31</v>
      </c>
      <c r="BC126" s="3">
        <v>1095195.31</v>
      </c>
      <c r="BD126" s="3">
        <v>1095195.31</v>
      </c>
      <c r="BE126" s="3">
        <v>1095195.31</v>
      </c>
      <c r="BF126" s="3">
        <v>1095195.31</v>
      </c>
      <c r="BG126" s="3">
        <v>1095195.31</v>
      </c>
      <c r="BH126" s="3">
        <v>1095195.31</v>
      </c>
      <c r="BI126" s="3">
        <v>1095195.31</v>
      </c>
      <c r="BJ126" s="3">
        <v>1095195.31</v>
      </c>
      <c r="BK126" s="3">
        <v>1095195.31</v>
      </c>
      <c r="BL126" s="3">
        <v>1220072.78</v>
      </c>
      <c r="BM126" s="3">
        <v>1220072.78</v>
      </c>
      <c r="BN126" s="3">
        <v>1220072.78</v>
      </c>
      <c r="BO126" s="3">
        <v>1220072.78</v>
      </c>
      <c r="BP126" s="3">
        <v>1220072.78</v>
      </c>
      <c r="BQ126" s="3">
        <v>1220072.78</v>
      </c>
      <c r="BR126" s="3">
        <v>1220072.78</v>
      </c>
      <c r="BS126" s="3">
        <v>1220072.78</v>
      </c>
      <c r="BT126" s="3">
        <v>1220072.78</v>
      </c>
      <c r="BU126" s="3">
        <v>1220072.78</v>
      </c>
      <c r="BV126" s="3">
        <v>1220072.78</v>
      </c>
      <c r="BW126" s="3">
        <v>1220072.78</v>
      </c>
      <c r="BX126" s="3">
        <v>1281341.07</v>
      </c>
      <c r="BY126" s="3">
        <v>1281341.07</v>
      </c>
      <c r="BZ126" s="3">
        <v>1281341.07</v>
      </c>
      <c r="CA126" s="3">
        <v>1281341.07</v>
      </c>
      <c r="CB126" s="3">
        <v>1281341.07</v>
      </c>
      <c r="CC126" s="3">
        <v>1281341.07</v>
      </c>
      <c r="CD126" s="3">
        <v>1281341.07</v>
      </c>
      <c r="CE126" s="3">
        <v>1281341.07</v>
      </c>
      <c r="CF126" s="3">
        <v>1281341.07</v>
      </c>
      <c r="CG126" s="3">
        <v>1281341.07</v>
      </c>
      <c r="CH126" s="3">
        <v>1281341.07</v>
      </c>
      <c r="CI126" s="3">
        <v>1281341.07</v>
      </c>
      <c r="CJ126" s="3">
        <v>1363630.8</v>
      </c>
      <c r="CK126" s="3">
        <v>1363630.8</v>
      </c>
      <c r="CL126" s="3">
        <v>1363630.8</v>
      </c>
      <c r="CM126" s="3">
        <v>1363630.8</v>
      </c>
      <c r="CN126" s="3">
        <v>1363630.8</v>
      </c>
      <c r="CO126" s="3">
        <v>1363630.8</v>
      </c>
      <c r="CP126" s="3">
        <v>1363630.8</v>
      </c>
      <c r="CQ126" s="3">
        <v>1363630.8</v>
      </c>
      <c r="CR126" s="3">
        <v>1363630.8</v>
      </c>
      <c r="CS126" s="3">
        <v>1363630.8</v>
      </c>
      <c r="CT126" s="3">
        <v>1363630.8</v>
      </c>
      <c r="CU126" s="3">
        <v>1363630.8</v>
      </c>
      <c r="CV126" s="3">
        <v>1428637.84</v>
      </c>
      <c r="CW126" s="3">
        <v>1428637.84</v>
      </c>
      <c r="CX126" s="3">
        <v>1428637.84</v>
      </c>
      <c r="CY126" s="3">
        <v>1428637.84</v>
      </c>
      <c r="CZ126" s="3">
        <v>1428637.84</v>
      </c>
      <c r="DA126" s="3">
        <v>1428637.84</v>
      </c>
      <c r="DB126" s="3">
        <v>1428637.84</v>
      </c>
      <c r="DC126" s="3">
        <v>1428637.84</v>
      </c>
      <c r="DD126" s="3">
        <v>1428637.84</v>
      </c>
      <c r="DE126" s="3">
        <v>1428637.84</v>
      </c>
      <c r="DF126" s="3">
        <v>1428637.84</v>
      </c>
      <c r="DG126" s="3">
        <v>1428637.84</v>
      </c>
      <c r="DH126" s="3">
        <v>1507431.02</v>
      </c>
      <c r="DI126" s="3">
        <v>1507431.02</v>
      </c>
      <c r="DJ126" s="3">
        <v>1507431.02</v>
      </c>
      <c r="DK126" s="3">
        <v>1507431.02</v>
      </c>
      <c r="DL126" s="3">
        <v>1507431.02</v>
      </c>
      <c r="DM126" s="3">
        <v>1507431.02</v>
      </c>
      <c r="DN126" s="3">
        <v>1507431.02</v>
      </c>
      <c r="DO126" s="3">
        <v>1507431.02</v>
      </c>
      <c r="DP126" s="3">
        <v>1507431.02</v>
      </c>
      <c r="DQ126" s="3">
        <v>1507431.02</v>
      </c>
      <c r="DR126" s="3">
        <v>1507431.02</v>
      </c>
      <c r="DS126" s="3">
        <v>1507431.02</v>
      </c>
      <c r="DT126" s="3">
        <v>1600328.55</v>
      </c>
      <c r="DU126" s="3">
        <v>1600328.55</v>
      </c>
      <c r="DV126" s="3">
        <v>1600328.55</v>
      </c>
      <c r="DW126" s="3">
        <v>1600328.55</v>
      </c>
      <c r="DX126" s="3">
        <v>1600328.55</v>
      </c>
      <c r="DY126" s="3">
        <v>1600328.55</v>
      </c>
      <c r="DZ126" s="3">
        <v>1600328.55</v>
      </c>
      <c r="EA126" s="3">
        <v>1600328.55</v>
      </c>
      <c r="EB126" s="3">
        <v>1600328.55</v>
      </c>
      <c r="EC126" s="3">
        <v>1600328.55</v>
      </c>
      <c r="ED126" s="3">
        <v>1600328.55</v>
      </c>
      <c r="EE126" s="3">
        <v>1600328.55</v>
      </c>
      <c r="EF126" s="3">
        <v>1713022.69</v>
      </c>
      <c r="EG126" s="3">
        <v>1713022.69</v>
      </c>
      <c r="EH126" s="3">
        <v>1713022.69</v>
      </c>
      <c r="EI126" s="3">
        <v>1713022.69</v>
      </c>
      <c r="EJ126" s="3">
        <v>1713022.69</v>
      </c>
      <c r="EK126" s="3">
        <v>1713022.69</v>
      </c>
      <c r="EL126" s="3">
        <v>1713022.69</v>
      </c>
      <c r="EM126" s="3">
        <v>1713022.69</v>
      </c>
      <c r="EN126" s="3">
        <v>1713022.69</v>
      </c>
      <c r="EO126" s="3">
        <v>1713022.69</v>
      </c>
      <c r="EP126" s="3">
        <v>1713022.69</v>
      </c>
      <c r="EQ126" s="3">
        <v>1713022.69</v>
      </c>
      <c r="ER126" s="3">
        <v>1713022.69</v>
      </c>
      <c r="ES126" s="3">
        <v>1713022.69</v>
      </c>
      <c r="ET126" s="3">
        <v>1713022.69</v>
      </c>
      <c r="EU126" s="3">
        <v>1713022.69</v>
      </c>
      <c r="EV126" s="3">
        <v>1713022.69</v>
      </c>
      <c r="EW126" s="3">
        <v>1713022.69</v>
      </c>
      <c r="EX126" s="3">
        <v>1713022.69</v>
      </c>
      <c r="EY126" s="3">
        <v>1713022.69</v>
      </c>
      <c r="EZ126" s="3">
        <v>1713022.69</v>
      </c>
      <c r="FA126" s="3">
        <v>1713022.69</v>
      </c>
      <c r="FB126" s="3">
        <v>1713022.69</v>
      </c>
      <c r="FC126" s="3">
        <v>1713022.69</v>
      </c>
    </row>
    <row r="127" spans="1:159">
      <c r="C127" t="s">
        <v>27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0</v>
      </c>
      <c r="AK127" s="3">
        <v>0</v>
      </c>
      <c r="AL127" s="3">
        <v>0</v>
      </c>
      <c r="AM127" s="3">
        <v>0</v>
      </c>
      <c r="AN127" s="3">
        <v>0</v>
      </c>
      <c r="AO127" s="3">
        <v>0</v>
      </c>
      <c r="AP127" s="3">
        <v>0</v>
      </c>
      <c r="AQ127" s="3">
        <v>0</v>
      </c>
      <c r="AR127" s="3">
        <v>0</v>
      </c>
      <c r="AS127" s="3">
        <v>0</v>
      </c>
      <c r="AT127" s="3">
        <v>0</v>
      </c>
      <c r="AU127" s="3">
        <v>0</v>
      </c>
      <c r="AV127" s="3">
        <v>0</v>
      </c>
      <c r="AW127" s="3">
        <v>0</v>
      </c>
      <c r="AX127" s="3">
        <v>0</v>
      </c>
      <c r="AY127" s="3">
        <v>0</v>
      </c>
      <c r="AZ127" s="3">
        <v>0</v>
      </c>
      <c r="BA127" s="3">
        <v>0</v>
      </c>
      <c r="BB127" s="3">
        <v>0</v>
      </c>
      <c r="BC127" s="3">
        <v>0</v>
      </c>
      <c r="BD127" s="3">
        <v>0</v>
      </c>
      <c r="BE127" s="3">
        <v>0</v>
      </c>
      <c r="BF127" s="3">
        <v>0</v>
      </c>
      <c r="BG127" s="3">
        <v>0</v>
      </c>
      <c r="BH127" s="3">
        <v>0</v>
      </c>
      <c r="BI127" s="3">
        <v>0</v>
      </c>
      <c r="BJ127" s="3">
        <v>0</v>
      </c>
      <c r="BK127" s="3">
        <v>0</v>
      </c>
      <c r="BL127" s="3">
        <v>0</v>
      </c>
      <c r="BM127" s="3">
        <v>0</v>
      </c>
      <c r="BN127" s="3">
        <v>0</v>
      </c>
      <c r="BO127" s="3">
        <v>0</v>
      </c>
      <c r="BP127" s="3">
        <v>0</v>
      </c>
      <c r="BQ127" s="3">
        <v>0</v>
      </c>
      <c r="BR127" s="3">
        <v>0</v>
      </c>
      <c r="BS127" s="3">
        <v>0</v>
      </c>
      <c r="BT127" s="3">
        <v>0</v>
      </c>
      <c r="BU127" s="3">
        <v>0</v>
      </c>
      <c r="BV127" s="3">
        <v>0</v>
      </c>
      <c r="BW127" s="3">
        <v>0</v>
      </c>
      <c r="BX127" s="3">
        <v>0</v>
      </c>
      <c r="BY127" s="3">
        <v>0</v>
      </c>
      <c r="BZ127" s="3">
        <v>0</v>
      </c>
      <c r="CA127" s="3">
        <v>0</v>
      </c>
      <c r="CB127" s="3">
        <v>0</v>
      </c>
      <c r="CC127" s="3">
        <v>0</v>
      </c>
      <c r="CD127" s="3">
        <v>0</v>
      </c>
      <c r="CE127" s="3">
        <v>0</v>
      </c>
      <c r="CF127" s="3">
        <v>0</v>
      </c>
      <c r="CG127" s="3">
        <v>0</v>
      </c>
      <c r="CH127" s="3">
        <v>0</v>
      </c>
      <c r="CI127" s="3">
        <v>0</v>
      </c>
      <c r="CJ127" s="3">
        <v>0</v>
      </c>
      <c r="CK127" s="3">
        <v>0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  <c r="DV127" s="3">
        <v>0</v>
      </c>
      <c r="DW127" s="3">
        <v>0</v>
      </c>
      <c r="DX127" s="3">
        <v>0</v>
      </c>
      <c r="DY127" s="3">
        <v>0</v>
      </c>
      <c r="DZ127" s="3">
        <v>0</v>
      </c>
      <c r="EA127" s="3">
        <v>0</v>
      </c>
      <c r="EB127" s="3">
        <v>0</v>
      </c>
      <c r="EC127" s="3">
        <v>0</v>
      </c>
      <c r="ED127" s="3">
        <v>0</v>
      </c>
      <c r="EE127" s="3">
        <v>0</v>
      </c>
      <c r="EF127" s="3">
        <v>0</v>
      </c>
      <c r="EG127" s="3">
        <v>0</v>
      </c>
      <c r="EH127" s="3">
        <v>0</v>
      </c>
      <c r="EI127" s="3">
        <v>0</v>
      </c>
      <c r="EJ127" s="3">
        <v>0</v>
      </c>
      <c r="EK127" s="3">
        <v>0</v>
      </c>
      <c r="EL127" s="3">
        <v>0</v>
      </c>
      <c r="EM127" s="3">
        <v>0</v>
      </c>
      <c r="EN127" s="3">
        <v>0</v>
      </c>
      <c r="EO127" s="3">
        <v>0</v>
      </c>
      <c r="EP127" s="3">
        <v>0</v>
      </c>
      <c r="EQ127" s="3">
        <v>342604538.12</v>
      </c>
      <c r="ER127" s="3">
        <v>0</v>
      </c>
      <c r="ES127" s="3">
        <v>0</v>
      </c>
      <c r="ET127" s="3">
        <v>0</v>
      </c>
      <c r="EU127" s="3">
        <v>0</v>
      </c>
      <c r="EV127" s="3">
        <v>0</v>
      </c>
      <c r="EW127" s="3">
        <v>0</v>
      </c>
      <c r="EX127" s="3">
        <v>0</v>
      </c>
      <c r="EY127" s="3">
        <v>0</v>
      </c>
      <c r="EZ127" s="3">
        <v>0</v>
      </c>
      <c r="FA127" s="3">
        <v>0</v>
      </c>
      <c r="FB127" s="3">
        <v>0</v>
      </c>
      <c r="FC127" s="3">
        <v>0</v>
      </c>
    </row>
    <row r="128" spans="1:159">
      <c r="C128" t="s">
        <v>24</v>
      </c>
      <c r="D128" s="3">
        <v>-121423</v>
      </c>
      <c r="E128" s="3">
        <v>-121423</v>
      </c>
      <c r="F128" s="3">
        <v>-121423</v>
      </c>
      <c r="G128" s="3">
        <v>-121423</v>
      </c>
      <c r="H128" s="3">
        <v>-121423</v>
      </c>
      <c r="I128" s="3">
        <v>-121423</v>
      </c>
      <c r="J128" s="3">
        <v>-121423</v>
      </c>
      <c r="K128" s="3">
        <v>-121423</v>
      </c>
      <c r="L128" s="3">
        <v>-121423</v>
      </c>
      <c r="M128" s="3">
        <v>-121423</v>
      </c>
      <c r="N128" s="3">
        <v>-121423</v>
      </c>
      <c r="O128" s="3">
        <v>-121423</v>
      </c>
      <c r="P128" s="3">
        <v>-121423</v>
      </c>
      <c r="Q128" s="3">
        <v>-121423</v>
      </c>
      <c r="R128" s="3">
        <v>-121423</v>
      </c>
      <c r="S128" s="3">
        <v>-121423</v>
      </c>
      <c r="T128" s="3">
        <v>-121423</v>
      </c>
      <c r="U128" s="3">
        <v>-121423</v>
      </c>
      <c r="V128" s="3">
        <v>-121423</v>
      </c>
      <c r="W128" s="3">
        <v>-121423</v>
      </c>
      <c r="X128" s="3">
        <v>-121423</v>
      </c>
      <c r="Y128" s="3">
        <v>-121423</v>
      </c>
      <c r="Z128" s="3">
        <v>-121423</v>
      </c>
      <c r="AA128" s="3">
        <v>-121423</v>
      </c>
      <c r="AB128" s="3">
        <v>-121423</v>
      </c>
      <c r="AC128" s="3">
        <v>0</v>
      </c>
      <c r="AD128" s="3">
        <v>0</v>
      </c>
      <c r="AE128" s="3">
        <v>0</v>
      </c>
      <c r="AF128" s="3">
        <v>0</v>
      </c>
      <c r="AG128" s="3">
        <v>0</v>
      </c>
      <c r="AH128" s="3">
        <v>0</v>
      </c>
      <c r="AI128" s="3">
        <v>0</v>
      </c>
      <c r="AJ128" s="3">
        <v>0</v>
      </c>
      <c r="AK128" s="3">
        <v>0</v>
      </c>
      <c r="AL128" s="3">
        <v>0</v>
      </c>
      <c r="AM128" s="3">
        <v>0</v>
      </c>
      <c r="AN128" s="3">
        <v>0</v>
      </c>
      <c r="AO128" s="3">
        <v>0</v>
      </c>
      <c r="AP128" s="3">
        <v>0</v>
      </c>
      <c r="AQ128" s="3">
        <v>0</v>
      </c>
      <c r="AR128" s="3">
        <v>0</v>
      </c>
      <c r="AS128" s="3">
        <v>0</v>
      </c>
      <c r="AT128" s="3">
        <v>0</v>
      </c>
      <c r="AU128" s="3">
        <v>0</v>
      </c>
      <c r="AV128" s="3">
        <v>0</v>
      </c>
      <c r="AW128" s="3">
        <v>0</v>
      </c>
      <c r="AX128" s="3">
        <v>0</v>
      </c>
      <c r="AY128" s="3">
        <v>0</v>
      </c>
      <c r="AZ128" s="3">
        <v>0</v>
      </c>
      <c r="BA128" s="3">
        <v>0</v>
      </c>
      <c r="BB128" s="3">
        <v>0</v>
      </c>
      <c r="BC128" s="3">
        <v>0</v>
      </c>
      <c r="BD128" s="3">
        <v>0</v>
      </c>
      <c r="BE128" s="3">
        <v>0</v>
      </c>
      <c r="BF128" s="3">
        <v>0</v>
      </c>
      <c r="BG128" s="3">
        <v>0</v>
      </c>
      <c r="BH128" s="3">
        <v>0</v>
      </c>
      <c r="BI128" s="3">
        <v>0</v>
      </c>
      <c r="BJ128" s="3">
        <v>0</v>
      </c>
      <c r="BK128" s="3">
        <v>0</v>
      </c>
      <c r="BL128" s="3">
        <v>0</v>
      </c>
      <c r="BM128" s="3">
        <v>0</v>
      </c>
      <c r="BN128" s="3">
        <v>0</v>
      </c>
      <c r="BO128" s="3">
        <v>0</v>
      </c>
      <c r="BP128" s="3">
        <v>0</v>
      </c>
      <c r="BQ128" s="3">
        <v>0</v>
      </c>
      <c r="BR128" s="3">
        <v>0</v>
      </c>
      <c r="BS128" s="3">
        <v>0</v>
      </c>
      <c r="BT128" s="3">
        <v>0</v>
      </c>
      <c r="BU128" s="3">
        <v>0</v>
      </c>
      <c r="BV128" s="3">
        <v>0</v>
      </c>
      <c r="BW128" s="3">
        <v>0</v>
      </c>
      <c r="BX128" s="3">
        <v>0</v>
      </c>
      <c r="BY128" s="3">
        <v>0</v>
      </c>
      <c r="BZ128" s="3">
        <v>0</v>
      </c>
      <c r="CA128" s="3">
        <v>0</v>
      </c>
      <c r="CB128" s="3">
        <v>0</v>
      </c>
      <c r="CC128" s="3">
        <v>0</v>
      </c>
      <c r="CD128" s="3">
        <v>0</v>
      </c>
      <c r="CE128" s="3">
        <v>0</v>
      </c>
      <c r="CF128" s="3">
        <v>0</v>
      </c>
      <c r="CG128" s="3">
        <v>0</v>
      </c>
      <c r="CH128" s="3">
        <v>0</v>
      </c>
      <c r="CI128" s="3">
        <v>0</v>
      </c>
      <c r="CJ128" s="3">
        <v>0</v>
      </c>
      <c r="CK128" s="3">
        <v>0</v>
      </c>
      <c r="CL128" s="3">
        <v>0</v>
      </c>
      <c r="CM128" s="3">
        <v>0</v>
      </c>
      <c r="CN128" s="3">
        <v>0</v>
      </c>
      <c r="CO128" s="3">
        <v>0</v>
      </c>
      <c r="CP128" s="3">
        <v>0</v>
      </c>
      <c r="CQ128" s="3">
        <v>0</v>
      </c>
      <c r="CR128" s="3">
        <v>0</v>
      </c>
      <c r="CS128" s="3">
        <v>0</v>
      </c>
      <c r="CT128" s="3">
        <v>0</v>
      </c>
      <c r="CU128" s="3">
        <v>0</v>
      </c>
      <c r="CV128" s="3">
        <v>0</v>
      </c>
      <c r="CW128" s="3">
        <v>0</v>
      </c>
      <c r="CX128" s="3">
        <v>0</v>
      </c>
      <c r="CY128" s="3">
        <v>0</v>
      </c>
      <c r="CZ128" s="3">
        <v>0</v>
      </c>
      <c r="DA128" s="3">
        <v>0</v>
      </c>
      <c r="DB128" s="3">
        <v>0</v>
      </c>
      <c r="DC128" s="3">
        <v>0</v>
      </c>
      <c r="DD128" s="3">
        <v>0</v>
      </c>
      <c r="DE128" s="3">
        <v>0</v>
      </c>
      <c r="DF128" s="3">
        <v>0</v>
      </c>
      <c r="DG128" s="3">
        <v>0</v>
      </c>
      <c r="DH128" s="3">
        <v>0</v>
      </c>
      <c r="DI128" s="3">
        <v>0</v>
      </c>
      <c r="DJ128" s="3">
        <v>0</v>
      </c>
      <c r="DK128" s="3">
        <v>0</v>
      </c>
      <c r="DL128" s="3">
        <v>0</v>
      </c>
      <c r="DM128" s="3">
        <v>0</v>
      </c>
      <c r="DN128" s="3">
        <v>0</v>
      </c>
      <c r="DO128" s="3">
        <v>0</v>
      </c>
      <c r="DP128" s="3">
        <v>0</v>
      </c>
      <c r="DQ128" s="3">
        <v>0</v>
      </c>
      <c r="DR128" s="3">
        <v>0</v>
      </c>
      <c r="DS128" s="3">
        <v>0</v>
      </c>
      <c r="DT128" s="3">
        <v>0</v>
      </c>
      <c r="DU128" s="3">
        <v>0</v>
      </c>
      <c r="DV128" s="3">
        <v>0</v>
      </c>
      <c r="DW128" s="3">
        <v>0</v>
      </c>
      <c r="DX128" s="3">
        <v>0</v>
      </c>
      <c r="DY128" s="3">
        <v>0</v>
      </c>
      <c r="DZ128" s="3">
        <v>0</v>
      </c>
      <c r="EA128" s="3">
        <v>0</v>
      </c>
      <c r="EB128" s="3">
        <v>0</v>
      </c>
      <c r="EC128" s="3">
        <v>0</v>
      </c>
      <c r="ED128" s="3">
        <v>0</v>
      </c>
      <c r="EE128" s="3">
        <v>0</v>
      </c>
      <c r="EF128" s="3">
        <v>0</v>
      </c>
      <c r="EG128" s="3">
        <v>0</v>
      </c>
      <c r="EH128" s="3">
        <v>0</v>
      </c>
      <c r="EI128" s="3">
        <v>0</v>
      </c>
      <c r="EJ128" s="3">
        <v>0</v>
      </c>
      <c r="EK128" s="3">
        <v>0</v>
      </c>
      <c r="EL128" s="3">
        <v>0</v>
      </c>
      <c r="EM128" s="3">
        <v>0</v>
      </c>
      <c r="EN128" s="3">
        <v>0</v>
      </c>
      <c r="EO128" s="3">
        <v>0</v>
      </c>
      <c r="EP128" s="3">
        <v>0</v>
      </c>
      <c r="EQ128" s="3">
        <v>0</v>
      </c>
      <c r="ER128" s="3">
        <v>0</v>
      </c>
      <c r="ES128" s="3">
        <v>0</v>
      </c>
      <c r="ET128" s="3">
        <v>0</v>
      </c>
      <c r="EU128" s="3">
        <v>0</v>
      </c>
      <c r="EV128" s="3">
        <v>0</v>
      </c>
      <c r="EW128" s="3">
        <v>0</v>
      </c>
      <c r="EX128" s="3">
        <v>0</v>
      </c>
      <c r="EY128" s="3">
        <v>0</v>
      </c>
      <c r="EZ128" s="3">
        <v>0</v>
      </c>
      <c r="FA128" s="3">
        <v>0</v>
      </c>
      <c r="FB128" s="3">
        <v>0</v>
      </c>
      <c r="FC128" s="3">
        <v>0</v>
      </c>
    </row>
    <row r="129" spans="1:4">
      <c r="C129" t="s">
        <v>330</v>
      </c>
      <c r="D129" s="4">
        <v>0.1</v>
      </c>
    </row>
    <row r="131" spans="1:4">
      <c r="B131" t="s">
        <v>155</v>
      </c>
      <c r="C131" t="s">
        <v>57</v>
      </c>
      <c r="D131" s="130">
        <f ca="1">NPV(D129/12,D126:OFFSET(D126,0,D124))</f>
        <v>88663607.321600229</v>
      </c>
    </row>
    <row r="132" spans="1:4">
      <c r="C132" t="s">
        <v>331</v>
      </c>
      <c r="D132" s="130">
        <f ca="1">NPV(D129/12,D127:OFFSET(D127,0,D124))</f>
        <v>103704885.56401002</v>
      </c>
    </row>
    <row r="133" spans="1:4">
      <c r="C133" t="s">
        <v>332</v>
      </c>
      <c r="D133" s="130">
        <f ca="1">NPV(D129/12,D128:OFFSET(D128,0,D124))</f>
        <v>-2730013.0974007649</v>
      </c>
    </row>
    <row r="135" spans="1:4">
      <c r="B135" t="s">
        <v>91</v>
      </c>
      <c r="C135" t="s">
        <v>326</v>
      </c>
      <c r="D135" s="130">
        <f ca="1">SUM(D131:D133)</f>
        <v>189638479.7882095</v>
      </c>
    </row>
    <row r="137" spans="1:4" s="38" customFormat="1">
      <c r="A137" s="38" t="s">
        <v>367</v>
      </c>
    </row>
    <row r="138" spans="1:4">
      <c r="B138" t="s">
        <v>92</v>
      </c>
      <c r="C138" t="s">
        <v>55</v>
      </c>
      <c r="D138" s="79">
        <v>42736</v>
      </c>
    </row>
    <row r="139" spans="1:4">
      <c r="C139" t="s">
        <v>176</v>
      </c>
      <c r="D139" s="79">
        <v>47088</v>
      </c>
    </row>
    <row r="140" spans="1:4">
      <c r="C140" t="s">
        <v>365</v>
      </c>
      <c r="D140" s="3">
        <v>12000</v>
      </c>
    </row>
    <row r="141" spans="1:4">
      <c r="C141" t="s">
        <v>366</v>
      </c>
      <c r="D141" s="3">
        <v>25000</v>
      </c>
    </row>
    <row r="143" spans="1:4">
      <c r="B143" t="s">
        <v>91</v>
      </c>
      <c r="C143" t="s">
        <v>364</v>
      </c>
      <c r="D143" s="136">
        <f>(D141/D140)^(1/(YEAR(D139)-YEAR(D138)))-1</f>
        <v>6.9000896270209999E-2</v>
      </c>
    </row>
    <row r="146" spans="1:51" s="38" customFormat="1">
      <c r="A146" s="38" t="s">
        <v>380</v>
      </c>
    </row>
    <row r="147" spans="1:51">
      <c r="B147" t="s">
        <v>92</v>
      </c>
      <c r="C147" t="s">
        <v>55</v>
      </c>
      <c r="D147" s="64">
        <v>42491</v>
      </c>
    </row>
    <row r="148" spans="1:51">
      <c r="C148" t="s">
        <v>56</v>
      </c>
      <c r="D148" s="64">
        <v>42979</v>
      </c>
    </row>
    <row r="149" spans="1:51">
      <c r="D149" s="58" t="s">
        <v>1</v>
      </c>
      <c r="E149" s="58" t="s">
        <v>381</v>
      </c>
      <c r="F149" s="58" t="s">
        <v>60</v>
      </c>
      <c r="G149" s="58" t="s">
        <v>8</v>
      </c>
    </row>
    <row r="150" spans="1:51">
      <c r="C150" s="141" t="s">
        <v>384</v>
      </c>
      <c r="D150" s="56">
        <v>35</v>
      </c>
      <c r="E150" s="56" t="s">
        <v>382</v>
      </c>
      <c r="F150" s="47" t="s">
        <v>93</v>
      </c>
      <c r="G150" s="48" t="s">
        <v>89</v>
      </c>
    </row>
    <row r="151" spans="1:51">
      <c r="C151" s="141" t="s">
        <v>385</v>
      </c>
      <c r="D151" s="56">
        <v>500</v>
      </c>
      <c r="E151" s="56" t="s">
        <v>0</v>
      </c>
      <c r="F151" s="47" t="s">
        <v>390</v>
      </c>
      <c r="G151" s="48" t="s">
        <v>392</v>
      </c>
    </row>
    <row r="152" spans="1:51">
      <c r="C152" s="141" t="s">
        <v>386</v>
      </c>
      <c r="D152" s="56">
        <v>2000</v>
      </c>
      <c r="E152" s="56" t="s">
        <v>389</v>
      </c>
      <c r="F152" s="47" t="s">
        <v>2</v>
      </c>
      <c r="G152" s="48" t="s">
        <v>391</v>
      </c>
    </row>
    <row r="153" spans="1:51">
      <c r="D153" s="48"/>
      <c r="E153" s="48"/>
      <c r="F153" s="48"/>
      <c r="G153" s="46"/>
      <c r="H153" s="46"/>
      <c r="I153" s="46"/>
      <c r="J153" s="46"/>
      <c r="K153" s="46"/>
      <c r="L153" s="46"/>
      <c r="M153" s="46"/>
      <c r="N153" s="46"/>
      <c r="O153" s="46"/>
      <c r="P153" s="46"/>
      <c r="Q153" s="46"/>
      <c r="R153" s="46"/>
      <c r="S153" s="46"/>
      <c r="T153" s="46"/>
      <c r="U153" s="46"/>
      <c r="V153" s="46"/>
      <c r="W153" s="46"/>
      <c r="X153" s="46"/>
      <c r="Y153" s="46"/>
      <c r="Z153" s="46"/>
    </row>
    <row r="154" spans="1:51">
      <c r="C154" t="s">
        <v>122</v>
      </c>
      <c r="D154" s="63">
        <f>D147</f>
        <v>42491</v>
      </c>
      <c r="E154" s="63">
        <f>EDATE(D154,1)</f>
        <v>42522</v>
      </c>
      <c r="F154" s="63">
        <f t="shared" ref="F154:AN154" si="60">EDATE(E154,1)</f>
        <v>42552</v>
      </c>
      <c r="G154" s="63">
        <f t="shared" si="60"/>
        <v>42583</v>
      </c>
      <c r="H154" s="63">
        <f t="shared" si="60"/>
        <v>42614</v>
      </c>
      <c r="I154" s="63">
        <f t="shared" si="60"/>
        <v>42644</v>
      </c>
      <c r="J154" s="63">
        <f t="shared" si="60"/>
        <v>42675</v>
      </c>
      <c r="K154" s="63">
        <f t="shared" si="60"/>
        <v>42705</v>
      </c>
      <c r="L154" s="63">
        <f t="shared" si="60"/>
        <v>42736</v>
      </c>
      <c r="M154" s="63">
        <f t="shared" si="60"/>
        <v>42767</v>
      </c>
      <c r="N154" s="63">
        <f t="shared" si="60"/>
        <v>42795</v>
      </c>
      <c r="O154" s="63">
        <f t="shared" si="60"/>
        <v>42826</v>
      </c>
      <c r="P154" s="63">
        <f t="shared" si="60"/>
        <v>42856</v>
      </c>
      <c r="Q154" s="63">
        <f t="shared" si="60"/>
        <v>42887</v>
      </c>
      <c r="R154" s="63">
        <f t="shared" si="60"/>
        <v>42917</v>
      </c>
      <c r="S154" s="63">
        <f t="shared" si="60"/>
        <v>42948</v>
      </c>
      <c r="T154" s="63">
        <f t="shared" si="60"/>
        <v>42979</v>
      </c>
      <c r="U154" s="63">
        <f t="shared" si="60"/>
        <v>43009</v>
      </c>
      <c r="V154" s="63">
        <f t="shared" si="60"/>
        <v>43040</v>
      </c>
      <c r="W154" s="63">
        <f t="shared" si="60"/>
        <v>43070</v>
      </c>
      <c r="X154" s="63">
        <f t="shared" si="60"/>
        <v>43101</v>
      </c>
      <c r="Y154" s="63">
        <f t="shared" si="60"/>
        <v>43132</v>
      </c>
      <c r="Z154" s="63">
        <f t="shared" si="60"/>
        <v>43160</v>
      </c>
      <c r="AA154" s="63">
        <f t="shared" si="60"/>
        <v>43191</v>
      </c>
      <c r="AB154" s="63">
        <f t="shared" si="60"/>
        <v>43221</v>
      </c>
      <c r="AC154" s="63">
        <f t="shared" si="60"/>
        <v>43252</v>
      </c>
      <c r="AD154" s="63">
        <f t="shared" si="60"/>
        <v>43282</v>
      </c>
      <c r="AE154" s="63">
        <f t="shared" si="60"/>
        <v>43313</v>
      </c>
      <c r="AF154" s="63">
        <f t="shared" si="60"/>
        <v>43344</v>
      </c>
      <c r="AG154" s="63">
        <f t="shared" si="60"/>
        <v>43374</v>
      </c>
      <c r="AH154" s="63">
        <f t="shared" si="60"/>
        <v>43405</v>
      </c>
      <c r="AI154" s="63">
        <f t="shared" si="60"/>
        <v>43435</v>
      </c>
      <c r="AJ154" s="63">
        <f t="shared" si="60"/>
        <v>43466</v>
      </c>
      <c r="AK154" s="63">
        <f t="shared" si="60"/>
        <v>43497</v>
      </c>
      <c r="AL154" s="63">
        <f t="shared" si="60"/>
        <v>43525</v>
      </c>
      <c r="AM154" s="63">
        <f t="shared" si="60"/>
        <v>43556</v>
      </c>
      <c r="AN154" s="63">
        <f t="shared" si="60"/>
        <v>43586</v>
      </c>
    </row>
    <row r="155" spans="1:51" s="3" customFormat="1">
      <c r="C155" s="2" t="s">
        <v>383</v>
      </c>
      <c r="D155" s="61">
        <v>12</v>
      </c>
      <c r="E155" s="61">
        <v>12</v>
      </c>
      <c r="F155" s="61">
        <v>12</v>
      </c>
      <c r="G155" s="61">
        <v>12</v>
      </c>
      <c r="H155" s="61">
        <v>12</v>
      </c>
      <c r="I155" s="61">
        <v>12</v>
      </c>
      <c r="J155" s="61">
        <v>12</v>
      </c>
      <c r="K155" s="61">
        <v>12</v>
      </c>
      <c r="L155" s="61">
        <v>12</v>
      </c>
      <c r="M155" s="61">
        <v>12</v>
      </c>
      <c r="N155" s="61">
        <v>12</v>
      </c>
      <c r="O155" s="61">
        <v>12</v>
      </c>
      <c r="P155" s="61">
        <v>12</v>
      </c>
      <c r="Q155" s="61">
        <v>12</v>
      </c>
      <c r="R155" s="61">
        <v>12</v>
      </c>
      <c r="S155" s="61">
        <v>12</v>
      </c>
      <c r="T155" s="61">
        <v>12</v>
      </c>
      <c r="U155" s="61">
        <v>12</v>
      </c>
      <c r="V155" s="61">
        <v>12</v>
      </c>
      <c r="W155" s="61">
        <v>12</v>
      </c>
      <c r="X155" s="61">
        <v>12</v>
      </c>
      <c r="Y155" s="61">
        <v>12</v>
      </c>
      <c r="Z155" s="61">
        <v>12</v>
      </c>
      <c r="AA155" s="61">
        <v>12</v>
      </c>
      <c r="AB155" s="61">
        <v>12</v>
      </c>
      <c r="AC155" s="61">
        <v>12</v>
      </c>
      <c r="AD155" s="61">
        <v>12</v>
      </c>
      <c r="AE155" s="61">
        <v>12</v>
      </c>
      <c r="AF155" s="61">
        <v>12</v>
      </c>
      <c r="AG155" s="61">
        <v>12</v>
      </c>
      <c r="AH155" s="61">
        <v>12</v>
      </c>
      <c r="AI155" s="61">
        <v>12</v>
      </c>
      <c r="AJ155" s="61">
        <v>12</v>
      </c>
      <c r="AK155" s="61">
        <v>12</v>
      </c>
      <c r="AL155" s="61">
        <v>12</v>
      </c>
      <c r="AM155" s="61">
        <v>12</v>
      </c>
      <c r="AN155" s="61">
        <v>12</v>
      </c>
      <c r="AO155" s="61"/>
      <c r="AP155" s="61"/>
      <c r="AQ155" s="61"/>
      <c r="AR155" s="61"/>
      <c r="AS155" s="61"/>
      <c r="AT155" s="61"/>
      <c r="AU155" s="61"/>
      <c r="AV155" s="61"/>
      <c r="AW155" s="61"/>
      <c r="AX155" s="61"/>
      <c r="AY155" s="61"/>
    </row>
    <row r="156" spans="1:51">
      <c r="C156" s="2" t="s">
        <v>387</v>
      </c>
      <c r="D156" s="61">
        <v>12</v>
      </c>
      <c r="E156" s="61">
        <v>12</v>
      </c>
      <c r="F156" s="61">
        <v>12</v>
      </c>
      <c r="G156" s="61">
        <v>12</v>
      </c>
      <c r="H156" s="61">
        <v>12</v>
      </c>
      <c r="I156" s="61">
        <v>12</v>
      </c>
      <c r="J156" s="61">
        <v>12</v>
      </c>
      <c r="K156" s="61">
        <v>12</v>
      </c>
      <c r="L156" s="61">
        <v>12</v>
      </c>
      <c r="M156" s="61">
        <v>12</v>
      </c>
      <c r="N156" s="61">
        <v>12</v>
      </c>
      <c r="O156" s="61">
        <v>12</v>
      </c>
      <c r="P156" s="61">
        <v>12</v>
      </c>
      <c r="Q156" s="61">
        <v>12</v>
      </c>
      <c r="R156" s="61">
        <v>12</v>
      </c>
      <c r="S156" s="61">
        <v>12</v>
      </c>
      <c r="T156" s="61">
        <v>12</v>
      </c>
      <c r="U156" s="61">
        <v>12</v>
      </c>
      <c r="V156" s="61">
        <v>12</v>
      </c>
      <c r="W156" s="61">
        <v>12</v>
      </c>
      <c r="X156" s="61">
        <v>12</v>
      </c>
      <c r="Y156" s="61">
        <v>12</v>
      </c>
      <c r="Z156" s="61">
        <v>12</v>
      </c>
      <c r="AA156" s="61">
        <v>12</v>
      </c>
      <c r="AB156" s="61">
        <v>12</v>
      </c>
      <c r="AC156" s="61">
        <v>12</v>
      </c>
      <c r="AD156" s="61">
        <v>12</v>
      </c>
      <c r="AE156" s="61">
        <v>12</v>
      </c>
      <c r="AF156" s="61">
        <v>12</v>
      </c>
      <c r="AG156" s="61">
        <v>12</v>
      </c>
      <c r="AH156" s="61">
        <v>12</v>
      </c>
      <c r="AI156" s="61">
        <v>12</v>
      </c>
      <c r="AJ156" s="61">
        <v>12</v>
      </c>
      <c r="AK156" s="61">
        <v>12</v>
      </c>
      <c r="AL156" s="61">
        <v>12</v>
      </c>
      <c r="AM156" s="61">
        <v>12</v>
      </c>
      <c r="AN156" s="61">
        <v>12</v>
      </c>
    </row>
    <row r="157" spans="1:51">
      <c r="C157" s="2" t="s">
        <v>388</v>
      </c>
      <c r="D157" s="61">
        <v>12</v>
      </c>
      <c r="E157" s="61">
        <v>12</v>
      </c>
      <c r="F157" s="61">
        <v>12</v>
      </c>
      <c r="G157" s="61">
        <v>12</v>
      </c>
      <c r="H157" s="61">
        <v>12</v>
      </c>
      <c r="I157" s="61">
        <v>12</v>
      </c>
      <c r="J157" s="61">
        <v>12</v>
      </c>
      <c r="K157" s="61">
        <v>12</v>
      </c>
      <c r="L157" s="61">
        <v>12</v>
      </c>
      <c r="M157" s="61">
        <v>12</v>
      </c>
      <c r="N157" s="61">
        <v>12</v>
      </c>
      <c r="O157" s="61">
        <v>12</v>
      </c>
      <c r="P157" s="61">
        <v>12</v>
      </c>
      <c r="Q157" s="61">
        <v>12</v>
      </c>
      <c r="R157" s="61">
        <v>12</v>
      </c>
      <c r="S157" s="61">
        <v>12</v>
      </c>
      <c r="T157" s="61">
        <v>12</v>
      </c>
      <c r="U157" s="61">
        <v>12</v>
      </c>
      <c r="V157" s="61">
        <v>12</v>
      </c>
      <c r="W157" s="61">
        <v>12</v>
      </c>
      <c r="X157" s="61">
        <v>12</v>
      </c>
      <c r="Y157" s="61">
        <v>12</v>
      </c>
      <c r="Z157" s="61">
        <v>12</v>
      </c>
      <c r="AA157" s="61">
        <v>12</v>
      </c>
      <c r="AB157" s="61">
        <v>12</v>
      </c>
      <c r="AC157" s="61">
        <v>12</v>
      </c>
      <c r="AD157" s="61">
        <v>12</v>
      </c>
      <c r="AE157" s="61">
        <v>12</v>
      </c>
      <c r="AF157" s="61">
        <v>12</v>
      </c>
      <c r="AG157" s="61">
        <v>12</v>
      </c>
      <c r="AH157" s="61">
        <v>12</v>
      </c>
      <c r="AI157" s="61">
        <v>12</v>
      </c>
      <c r="AJ157" s="61">
        <v>12</v>
      </c>
      <c r="AK157" s="61">
        <v>12</v>
      </c>
      <c r="AL157" s="61">
        <v>12</v>
      </c>
      <c r="AM157" s="61">
        <v>12</v>
      </c>
      <c r="AN157" s="61">
        <v>12</v>
      </c>
    </row>
    <row r="158" spans="1:51">
      <c r="D158" s="58"/>
    </row>
    <row r="159" spans="1:51">
      <c r="B159" t="s">
        <v>160</v>
      </c>
      <c r="C159" t="s">
        <v>122</v>
      </c>
      <c r="D159" s="63">
        <f>D154</f>
        <v>42491</v>
      </c>
      <c r="E159" s="63">
        <f>EDATE(D159,1)</f>
        <v>42522</v>
      </c>
      <c r="F159" s="63">
        <f t="shared" ref="F159" si="61">EDATE(E159,1)</f>
        <v>42552</v>
      </c>
      <c r="G159" s="63">
        <f t="shared" ref="G159" si="62">EDATE(F159,1)</f>
        <v>42583</v>
      </c>
      <c r="H159" s="63">
        <f t="shared" ref="H159" si="63">EDATE(G159,1)</f>
        <v>42614</v>
      </c>
      <c r="I159" s="63">
        <f t="shared" ref="I159" si="64">EDATE(H159,1)</f>
        <v>42644</v>
      </c>
      <c r="J159" s="63">
        <f t="shared" ref="J159" si="65">EDATE(I159,1)</f>
        <v>42675</v>
      </c>
      <c r="K159" s="63">
        <f t="shared" ref="K159" si="66">EDATE(J159,1)</f>
        <v>42705</v>
      </c>
      <c r="L159" s="63">
        <f t="shared" ref="L159" si="67">EDATE(K159,1)</f>
        <v>42736</v>
      </c>
      <c r="M159" s="63">
        <f t="shared" ref="M159" si="68">EDATE(L159,1)</f>
        <v>42767</v>
      </c>
      <c r="N159" s="63">
        <f t="shared" ref="N159" si="69">EDATE(M159,1)</f>
        <v>42795</v>
      </c>
      <c r="O159" s="63">
        <f t="shared" ref="O159" si="70">EDATE(N159,1)</f>
        <v>42826</v>
      </c>
      <c r="P159" s="63">
        <f t="shared" ref="P159" si="71">EDATE(O159,1)</f>
        <v>42856</v>
      </c>
      <c r="Q159" s="63">
        <f t="shared" ref="Q159" si="72">EDATE(P159,1)</f>
        <v>42887</v>
      </c>
      <c r="R159" s="63">
        <f t="shared" ref="R159" si="73">EDATE(Q159,1)</f>
        <v>42917</v>
      </c>
      <c r="S159" s="63">
        <f t="shared" ref="S159" si="74">EDATE(R159,1)</f>
        <v>42948</v>
      </c>
      <c r="T159" s="63">
        <f t="shared" ref="T159" si="75">EDATE(S159,1)</f>
        <v>42979</v>
      </c>
      <c r="U159" s="63">
        <f t="shared" ref="U159" si="76">EDATE(T159,1)</f>
        <v>43009</v>
      </c>
      <c r="V159" s="63">
        <f t="shared" ref="V159" si="77">EDATE(U159,1)</f>
        <v>43040</v>
      </c>
      <c r="W159" s="63">
        <f t="shared" ref="W159" si="78">EDATE(V159,1)</f>
        <v>43070</v>
      </c>
      <c r="X159" s="63">
        <f t="shared" ref="X159" si="79">EDATE(W159,1)</f>
        <v>43101</v>
      </c>
      <c r="Y159" s="63">
        <f t="shared" ref="Y159" si="80">EDATE(X159,1)</f>
        <v>43132</v>
      </c>
      <c r="Z159" s="63">
        <f t="shared" ref="Z159" si="81">EDATE(Y159,1)</f>
        <v>43160</v>
      </c>
      <c r="AA159" s="63">
        <f t="shared" ref="AA159" si="82">EDATE(Z159,1)</f>
        <v>43191</v>
      </c>
      <c r="AB159" s="63">
        <f t="shared" ref="AB159" si="83">EDATE(AA159,1)</f>
        <v>43221</v>
      </c>
      <c r="AC159" s="63">
        <f t="shared" ref="AC159" si="84">EDATE(AB159,1)</f>
        <v>43252</v>
      </c>
      <c r="AD159" s="63">
        <f t="shared" ref="AD159" si="85">EDATE(AC159,1)</f>
        <v>43282</v>
      </c>
      <c r="AE159" s="63">
        <f t="shared" ref="AE159" si="86">EDATE(AD159,1)</f>
        <v>43313</v>
      </c>
      <c r="AF159" s="63">
        <f t="shared" ref="AF159" si="87">EDATE(AE159,1)</f>
        <v>43344</v>
      </c>
      <c r="AG159" s="63">
        <f t="shared" ref="AG159" si="88">EDATE(AF159,1)</f>
        <v>43374</v>
      </c>
      <c r="AH159" s="63">
        <f t="shared" ref="AH159" si="89">EDATE(AG159,1)</f>
        <v>43405</v>
      </c>
      <c r="AI159" s="63">
        <f t="shared" ref="AI159" si="90">EDATE(AH159,1)</f>
        <v>43435</v>
      </c>
      <c r="AJ159" s="63">
        <f t="shared" ref="AJ159" si="91">EDATE(AI159,1)</f>
        <v>43466</v>
      </c>
      <c r="AK159" s="63">
        <f t="shared" ref="AK159" si="92">EDATE(AJ159,1)</f>
        <v>43497</v>
      </c>
      <c r="AL159" s="63">
        <f t="shared" ref="AL159" si="93">EDATE(AK159,1)</f>
        <v>43525</v>
      </c>
      <c r="AM159" s="63">
        <f t="shared" ref="AM159" si="94">EDATE(AL159,1)</f>
        <v>43556</v>
      </c>
      <c r="AN159" s="63">
        <f t="shared" ref="AN159" si="95">EDATE(AM159,1)</f>
        <v>43586</v>
      </c>
    </row>
    <row r="160" spans="1:51">
      <c r="C160" s="2" t="s">
        <v>383</v>
      </c>
      <c r="D160" s="21">
        <f>IF(OR(D$159&lt;$D$147,D$159&gt;$D$148),0,D155)*$D150</f>
        <v>420</v>
      </c>
      <c r="E160" s="21">
        <f t="shared" ref="E160:AN162" si="96">IF(OR(E$159&lt;$D$147,E$159&gt;$D$148),0,E155)*$D150</f>
        <v>420</v>
      </c>
      <c r="F160" s="21">
        <f t="shared" si="96"/>
        <v>420</v>
      </c>
      <c r="G160" s="21">
        <f t="shared" si="96"/>
        <v>420</v>
      </c>
      <c r="H160" s="21">
        <f t="shared" si="96"/>
        <v>420</v>
      </c>
      <c r="I160" s="21">
        <f t="shared" si="96"/>
        <v>420</v>
      </c>
      <c r="J160" s="21">
        <f t="shared" si="96"/>
        <v>420</v>
      </c>
      <c r="K160" s="21">
        <f t="shared" si="96"/>
        <v>420</v>
      </c>
      <c r="L160" s="21">
        <f t="shared" si="96"/>
        <v>420</v>
      </c>
      <c r="M160" s="21">
        <f t="shared" si="96"/>
        <v>420</v>
      </c>
      <c r="N160" s="21">
        <f t="shared" si="96"/>
        <v>420</v>
      </c>
      <c r="O160" s="21">
        <f t="shared" si="96"/>
        <v>420</v>
      </c>
      <c r="P160" s="21">
        <f t="shared" si="96"/>
        <v>420</v>
      </c>
      <c r="Q160" s="21">
        <f t="shared" si="96"/>
        <v>420</v>
      </c>
      <c r="R160" s="21">
        <f t="shared" si="96"/>
        <v>420</v>
      </c>
      <c r="S160" s="21">
        <f t="shared" si="96"/>
        <v>420</v>
      </c>
      <c r="T160" s="21">
        <f t="shared" si="96"/>
        <v>420</v>
      </c>
      <c r="U160" s="21">
        <f t="shared" si="96"/>
        <v>0</v>
      </c>
      <c r="V160" s="21">
        <f t="shared" si="96"/>
        <v>0</v>
      </c>
      <c r="W160" s="21">
        <f t="shared" si="96"/>
        <v>0</v>
      </c>
      <c r="X160" s="21">
        <f t="shared" si="96"/>
        <v>0</v>
      </c>
      <c r="Y160" s="21">
        <f t="shared" si="96"/>
        <v>0</v>
      </c>
      <c r="Z160" s="21">
        <f t="shared" si="96"/>
        <v>0</v>
      </c>
      <c r="AA160" s="21">
        <f t="shared" si="96"/>
        <v>0</v>
      </c>
      <c r="AB160" s="21">
        <f t="shared" si="96"/>
        <v>0</v>
      </c>
      <c r="AC160" s="21">
        <f t="shared" si="96"/>
        <v>0</v>
      </c>
      <c r="AD160" s="21">
        <f t="shared" si="96"/>
        <v>0</v>
      </c>
      <c r="AE160" s="21">
        <f t="shared" si="96"/>
        <v>0</v>
      </c>
      <c r="AF160" s="21">
        <f t="shared" si="96"/>
        <v>0</v>
      </c>
      <c r="AG160" s="21">
        <f t="shared" si="96"/>
        <v>0</v>
      </c>
      <c r="AH160" s="21">
        <f t="shared" si="96"/>
        <v>0</v>
      </c>
      <c r="AI160" s="21">
        <f t="shared" si="96"/>
        <v>0</v>
      </c>
      <c r="AJ160" s="21">
        <f t="shared" si="96"/>
        <v>0</v>
      </c>
      <c r="AK160" s="21">
        <f t="shared" si="96"/>
        <v>0</v>
      </c>
      <c r="AL160" s="21">
        <f t="shared" si="96"/>
        <v>0</v>
      </c>
      <c r="AM160" s="21">
        <f t="shared" si="96"/>
        <v>0</v>
      </c>
      <c r="AN160" s="21">
        <f t="shared" si="96"/>
        <v>0</v>
      </c>
    </row>
    <row r="161" spans="2:40">
      <c r="C161" s="2" t="s">
        <v>387</v>
      </c>
      <c r="D161" s="21">
        <f t="shared" ref="D161:S162" si="97">IF(OR(D$159&lt;$D$147,D$159&gt;$D$148),0,D156)*$D151</f>
        <v>6000</v>
      </c>
      <c r="E161" s="21">
        <f t="shared" si="97"/>
        <v>6000</v>
      </c>
      <c r="F161" s="21">
        <f t="shared" si="97"/>
        <v>6000</v>
      </c>
      <c r="G161" s="21">
        <f t="shared" si="97"/>
        <v>6000</v>
      </c>
      <c r="H161" s="21">
        <f t="shared" si="97"/>
        <v>6000</v>
      </c>
      <c r="I161" s="21">
        <f t="shared" si="97"/>
        <v>6000</v>
      </c>
      <c r="J161" s="21">
        <f t="shared" si="97"/>
        <v>6000</v>
      </c>
      <c r="K161" s="21">
        <f t="shared" si="97"/>
        <v>6000</v>
      </c>
      <c r="L161" s="21">
        <f t="shared" si="97"/>
        <v>6000</v>
      </c>
      <c r="M161" s="21">
        <f t="shared" si="97"/>
        <v>6000</v>
      </c>
      <c r="N161" s="21">
        <f t="shared" si="97"/>
        <v>6000</v>
      </c>
      <c r="O161" s="21">
        <f t="shared" si="97"/>
        <v>6000</v>
      </c>
      <c r="P161" s="21">
        <f t="shared" si="97"/>
        <v>6000</v>
      </c>
      <c r="Q161" s="21">
        <f t="shared" si="97"/>
        <v>6000</v>
      </c>
      <c r="R161" s="21">
        <f t="shared" si="97"/>
        <v>6000</v>
      </c>
      <c r="S161" s="21">
        <f t="shared" si="97"/>
        <v>6000</v>
      </c>
      <c r="T161" s="21">
        <f t="shared" si="96"/>
        <v>6000</v>
      </c>
      <c r="U161" s="21">
        <f t="shared" si="96"/>
        <v>0</v>
      </c>
      <c r="V161" s="21">
        <f t="shared" si="96"/>
        <v>0</v>
      </c>
      <c r="W161" s="21">
        <f t="shared" si="96"/>
        <v>0</v>
      </c>
      <c r="X161" s="21">
        <f t="shared" si="96"/>
        <v>0</v>
      </c>
      <c r="Y161" s="21">
        <f t="shared" si="96"/>
        <v>0</v>
      </c>
      <c r="Z161" s="21">
        <f t="shared" si="96"/>
        <v>0</v>
      </c>
      <c r="AA161" s="21">
        <f t="shared" si="96"/>
        <v>0</v>
      </c>
      <c r="AB161" s="21">
        <f t="shared" si="96"/>
        <v>0</v>
      </c>
      <c r="AC161" s="21">
        <f t="shared" si="96"/>
        <v>0</v>
      </c>
      <c r="AD161" s="21">
        <f t="shared" si="96"/>
        <v>0</v>
      </c>
      <c r="AE161" s="21">
        <f t="shared" si="96"/>
        <v>0</v>
      </c>
      <c r="AF161" s="21">
        <f t="shared" si="96"/>
        <v>0</v>
      </c>
      <c r="AG161" s="21">
        <f t="shared" si="96"/>
        <v>0</v>
      </c>
      <c r="AH161" s="21">
        <f t="shared" si="96"/>
        <v>0</v>
      </c>
      <c r="AI161" s="21">
        <f t="shared" si="96"/>
        <v>0</v>
      </c>
      <c r="AJ161" s="21">
        <f t="shared" si="96"/>
        <v>0</v>
      </c>
      <c r="AK161" s="21">
        <f t="shared" si="96"/>
        <v>0</v>
      </c>
      <c r="AL161" s="21">
        <f t="shared" si="96"/>
        <v>0</v>
      </c>
      <c r="AM161" s="21">
        <f t="shared" si="96"/>
        <v>0</v>
      </c>
      <c r="AN161" s="21">
        <f t="shared" si="96"/>
        <v>0</v>
      </c>
    </row>
    <row r="162" spans="2:40">
      <c r="C162" s="2" t="s">
        <v>388</v>
      </c>
      <c r="D162" s="21">
        <f t="shared" si="97"/>
        <v>24000</v>
      </c>
      <c r="E162" s="21">
        <f t="shared" si="96"/>
        <v>24000</v>
      </c>
      <c r="F162" s="21">
        <f t="shared" si="96"/>
        <v>24000</v>
      </c>
      <c r="G162" s="21">
        <f t="shared" si="96"/>
        <v>24000</v>
      </c>
      <c r="H162" s="21">
        <f t="shared" si="96"/>
        <v>24000</v>
      </c>
      <c r="I162" s="21">
        <f t="shared" si="96"/>
        <v>24000</v>
      </c>
      <c r="J162" s="21">
        <f t="shared" si="96"/>
        <v>24000</v>
      </c>
      <c r="K162" s="21">
        <f t="shared" si="96"/>
        <v>24000</v>
      </c>
      <c r="L162" s="21">
        <f t="shared" si="96"/>
        <v>24000</v>
      </c>
      <c r="M162" s="21">
        <f t="shared" si="96"/>
        <v>24000</v>
      </c>
      <c r="N162" s="21">
        <f t="shared" si="96"/>
        <v>24000</v>
      </c>
      <c r="O162" s="21">
        <f t="shared" si="96"/>
        <v>24000</v>
      </c>
      <c r="P162" s="21">
        <f t="shared" si="96"/>
        <v>24000</v>
      </c>
      <c r="Q162" s="21">
        <f t="shared" si="96"/>
        <v>24000</v>
      </c>
      <c r="R162" s="21">
        <f t="shared" si="96"/>
        <v>24000</v>
      </c>
      <c r="S162" s="21">
        <f t="shared" si="96"/>
        <v>24000</v>
      </c>
      <c r="T162" s="21">
        <f t="shared" si="96"/>
        <v>24000</v>
      </c>
      <c r="U162" s="21">
        <f t="shared" si="96"/>
        <v>0</v>
      </c>
      <c r="V162" s="21">
        <f t="shared" si="96"/>
        <v>0</v>
      </c>
      <c r="W162" s="21">
        <f t="shared" si="96"/>
        <v>0</v>
      </c>
      <c r="X162" s="21">
        <f t="shared" si="96"/>
        <v>0</v>
      </c>
      <c r="Y162" s="21">
        <f t="shared" si="96"/>
        <v>0</v>
      </c>
      <c r="Z162" s="21">
        <f t="shared" si="96"/>
        <v>0</v>
      </c>
      <c r="AA162" s="21">
        <f t="shared" si="96"/>
        <v>0</v>
      </c>
      <c r="AB162" s="21">
        <f t="shared" si="96"/>
        <v>0</v>
      </c>
      <c r="AC162" s="21">
        <f t="shared" si="96"/>
        <v>0</v>
      </c>
      <c r="AD162" s="21">
        <f t="shared" si="96"/>
        <v>0</v>
      </c>
      <c r="AE162" s="21">
        <f t="shared" si="96"/>
        <v>0</v>
      </c>
      <c r="AF162" s="21">
        <f t="shared" si="96"/>
        <v>0</v>
      </c>
      <c r="AG162" s="21">
        <f t="shared" si="96"/>
        <v>0</v>
      </c>
      <c r="AH162" s="21">
        <f t="shared" si="96"/>
        <v>0</v>
      </c>
      <c r="AI162" s="21">
        <f t="shared" si="96"/>
        <v>0</v>
      </c>
      <c r="AJ162" s="21">
        <f t="shared" si="96"/>
        <v>0</v>
      </c>
      <c r="AK162" s="21">
        <f t="shared" si="96"/>
        <v>0</v>
      </c>
      <c r="AL162" s="21">
        <f t="shared" si="96"/>
        <v>0</v>
      </c>
      <c r="AM162" s="21">
        <f t="shared" si="96"/>
        <v>0</v>
      </c>
      <c r="AN162" s="21">
        <f t="shared" si="96"/>
        <v>0</v>
      </c>
    </row>
    <row r="163" spans="2:40">
      <c r="C163" s="2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  <c r="AD163" s="21"/>
      <c r="AE163" s="21"/>
      <c r="AF163" s="21"/>
      <c r="AG163" s="21"/>
      <c r="AH163" s="21"/>
      <c r="AI163" s="21"/>
      <c r="AJ163" s="21"/>
      <c r="AK163" s="21"/>
      <c r="AL163" s="21"/>
      <c r="AM163" s="21"/>
      <c r="AN163" s="21"/>
    </row>
    <row r="164" spans="2:40">
      <c r="B164" t="s">
        <v>91</v>
      </c>
      <c r="C164" s="2" t="s">
        <v>393</v>
      </c>
      <c r="D164">
        <f>SUM(160:162)</f>
        <v>517140</v>
      </c>
    </row>
    <row r="165" spans="2:40">
      <c r="C165" s="142" t="s">
        <v>382</v>
      </c>
      <c r="D165">
        <f>SUM(160:160)</f>
        <v>7140</v>
      </c>
      <c r="E165" s="136">
        <f>D165/$D$164</f>
        <v>1.3806706114398421E-2</v>
      </c>
    </row>
    <row r="166" spans="2:40">
      <c r="C166" s="142" t="s">
        <v>0</v>
      </c>
      <c r="D166">
        <f t="shared" ref="D166:D167" si="98">SUM(161:161)</f>
        <v>102000</v>
      </c>
      <c r="E166" s="136">
        <f t="shared" ref="E166:E173" si="99">D166/$D$164</f>
        <v>0.19723865877712032</v>
      </c>
    </row>
    <row r="167" spans="2:40">
      <c r="C167" s="142" t="s">
        <v>389</v>
      </c>
      <c r="D167">
        <f t="shared" si="98"/>
        <v>408000</v>
      </c>
      <c r="E167" s="136">
        <f t="shared" si="99"/>
        <v>0.78895463510848129</v>
      </c>
    </row>
    <row r="168" spans="2:40">
      <c r="C168" s="143" t="s">
        <v>93</v>
      </c>
      <c r="D168">
        <f>SUM(160:160)</f>
        <v>7140</v>
      </c>
      <c r="E168" s="136">
        <f t="shared" si="99"/>
        <v>1.3806706114398421E-2</v>
      </c>
    </row>
    <row r="169" spans="2:40">
      <c r="C169" s="143" t="s">
        <v>390</v>
      </c>
      <c r="D169">
        <f t="shared" ref="D169:D170" si="100">SUM(161:161)</f>
        <v>102000</v>
      </c>
      <c r="E169" s="136">
        <f t="shared" si="99"/>
        <v>0.19723865877712032</v>
      </c>
    </row>
    <row r="170" spans="2:40">
      <c r="C170" s="143" t="s">
        <v>2</v>
      </c>
      <c r="D170">
        <f t="shared" si="100"/>
        <v>408000</v>
      </c>
      <c r="E170" s="136">
        <f t="shared" si="99"/>
        <v>0.78895463510848129</v>
      </c>
    </row>
    <row r="171" spans="2:40">
      <c r="C171" s="144" t="s">
        <v>89</v>
      </c>
      <c r="D171">
        <f>SUM(160:160)</f>
        <v>7140</v>
      </c>
      <c r="E171" s="136">
        <f t="shared" si="99"/>
        <v>1.3806706114398421E-2</v>
      </c>
    </row>
    <row r="172" spans="2:40">
      <c r="C172" s="144" t="s">
        <v>392</v>
      </c>
      <c r="D172">
        <f t="shared" ref="D172:D173" si="101">SUM(161:161)</f>
        <v>102000</v>
      </c>
      <c r="E172" s="136">
        <f t="shared" si="99"/>
        <v>0.19723865877712032</v>
      </c>
    </row>
    <row r="173" spans="2:40">
      <c r="C173" s="144" t="s">
        <v>391</v>
      </c>
      <c r="D173">
        <f t="shared" si="101"/>
        <v>408000</v>
      </c>
      <c r="E173" s="136">
        <f t="shared" si="99"/>
        <v>0.78895463510848129</v>
      </c>
    </row>
  </sheetData>
  <phoneticPr fontId="1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3F72A-F939-154D-8A0F-AF88AE7F9DDD}">
  <dimension ref="A1:CW177"/>
  <sheetViews>
    <sheetView showGridLines="0" topLeftCell="A149" workbookViewId="0">
      <selection activeCell="E175" sqref="E175"/>
    </sheetView>
  </sheetViews>
  <sheetFormatPr defaultColWidth="11" defaultRowHeight="15.75"/>
  <cols>
    <col min="1" max="1" width="34.625" customWidth="1"/>
    <col min="3" max="3" width="23.875" customWidth="1"/>
    <col min="4" max="4" width="13.875" customWidth="1"/>
    <col min="5" max="93" width="16.625" bestFit="1" customWidth="1"/>
  </cols>
  <sheetData>
    <row r="1" spans="1:50" s="38" customFormat="1">
      <c r="A1" s="38" t="s">
        <v>334</v>
      </c>
    </row>
    <row r="2" spans="1:50">
      <c r="B2" t="s">
        <v>92</v>
      </c>
      <c r="C2" t="s">
        <v>55</v>
      </c>
      <c r="D2" s="78">
        <v>44440</v>
      </c>
    </row>
    <row r="3" spans="1:50">
      <c r="C3" t="s">
        <v>56</v>
      </c>
      <c r="D3" s="78">
        <v>45170</v>
      </c>
    </row>
    <row r="5" spans="1:50">
      <c r="C5" t="s">
        <v>333</v>
      </c>
      <c r="D5">
        <f>YEAR(D2)</f>
        <v>2021</v>
      </c>
      <c r="E5">
        <f>D5+1</f>
        <v>2022</v>
      </c>
      <c r="F5">
        <f t="shared" ref="F5:M5" si="0">E5+1</f>
        <v>2023</v>
      </c>
      <c r="G5">
        <f t="shared" si="0"/>
        <v>2024</v>
      </c>
      <c r="H5">
        <f t="shared" si="0"/>
        <v>2025</v>
      </c>
      <c r="I5">
        <f t="shared" si="0"/>
        <v>2026</v>
      </c>
      <c r="J5">
        <f t="shared" si="0"/>
        <v>2027</v>
      </c>
      <c r="K5">
        <f t="shared" si="0"/>
        <v>2028</v>
      </c>
      <c r="L5">
        <f t="shared" si="0"/>
        <v>2029</v>
      </c>
      <c r="M5">
        <f t="shared" si="0"/>
        <v>2030</v>
      </c>
    </row>
    <row r="7" spans="1:50">
      <c r="B7" t="s">
        <v>91</v>
      </c>
      <c r="C7" t="s">
        <v>333</v>
      </c>
      <c r="D7" s="3">
        <f>IF(D5&gt;YEAR(EDATE($D$3,12))," ",D5)</f>
        <v>2021</v>
      </c>
      <c r="E7" s="3">
        <f t="shared" ref="E7:L7" si="1">IF(E5&gt;YEAR(EDATE($D$3,12))," ",E5)</f>
        <v>2022</v>
      </c>
      <c r="F7" s="3">
        <f t="shared" si="1"/>
        <v>2023</v>
      </c>
      <c r="G7" s="3">
        <f t="shared" si="1"/>
        <v>2024</v>
      </c>
      <c r="H7" t="str">
        <f t="shared" si="1"/>
        <v xml:space="preserve"> </v>
      </c>
      <c r="I7" t="str">
        <f t="shared" si="1"/>
        <v xml:space="preserve"> </v>
      </c>
      <c r="J7" t="str">
        <f t="shared" si="1"/>
        <v xml:space="preserve"> </v>
      </c>
      <c r="K7" t="str">
        <f t="shared" si="1"/>
        <v xml:space="preserve"> </v>
      </c>
      <c r="L7" t="str">
        <f t="shared" si="1"/>
        <v xml:space="preserve"> </v>
      </c>
      <c r="M7" t="str">
        <f>IF(M5&gt;YEAR(EDATE($D$3,12))," ",M5)</f>
        <v xml:space="preserve"> </v>
      </c>
    </row>
    <row r="9" spans="1:50" s="38" customFormat="1">
      <c r="A9" s="38" t="s">
        <v>17</v>
      </c>
    </row>
    <row r="10" spans="1:50">
      <c r="B10" t="s">
        <v>92</v>
      </c>
      <c r="C10" t="s">
        <v>55</v>
      </c>
      <c r="D10" s="78">
        <v>44440</v>
      </c>
    </row>
    <row r="11" spans="1:50">
      <c r="C11" t="s">
        <v>56</v>
      </c>
      <c r="D11" s="78">
        <v>45170</v>
      </c>
    </row>
    <row r="12" spans="1:50">
      <c r="C12" t="s">
        <v>31</v>
      </c>
      <c r="D12">
        <f>YEAR(D10)</f>
        <v>2021</v>
      </c>
      <c r="E12">
        <f>D12+1</f>
        <v>2022</v>
      </c>
      <c r="F12">
        <f>E12+1</f>
        <v>2023</v>
      </c>
      <c r="G12">
        <f>F12+1</f>
        <v>2024</v>
      </c>
    </row>
    <row r="13" spans="1:50">
      <c r="D13" s="121">
        <v>0.7</v>
      </c>
      <c r="E13" s="121">
        <v>0.8</v>
      </c>
      <c r="F13" s="121">
        <v>0.9</v>
      </c>
      <c r="G13" s="121">
        <v>0.95</v>
      </c>
    </row>
    <row r="15" spans="1:50">
      <c r="B15" t="s">
        <v>91</v>
      </c>
      <c r="C15" t="s">
        <v>32</v>
      </c>
      <c r="D15" s="78">
        <f>D10</f>
        <v>44440</v>
      </c>
      <c r="E15" s="78">
        <f>EDATE(D15,1)</f>
        <v>44470</v>
      </c>
      <c r="F15" s="78">
        <f t="shared" ref="F15:L15" si="2">EDATE(E15,1)</f>
        <v>44501</v>
      </c>
      <c r="G15" s="78">
        <f t="shared" si="2"/>
        <v>44531</v>
      </c>
      <c r="H15" s="78">
        <f t="shared" si="2"/>
        <v>44562</v>
      </c>
      <c r="I15" s="78">
        <f t="shared" si="2"/>
        <v>44593</v>
      </c>
      <c r="J15" s="78">
        <f t="shared" si="2"/>
        <v>44621</v>
      </c>
      <c r="K15" s="78">
        <f t="shared" si="2"/>
        <v>44652</v>
      </c>
      <c r="L15" s="78">
        <f t="shared" si="2"/>
        <v>44682</v>
      </c>
      <c r="M15" s="78">
        <f t="shared" ref="M15:AL15" si="3">EDATE(L15,1)</f>
        <v>44713</v>
      </c>
      <c r="N15" s="78">
        <f t="shared" si="3"/>
        <v>44743</v>
      </c>
      <c r="O15" s="78">
        <f t="shared" si="3"/>
        <v>44774</v>
      </c>
      <c r="P15" s="78">
        <f t="shared" si="3"/>
        <v>44805</v>
      </c>
      <c r="Q15" s="78">
        <f t="shared" si="3"/>
        <v>44835</v>
      </c>
      <c r="R15" s="78">
        <f t="shared" si="3"/>
        <v>44866</v>
      </c>
      <c r="S15" s="78">
        <f t="shared" si="3"/>
        <v>44896</v>
      </c>
      <c r="T15" s="78">
        <f t="shared" si="3"/>
        <v>44927</v>
      </c>
      <c r="U15" s="78">
        <f t="shared" si="3"/>
        <v>44958</v>
      </c>
      <c r="V15" s="78">
        <f t="shared" si="3"/>
        <v>44986</v>
      </c>
      <c r="W15" s="78">
        <f t="shared" si="3"/>
        <v>45017</v>
      </c>
      <c r="X15" s="78">
        <f t="shared" si="3"/>
        <v>45047</v>
      </c>
      <c r="Y15" s="78">
        <f t="shared" si="3"/>
        <v>45078</v>
      </c>
      <c r="Z15" s="78">
        <f t="shared" si="3"/>
        <v>45108</v>
      </c>
      <c r="AA15" s="78">
        <f t="shared" si="3"/>
        <v>45139</v>
      </c>
      <c r="AB15" s="78">
        <f t="shared" si="3"/>
        <v>45170</v>
      </c>
      <c r="AC15" s="78">
        <f t="shared" si="3"/>
        <v>45200</v>
      </c>
      <c r="AD15" s="78">
        <f t="shared" si="3"/>
        <v>45231</v>
      </c>
      <c r="AE15" s="78">
        <f t="shared" si="3"/>
        <v>45261</v>
      </c>
      <c r="AF15" s="78">
        <f t="shared" si="3"/>
        <v>45292</v>
      </c>
      <c r="AG15" s="78">
        <f t="shared" si="3"/>
        <v>45323</v>
      </c>
      <c r="AH15" s="78">
        <f t="shared" si="3"/>
        <v>45352</v>
      </c>
      <c r="AI15" s="78">
        <f t="shared" si="3"/>
        <v>45383</v>
      </c>
      <c r="AJ15" s="78">
        <f t="shared" si="3"/>
        <v>45413</v>
      </c>
      <c r="AK15" s="78">
        <f t="shared" si="3"/>
        <v>45444</v>
      </c>
      <c r="AL15" s="78">
        <f t="shared" si="3"/>
        <v>45474</v>
      </c>
      <c r="AM15" s="78">
        <f t="shared" ref="AM15:AX15" si="4">EDATE(AL15,1)</f>
        <v>45505</v>
      </c>
      <c r="AN15" s="78">
        <f t="shared" si="4"/>
        <v>45536</v>
      </c>
      <c r="AO15" s="78">
        <f t="shared" si="4"/>
        <v>45566</v>
      </c>
      <c r="AP15" s="78">
        <f t="shared" si="4"/>
        <v>45597</v>
      </c>
      <c r="AQ15" s="78">
        <f t="shared" si="4"/>
        <v>45627</v>
      </c>
      <c r="AR15" s="78">
        <f t="shared" si="4"/>
        <v>45658</v>
      </c>
      <c r="AS15" s="78">
        <f t="shared" si="4"/>
        <v>45689</v>
      </c>
      <c r="AT15" s="78">
        <f t="shared" si="4"/>
        <v>45717</v>
      </c>
      <c r="AU15" s="78">
        <f t="shared" si="4"/>
        <v>45748</v>
      </c>
      <c r="AV15" s="78">
        <f t="shared" si="4"/>
        <v>45778</v>
      </c>
      <c r="AW15" s="78">
        <f t="shared" si="4"/>
        <v>45809</v>
      </c>
      <c r="AX15" s="78">
        <f t="shared" si="4"/>
        <v>45839</v>
      </c>
    </row>
    <row r="16" spans="1:50">
      <c r="D16" s="85">
        <f ca="1">IF(D15&gt;EDATE($D11,12),0,OFFSET($D$13,0,YEAR(D15)-YEAR($D10)))</f>
        <v>0.7</v>
      </c>
      <c r="E16" s="85">
        <f t="shared" ref="E16:AX16" ca="1" si="5">IF(E15&gt;EDATE($D11,12),0,OFFSET($D$13,0,YEAR(E15)-YEAR($D10)))</f>
        <v>0.7</v>
      </c>
      <c r="F16" s="85">
        <f t="shared" ca="1" si="5"/>
        <v>0.7</v>
      </c>
      <c r="G16" s="85">
        <f t="shared" ca="1" si="5"/>
        <v>0.7</v>
      </c>
      <c r="H16" s="85">
        <f t="shared" ca="1" si="5"/>
        <v>0.8</v>
      </c>
      <c r="I16" s="85">
        <f t="shared" ca="1" si="5"/>
        <v>0.8</v>
      </c>
      <c r="J16" s="85">
        <f t="shared" ca="1" si="5"/>
        <v>0.8</v>
      </c>
      <c r="K16" s="85">
        <f t="shared" ca="1" si="5"/>
        <v>0.8</v>
      </c>
      <c r="L16" s="85">
        <f t="shared" ca="1" si="5"/>
        <v>0.8</v>
      </c>
      <c r="M16" s="85">
        <f t="shared" ca="1" si="5"/>
        <v>0.8</v>
      </c>
      <c r="N16" s="85">
        <f t="shared" ca="1" si="5"/>
        <v>0.8</v>
      </c>
      <c r="O16" s="85">
        <f t="shared" ca="1" si="5"/>
        <v>0.8</v>
      </c>
      <c r="P16" s="85">
        <f t="shared" ca="1" si="5"/>
        <v>0.8</v>
      </c>
      <c r="Q16" s="85">
        <f t="shared" ca="1" si="5"/>
        <v>0.8</v>
      </c>
      <c r="R16" s="85">
        <f t="shared" ca="1" si="5"/>
        <v>0.8</v>
      </c>
      <c r="S16" s="85">
        <f t="shared" ca="1" si="5"/>
        <v>0.8</v>
      </c>
      <c r="T16" s="85">
        <f t="shared" ca="1" si="5"/>
        <v>0.9</v>
      </c>
      <c r="U16" s="85">
        <f t="shared" ca="1" si="5"/>
        <v>0.9</v>
      </c>
      <c r="V16" s="85">
        <f t="shared" ca="1" si="5"/>
        <v>0.9</v>
      </c>
      <c r="W16" s="85">
        <f t="shared" ca="1" si="5"/>
        <v>0.9</v>
      </c>
      <c r="X16" s="85">
        <f t="shared" ca="1" si="5"/>
        <v>0.9</v>
      </c>
      <c r="Y16" s="85">
        <f t="shared" ca="1" si="5"/>
        <v>0.9</v>
      </c>
      <c r="Z16" s="85">
        <f t="shared" ca="1" si="5"/>
        <v>0.9</v>
      </c>
      <c r="AA16" s="85">
        <f t="shared" ca="1" si="5"/>
        <v>0.9</v>
      </c>
      <c r="AB16" s="85">
        <f t="shared" ca="1" si="5"/>
        <v>0.9</v>
      </c>
      <c r="AC16" s="85">
        <f t="shared" ca="1" si="5"/>
        <v>0.9</v>
      </c>
      <c r="AD16" s="85">
        <f t="shared" ca="1" si="5"/>
        <v>0.9</v>
      </c>
      <c r="AE16" s="85">
        <f t="shared" ca="1" si="5"/>
        <v>0.9</v>
      </c>
      <c r="AF16" s="85">
        <f t="shared" ca="1" si="5"/>
        <v>0.95</v>
      </c>
      <c r="AG16" s="85">
        <f t="shared" ca="1" si="5"/>
        <v>0.95</v>
      </c>
      <c r="AH16" s="85">
        <f t="shared" ca="1" si="5"/>
        <v>0.95</v>
      </c>
      <c r="AI16" s="85">
        <f t="shared" ca="1" si="5"/>
        <v>0.95</v>
      </c>
      <c r="AJ16" s="85">
        <f t="shared" ca="1" si="5"/>
        <v>0.95</v>
      </c>
      <c r="AK16" s="85">
        <f t="shared" ca="1" si="5"/>
        <v>0.95</v>
      </c>
      <c r="AL16" s="85">
        <f t="shared" ca="1" si="5"/>
        <v>0.95</v>
      </c>
      <c r="AM16" s="85">
        <f t="shared" ca="1" si="5"/>
        <v>0.95</v>
      </c>
      <c r="AN16" s="85">
        <f t="shared" ca="1" si="5"/>
        <v>0.95</v>
      </c>
      <c r="AO16" s="85">
        <f t="shared" ca="1" si="5"/>
        <v>0</v>
      </c>
      <c r="AP16" s="85">
        <f t="shared" ca="1" si="5"/>
        <v>0</v>
      </c>
      <c r="AQ16" s="85">
        <f t="shared" ca="1" si="5"/>
        <v>0</v>
      </c>
      <c r="AR16" s="85">
        <f t="shared" ca="1" si="5"/>
        <v>0</v>
      </c>
      <c r="AS16" s="85">
        <f t="shared" ca="1" si="5"/>
        <v>0</v>
      </c>
      <c r="AT16" s="85">
        <f t="shared" ca="1" si="5"/>
        <v>0</v>
      </c>
      <c r="AU16" s="85">
        <f t="shared" ca="1" si="5"/>
        <v>0</v>
      </c>
      <c r="AV16" s="85">
        <f t="shared" ca="1" si="5"/>
        <v>0</v>
      </c>
      <c r="AW16" s="85">
        <f t="shared" ca="1" si="5"/>
        <v>0</v>
      </c>
      <c r="AX16" s="85">
        <f t="shared" ca="1" si="5"/>
        <v>0</v>
      </c>
    </row>
    <row r="18" spans="1:93" s="38" customFormat="1">
      <c r="A18" s="38" t="s">
        <v>335</v>
      </c>
    </row>
    <row r="19" spans="1:93">
      <c r="A19" t="s">
        <v>336</v>
      </c>
      <c r="B19" s="2" t="s">
        <v>92</v>
      </c>
      <c r="C19" t="s">
        <v>55</v>
      </c>
      <c r="D19" s="64">
        <v>42491</v>
      </c>
    </row>
    <row r="20" spans="1:93">
      <c r="C20" t="s">
        <v>153</v>
      </c>
      <c r="D20" s="64">
        <v>42979</v>
      </c>
    </row>
    <row r="21" spans="1:93">
      <c r="C21" t="s">
        <v>170</v>
      </c>
      <c r="D21" s="83">
        <v>100000</v>
      </c>
    </row>
    <row r="22" spans="1:93">
      <c r="C22" t="s">
        <v>16</v>
      </c>
      <c r="D22" s="57">
        <v>0.05</v>
      </c>
    </row>
    <row r="23" spans="1:93">
      <c r="D23" s="58"/>
    </row>
    <row r="24" spans="1:93">
      <c r="B24" t="s">
        <v>91</v>
      </c>
      <c r="C24" s="2" t="s">
        <v>122</v>
      </c>
      <c r="D24" s="73">
        <f>D19</f>
        <v>42491</v>
      </c>
      <c r="E24" s="73">
        <f>EDATE(D24,1)</f>
        <v>42522</v>
      </c>
      <c r="F24" s="73">
        <f t="shared" ref="F24:BQ24" si="6">EDATE(E24,1)</f>
        <v>42552</v>
      </c>
      <c r="G24" s="73">
        <f t="shared" si="6"/>
        <v>42583</v>
      </c>
      <c r="H24" s="73">
        <f t="shared" si="6"/>
        <v>42614</v>
      </c>
      <c r="I24" s="73">
        <f t="shared" si="6"/>
        <v>42644</v>
      </c>
      <c r="J24" s="73">
        <f t="shared" si="6"/>
        <v>42675</v>
      </c>
      <c r="K24" s="73">
        <f t="shared" si="6"/>
        <v>42705</v>
      </c>
      <c r="L24" s="73">
        <f t="shared" si="6"/>
        <v>42736</v>
      </c>
      <c r="M24" s="73">
        <f t="shared" si="6"/>
        <v>42767</v>
      </c>
      <c r="N24" s="73">
        <f t="shared" si="6"/>
        <v>42795</v>
      </c>
      <c r="O24" s="73">
        <f t="shared" si="6"/>
        <v>42826</v>
      </c>
      <c r="P24" s="73">
        <f t="shared" si="6"/>
        <v>42856</v>
      </c>
      <c r="Q24" s="73">
        <f t="shared" si="6"/>
        <v>42887</v>
      </c>
      <c r="R24" s="73">
        <f t="shared" si="6"/>
        <v>42917</v>
      </c>
      <c r="S24" s="73">
        <f t="shared" si="6"/>
        <v>42948</v>
      </c>
      <c r="T24" s="73">
        <f t="shared" si="6"/>
        <v>42979</v>
      </c>
      <c r="U24" s="73">
        <f t="shared" si="6"/>
        <v>43009</v>
      </c>
      <c r="V24" s="73">
        <f t="shared" si="6"/>
        <v>43040</v>
      </c>
      <c r="W24" s="73">
        <f t="shared" si="6"/>
        <v>43070</v>
      </c>
      <c r="X24" s="73">
        <f t="shared" si="6"/>
        <v>43101</v>
      </c>
      <c r="Y24" s="73">
        <f t="shared" si="6"/>
        <v>43132</v>
      </c>
      <c r="Z24" s="73">
        <f t="shared" si="6"/>
        <v>43160</v>
      </c>
      <c r="AA24" s="73">
        <f t="shared" si="6"/>
        <v>43191</v>
      </c>
      <c r="AB24" s="73">
        <f t="shared" si="6"/>
        <v>43221</v>
      </c>
      <c r="AC24" s="73">
        <f t="shared" si="6"/>
        <v>43252</v>
      </c>
      <c r="AD24" s="73">
        <f t="shared" si="6"/>
        <v>43282</v>
      </c>
      <c r="AE24" s="73">
        <f t="shared" si="6"/>
        <v>43313</v>
      </c>
      <c r="AF24" s="73">
        <f t="shared" si="6"/>
        <v>43344</v>
      </c>
      <c r="AG24" s="73">
        <f t="shared" si="6"/>
        <v>43374</v>
      </c>
      <c r="AH24" s="73">
        <f t="shared" si="6"/>
        <v>43405</v>
      </c>
      <c r="AI24" s="73">
        <f t="shared" si="6"/>
        <v>43435</v>
      </c>
      <c r="AJ24" s="73">
        <f t="shared" si="6"/>
        <v>43466</v>
      </c>
      <c r="AK24" s="73">
        <f t="shared" si="6"/>
        <v>43497</v>
      </c>
      <c r="AL24" s="73">
        <f t="shared" si="6"/>
        <v>43525</v>
      </c>
      <c r="AM24" s="73">
        <f t="shared" si="6"/>
        <v>43556</v>
      </c>
      <c r="AN24" s="73">
        <f t="shared" si="6"/>
        <v>43586</v>
      </c>
      <c r="AO24" s="73">
        <f t="shared" si="6"/>
        <v>43617</v>
      </c>
      <c r="AP24" s="73">
        <f t="shared" si="6"/>
        <v>43647</v>
      </c>
      <c r="AQ24" s="73">
        <f t="shared" si="6"/>
        <v>43678</v>
      </c>
      <c r="AR24" s="73">
        <f t="shared" si="6"/>
        <v>43709</v>
      </c>
      <c r="AS24" s="73">
        <f t="shared" si="6"/>
        <v>43739</v>
      </c>
      <c r="AT24" s="73">
        <f t="shared" si="6"/>
        <v>43770</v>
      </c>
      <c r="AU24" s="73">
        <f t="shared" si="6"/>
        <v>43800</v>
      </c>
      <c r="AV24" s="73">
        <f t="shared" si="6"/>
        <v>43831</v>
      </c>
      <c r="AW24" s="73">
        <f t="shared" si="6"/>
        <v>43862</v>
      </c>
      <c r="AX24" s="73">
        <f t="shared" si="6"/>
        <v>43891</v>
      </c>
      <c r="AY24" s="73">
        <f t="shared" si="6"/>
        <v>43922</v>
      </c>
      <c r="AZ24" s="73">
        <f t="shared" si="6"/>
        <v>43952</v>
      </c>
      <c r="BA24" s="73">
        <f t="shared" si="6"/>
        <v>43983</v>
      </c>
      <c r="BB24" s="73">
        <f t="shared" si="6"/>
        <v>44013</v>
      </c>
      <c r="BC24" s="73">
        <f t="shared" si="6"/>
        <v>44044</v>
      </c>
      <c r="BD24" s="73">
        <f t="shared" si="6"/>
        <v>44075</v>
      </c>
      <c r="BE24" s="73">
        <f t="shared" si="6"/>
        <v>44105</v>
      </c>
      <c r="BF24" s="73">
        <f t="shared" si="6"/>
        <v>44136</v>
      </c>
      <c r="BG24" s="73">
        <f t="shared" si="6"/>
        <v>44166</v>
      </c>
      <c r="BH24" s="73">
        <f t="shared" si="6"/>
        <v>44197</v>
      </c>
      <c r="BI24" s="73">
        <f t="shared" si="6"/>
        <v>44228</v>
      </c>
      <c r="BJ24" s="73">
        <f t="shared" si="6"/>
        <v>44256</v>
      </c>
      <c r="BK24" s="73">
        <f t="shared" si="6"/>
        <v>44287</v>
      </c>
      <c r="BL24" s="73">
        <f t="shared" si="6"/>
        <v>44317</v>
      </c>
      <c r="BM24" s="73">
        <f t="shared" si="6"/>
        <v>44348</v>
      </c>
      <c r="BN24" s="73">
        <f t="shared" si="6"/>
        <v>44378</v>
      </c>
      <c r="BO24" s="73">
        <f t="shared" si="6"/>
        <v>44409</v>
      </c>
      <c r="BP24" s="73">
        <f t="shared" si="6"/>
        <v>44440</v>
      </c>
      <c r="BQ24" s="73">
        <f t="shared" si="6"/>
        <v>44470</v>
      </c>
      <c r="BR24" s="73">
        <f t="shared" ref="BR24:CO24" si="7">EDATE(BQ24,1)</f>
        <v>44501</v>
      </c>
      <c r="BS24" s="73">
        <f t="shared" si="7"/>
        <v>44531</v>
      </c>
      <c r="BT24" s="73">
        <f t="shared" si="7"/>
        <v>44562</v>
      </c>
      <c r="BU24" s="73">
        <f t="shared" si="7"/>
        <v>44593</v>
      </c>
      <c r="BV24" s="73">
        <f t="shared" si="7"/>
        <v>44621</v>
      </c>
      <c r="BW24" s="73">
        <f t="shared" si="7"/>
        <v>44652</v>
      </c>
      <c r="BX24" s="73">
        <f t="shared" si="7"/>
        <v>44682</v>
      </c>
      <c r="BY24" s="73">
        <f t="shared" si="7"/>
        <v>44713</v>
      </c>
      <c r="BZ24" s="73">
        <f t="shared" si="7"/>
        <v>44743</v>
      </c>
      <c r="CA24" s="73">
        <f t="shared" si="7"/>
        <v>44774</v>
      </c>
      <c r="CB24" s="73">
        <f t="shared" si="7"/>
        <v>44805</v>
      </c>
      <c r="CC24" s="73">
        <f t="shared" si="7"/>
        <v>44835</v>
      </c>
      <c r="CD24" s="73">
        <f t="shared" si="7"/>
        <v>44866</v>
      </c>
      <c r="CE24" s="73">
        <f t="shared" si="7"/>
        <v>44896</v>
      </c>
      <c r="CF24" s="73">
        <f t="shared" si="7"/>
        <v>44927</v>
      </c>
      <c r="CG24" s="73">
        <f t="shared" si="7"/>
        <v>44958</v>
      </c>
      <c r="CH24" s="73">
        <f t="shared" si="7"/>
        <v>44986</v>
      </c>
      <c r="CI24" s="73">
        <f t="shared" si="7"/>
        <v>45017</v>
      </c>
      <c r="CJ24" s="73">
        <f t="shared" si="7"/>
        <v>45047</v>
      </c>
      <c r="CK24" s="73">
        <f t="shared" si="7"/>
        <v>45078</v>
      </c>
      <c r="CL24" s="73">
        <f t="shared" si="7"/>
        <v>45108</v>
      </c>
      <c r="CM24" s="73">
        <f t="shared" si="7"/>
        <v>45139</v>
      </c>
      <c r="CN24" s="73">
        <f t="shared" si="7"/>
        <v>45170</v>
      </c>
      <c r="CO24" s="73">
        <f t="shared" si="7"/>
        <v>45200</v>
      </c>
    </row>
    <row r="25" spans="1:93" s="2" customFormat="1">
      <c r="C25" s="2" t="s">
        <v>173</v>
      </c>
      <c r="D25" s="82">
        <f>IF(D24&gt;EDATE($D20,12),0,$D21*(1+$D22)^ROUNDDOWN(DATEDIF($D24,D24,"m")/12,0)/12)</f>
        <v>8333.3333333333339</v>
      </c>
      <c r="E25" s="82">
        <f t="shared" ref="E25:BP25" si="8">IF(E24&gt;EDATE($D20,12),0,$D21*(1+$D22)^ROUNDDOWN(DATEDIF($D24,E24,"m")/12,0)/12)</f>
        <v>8333.3333333333339</v>
      </c>
      <c r="F25" s="82">
        <f t="shared" si="8"/>
        <v>8333.3333333333339</v>
      </c>
      <c r="G25" s="82">
        <f t="shared" si="8"/>
        <v>8333.3333333333339</v>
      </c>
      <c r="H25" s="82">
        <f t="shared" si="8"/>
        <v>8333.3333333333339</v>
      </c>
      <c r="I25" s="82">
        <f t="shared" si="8"/>
        <v>8333.3333333333339</v>
      </c>
      <c r="J25" s="82">
        <f t="shared" si="8"/>
        <v>8333.3333333333339</v>
      </c>
      <c r="K25" s="82">
        <f t="shared" si="8"/>
        <v>8333.3333333333339</v>
      </c>
      <c r="L25" s="82">
        <f t="shared" si="8"/>
        <v>8333.3333333333339</v>
      </c>
      <c r="M25" s="82">
        <f t="shared" si="8"/>
        <v>8333.3333333333339</v>
      </c>
      <c r="N25" s="82">
        <f t="shared" si="8"/>
        <v>8333.3333333333339</v>
      </c>
      <c r="O25" s="82">
        <f t="shared" si="8"/>
        <v>8333.3333333333339</v>
      </c>
      <c r="P25" s="82">
        <f t="shared" si="8"/>
        <v>8750</v>
      </c>
      <c r="Q25" s="82">
        <f t="shared" si="8"/>
        <v>8750</v>
      </c>
      <c r="R25" s="82">
        <f t="shared" si="8"/>
        <v>8750</v>
      </c>
      <c r="S25" s="82">
        <f t="shared" si="8"/>
        <v>8750</v>
      </c>
      <c r="T25" s="82">
        <f t="shared" si="8"/>
        <v>8750</v>
      </c>
      <c r="U25" s="82">
        <f t="shared" si="8"/>
        <v>8750</v>
      </c>
      <c r="V25" s="82">
        <f t="shared" si="8"/>
        <v>8750</v>
      </c>
      <c r="W25" s="82">
        <f t="shared" si="8"/>
        <v>8750</v>
      </c>
      <c r="X25" s="82">
        <f t="shared" si="8"/>
        <v>8750</v>
      </c>
      <c r="Y25" s="82">
        <f t="shared" si="8"/>
        <v>8750</v>
      </c>
      <c r="Z25" s="82">
        <f t="shared" si="8"/>
        <v>8750</v>
      </c>
      <c r="AA25" s="82">
        <f t="shared" si="8"/>
        <v>8750</v>
      </c>
      <c r="AB25" s="82">
        <f t="shared" si="8"/>
        <v>9187.5</v>
      </c>
      <c r="AC25" s="82">
        <f t="shared" si="8"/>
        <v>9187.5</v>
      </c>
      <c r="AD25" s="82">
        <f t="shared" si="8"/>
        <v>9187.5</v>
      </c>
      <c r="AE25" s="82">
        <f t="shared" si="8"/>
        <v>9187.5</v>
      </c>
      <c r="AF25" s="82">
        <f t="shared" si="8"/>
        <v>9187.5</v>
      </c>
      <c r="AG25" s="82">
        <f t="shared" si="8"/>
        <v>0</v>
      </c>
      <c r="AH25" s="82">
        <f t="shared" si="8"/>
        <v>0</v>
      </c>
      <c r="AI25" s="82">
        <f t="shared" si="8"/>
        <v>0</v>
      </c>
      <c r="AJ25" s="82">
        <f t="shared" si="8"/>
        <v>0</v>
      </c>
      <c r="AK25" s="82">
        <f t="shared" si="8"/>
        <v>0</v>
      </c>
      <c r="AL25" s="82">
        <f t="shared" si="8"/>
        <v>0</v>
      </c>
      <c r="AM25" s="82">
        <f t="shared" si="8"/>
        <v>0</v>
      </c>
      <c r="AN25" s="82">
        <f t="shared" si="8"/>
        <v>0</v>
      </c>
      <c r="AO25" s="82">
        <f t="shared" si="8"/>
        <v>0</v>
      </c>
      <c r="AP25" s="82">
        <f t="shared" si="8"/>
        <v>0</v>
      </c>
      <c r="AQ25" s="82">
        <f t="shared" si="8"/>
        <v>0</v>
      </c>
      <c r="AR25" s="82">
        <f t="shared" si="8"/>
        <v>0</v>
      </c>
      <c r="AS25" s="82">
        <f t="shared" si="8"/>
        <v>0</v>
      </c>
      <c r="AT25" s="82">
        <f t="shared" si="8"/>
        <v>0</v>
      </c>
      <c r="AU25" s="82">
        <f t="shared" si="8"/>
        <v>0</v>
      </c>
      <c r="AV25" s="82">
        <f t="shared" si="8"/>
        <v>0</v>
      </c>
      <c r="AW25" s="82">
        <f t="shared" si="8"/>
        <v>0</v>
      </c>
      <c r="AX25" s="82">
        <f t="shared" si="8"/>
        <v>0</v>
      </c>
      <c r="AY25" s="82">
        <f t="shared" si="8"/>
        <v>0</v>
      </c>
      <c r="AZ25" s="82">
        <f t="shared" si="8"/>
        <v>0</v>
      </c>
      <c r="BA25" s="82">
        <f t="shared" si="8"/>
        <v>0</v>
      </c>
      <c r="BB25" s="82">
        <f t="shared" si="8"/>
        <v>0</v>
      </c>
      <c r="BC25" s="82">
        <f t="shared" si="8"/>
        <v>0</v>
      </c>
      <c r="BD25" s="82">
        <f t="shared" si="8"/>
        <v>0</v>
      </c>
      <c r="BE25" s="82">
        <f t="shared" si="8"/>
        <v>0</v>
      </c>
      <c r="BF25" s="82">
        <f t="shared" si="8"/>
        <v>0</v>
      </c>
      <c r="BG25" s="82">
        <f t="shared" si="8"/>
        <v>0</v>
      </c>
      <c r="BH25" s="82">
        <f t="shared" si="8"/>
        <v>0</v>
      </c>
      <c r="BI25" s="82">
        <f t="shared" si="8"/>
        <v>0</v>
      </c>
      <c r="BJ25" s="82">
        <f t="shared" si="8"/>
        <v>0</v>
      </c>
      <c r="BK25" s="82">
        <f t="shared" si="8"/>
        <v>0</v>
      </c>
      <c r="BL25" s="82">
        <f t="shared" si="8"/>
        <v>0</v>
      </c>
      <c r="BM25" s="82">
        <f t="shared" si="8"/>
        <v>0</v>
      </c>
      <c r="BN25" s="82">
        <f t="shared" si="8"/>
        <v>0</v>
      </c>
      <c r="BO25" s="82">
        <f t="shared" si="8"/>
        <v>0</v>
      </c>
      <c r="BP25" s="82">
        <f t="shared" si="8"/>
        <v>0</v>
      </c>
      <c r="BQ25" s="82">
        <f t="shared" ref="BQ25:CJ25" si="9">IF(BQ24&gt;EDATE($D20,12),0,$D21*(1+$D22)^ROUNDDOWN(DATEDIF($D24,BQ24,"m")/12,0)/12)</f>
        <v>0</v>
      </c>
      <c r="BR25" s="82">
        <f t="shared" si="9"/>
        <v>0</v>
      </c>
      <c r="BS25" s="82">
        <f t="shared" si="9"/>
        <v>0</v>
      </c>
      <c r="BT25" s="82">
        <f t="shared" si="9"/>
        <v>0</v>
      </c>
      <c r="BU25" s="82">
        <f t="shared" si="9"/>
        <v>0</v>
      </c>
      <c r="BV25" s="82">
        <f t="shared" si="9"/>
        <v>0</v>
      </c>
      <c r="BW25" s="82">
        <f t="shared" si="9"/>
        <v>0</v>
      </c>
      <c r="BX25" s="82">
        <f t="shared" si="9"/>
        <v>0</v>
      </c>
      <c r="BY25" s="82">
        <f t="shared" si="9"/>
        <v>0</v>
      </c>
      <c r="BZ25" s="82">
        <f t="shared" si="9"/>
        <v>0</v>
      </c>
      <c r="CA25" s="82">
        <f t="shared" si="9"/>
        <v>0</v>
      </c>
      <c r="CB25" s="82">
        <f t="shared" si="9"/>
        <v>0</v>
      </c>
      <c r="CC25" s="82">
        <f t="shared" si="9"/>
        <v>0</v>
      </c>
      <c r="CD25" s="82">
        <f t="shared" si="9"/>
        <v>0</v>
      </c>
      <c r="CE25" s="82">
        <f t="shared" si="9"/>
        <v>0</v>
      </c>
      <c r="CF25" s="82">
        <f t="shared" si="9"/>
        <v>0</v>
      </c>
      <c r="CG25" s="82">
        <f t="shared" si="9"/>
        <v>0</v>
      </c>
      <c r="CH25" s="82">
        <f t="shared" si="9"/>
        <v>0</v>
      </c>
      <c r="CI25" s="82">
        <f t="shared" si="9"/>
        <v>0</v>
      </c>
      <c r="CJ25" s="82">
        <f t="shared" si="9"/>
        <v>0</v>
      </c>
      <c r="CK25" s="82">
        <f>IF(CK24&gt;EDATE($D20,12),0,$D21*(1+$D22)^ROUNDDOWN(DATEDIF($D24,CK24,"m")/12,0)/12)</f>
        <v>0</v>
      </c>
      <c r="CL25" s="82">
        <f>IF(CL24&gt;EDATE($D20,12),0,$D21*(1+$D22)^ROUNDDOWN(DATEDIF($D24,CL24,"m")/12,0)/12)</f>
        <v>0</v>
      </c>
      <c r="CM25" s="82">
        <f>IF(CM24&gt;EDATE($D20,12),0,$D21*(1+$D22)^ROUNDDOWN(DATEDIF($D24,CM24,"m")/12,0)/12)</f>
        <v>0</v>
      </c>
      <c r="CN25" s="82">
        <f>IF(CN24&gt;EDATE($D20,12),0,$D21*(1+$D22)^ROUNDDOWN(DATEDIF($D24,CN24,"m")/12,0)/12)</f>
        <v>0</v>
      </c>
      <c r="CO25" s="82">
        <f>IF(CO24&gt;EDATE($D20,12),0,$D21*(1+$D22)^ROUNDDOWN(DATEDIF($D24,CO24,"m")/12,0)/12)</f>
        <v>0</v>
      </c>
    </row>
    <row r="27" spans="1:93">
      <c r="A27" t="s">
        <v>339</v>
      </c>
      <c r="B27" s="2" t="s">
        <v>92</v>
      </c>
      <c r="C27" t="s">
        <v>55</v>
      </c>
      <c r="D27" s="64">
        <v>42491</v>
      </c>
    </row>
    <row r="28" spans="1:93">
      <c r="C28" t="s">
        <v>153</v>
      </c>
      <c r="D28" s="64">
        <v>42979</v>
      </c>
    </row>
    <row r="29" spans="1:93">
      <c r="C29" t="s">
        <v>16</v>
      </c>
      <c r="D29" s="57">
        <v>0.05</v>
      </c>
    </row>
    <row r="30" spans="1:93">
      <c r="B30" t="s">
        <v>91</v>
      </c>
      <c r="C30" s="2" t="s">
        <v>122</v>
      </c>
      <c r="D30" s="73">
        <f>D25</f>
        <v>8333.3333333333339</v>
      </c>
      <c r="E30" s="73">
        <f t="shared" ref="E30:AJ30" si="10">EDATE(D30,1)</f>
        <v>8364</v>
      </c>
      <c r="F30" s="73">
        <f t="shared" si="10"/>
        <v>8394</v>
      </c>
      <c r="G30" s="73">
        <f t="shared" si="10"/>
        <v>8425</v>
      </c>
      <c r="H30" s="73">
        <f t="shared" si="10"/>
        <v>8456</v>
      </c>
      <c r="I30" s="73">
        <f t="shared" si="10"/>
        <v>8484</v>
      </c>
      <c r="J30" s="73">
        <f t="shared" si="10"/>
        <v>8515</v>
      </c>
      <c r="K30" s="73">
        <f t="shared" si="10"/>
        <v>8545</v>
      </c>
      <c r="L30" s="73">
        <f t="shared" si="10"/>
        <v>8576</v>
      </c>
      <c r="M30" s="73">
        <f t="shared" si="10"/>
        <v>8606</v>
      </c>
      <c r="N30" s="73">
        <f t="shared" si="10"/>
        <v>8637</v>
      </c>
      <c r="O30" s="73">
        <f t="shared" si="10"/>
        <v>8668</v>
      </c>
      <c r="P30" s="73">
        <f t="shared" si="10"/>
        <v>8698</v>
      </c>
      <c r="Q30" s="73">
        <f t="shared" si="10"/>
        <v>8729</v>
      </c>
      <c r="R30" s="73">
        <f t="shared" si="10"/>
        <v>8759</v>
      </c>
      <c r="S30" s="73">
        <f t="shared" si="10"/>
        <v>8790</v>
      </c>
      <c r="T30" s="73">
        <f t="shared" si="10"/>
        <v>8821</v>
      </c>
      <c r="U30" s="73">
        <f t="shared" si="10"/>
        <v>8850</v>
      </c>
      <c r="V30" s="73">
        <f t="shared" si="10"/>
        <v>8881</v>
      </c>
      <c r="W30" s="73">
        <f t="shared" si="10"/>
        <v>8911</v>
      </c>
      <c r="X30" s="73">
        <f t="shared" si="10"/>
        <v>8942</v>
      </c>
      <c r="Y30" s="73">
        <f t="shared" si="10"/>
        <v>8972</v>
      </c>
      <c r="Z30" s="73">
        <f t="shared" si="10"/>
        <v>9003</v>
      </c>
      <c r="AA30" s="73">
        <f t="shared" si="10"/>
        <v>9034</v>
      </c>
      <c r="AB30" s="73">
        <f t="shared" si="10"/>
        <v>9064</v>
      </c>
      <c r="AC30" s="73">
        <f t="shared" si="10"/>
        <v>9095</v>
      </c>
      <c r="AD30" s="73">
        <f t="shared" si="10"/>
        <v>9125</v>
      </c>
      <c r="AE30" s="73">
        <f t="shared" si="10"/>
        <v>9156</v>
      </c>
      <c r="AF30" s="73">
        <f t="shared" si="10"/>
        <v>9187</v>
      </c>
      <c r="AG30" s="73">
        <f t="shared" si="10"/>
        <v>9215</v>
      </c>
      <c r="AH30" s="73">
        <f t="shared" si="10"/>
        <v>9246</v>
      </c>
      <c r="AI30" s="73">
        <f t="shared" si="10"/>
        <v>9276</v>
      </c>
      <c r="AJ30" s="73">
        <f t="shared" si="10"/>
        <v>9307</v>
      </c>
      <c r="AK30" s="73">
        <f t="shared" ref="AK30:BP30" si="11">EDATE(AJ30,1)</f>
        <v>9337</v>
      </c>
      <c r="AL30" s="73">
        <f t="shared" si="11"/>
        <v>9368</v>
      </c>
      <c r="AM30" s="73">
        <f t="shared" si="11"/>
        <v>9399</v>
      </c>
      <c r="AN30" s="73">
        <f t="shared" si="11"/>
        <v>9429</v>
      </c>
      <c r="AO30" s="73">
        <f t="shared" si="11"/>
        <v>9460</v>
      </c>
      <c r="AP30" s="73">
        <f t="shared" si="11"/>
        <v>9490</v>
      </c>
      <c r="AQ30" s="73">
        <f t="shared" si="11"/>
        <v>9521</v>
      </c>
      <c r="AR30" s="73">
        <f t="shared" si="11"/>
        <v>9552</v>
      </c>
      <c r="AS30" s="73">
        <f t="shared" si="11"/>
        <v>9580</v>
      </c>
      <c r="AT30" s="73">
        <f t="shared" si="11"/>
        <v>9611</v>
      </c>
      <c r="AU30" s="73">
        <f t="shared" si="11"/>
        <v>9641</v>
      </c>
      <c r="AV30" s="73">
        <f t="shared" si="11"/>
        <v>9672</v>
      </c>
      <c r="AW30" s="73">
        <f t="shared" si="11"/>
        <v>9702</v>
      </c>
      <c r="AX30" s="73">
        <f t="shared" si="11"/>
        <v>9733</v>
      </c>
      <c r="AY30" s="73">
        <f t="shared" si="11"/>
        <v>9764</v>
      </c>
      <c r="AZ30" s="73">
        <f t="shared" si="11"/>
        <v>9794</v>
      </c>
      <c r="BA30" s="73">
        <f t="shared" si="11"/>
        <v>9825</v>
      </c>
      <c r="BB30" s="73">
        <f t="shared" si="11"/>
        <v>9855</v>
      </c>
      <c r="BC30" s="73">
        <f t="shared" si="11"/>
        <v>9886</v>
      </c>
      <c r="BD30" s="73">
        <f t="shared" si="11"/>
        <v>9917</v>
      </c>
      <c r="BE30" s="73">
        <f t="shared" si="11"/>
        <v>9945</v>
      </c>
      <c r="BF30" s="73">
        <f t="shared" si="11"/>
        <v>9976</v>
      </c>
      <c r="BG30" s="73">
        <f t="shared" si="11"/>
        <v>10006</v>
      </c>
      <c r="BH30" s="73">
        <f t="shared" si="11"/>
        <v>10037</v>
      </c>
      <c r="BI30" s="73">
        <f t="shared" si="11"/>
        <v>10067</v>
      </c>
      <c r="BJ30" s="73">
        <f t="shared" si="11"/>
        <v>10098</v>
      </c>
      <c r="BK30" s="73">
        <f t="shared" si="11"/>
        <v>10129</v>
      </c>
      <c r="BL30" s="73">
        <f t="shared" si="11"/>
        <v>10159</v>
      </c>
      <c r="BM30" s="73">
        <f t="shared" si="11"/>
        <v>10190</v>
      </c>
      <c r="BN30" s="73">
        <f t="shared" si="11"/>
        <v>10220</v>
      </c>
      <c r="BO30" s="73">
        <f t="shared" si="11"/>
        <v>10251</v>
      </c>
      <c r="BP30" s="73">
        <f t="shared" si="11"/>
        <v>10282</v>
      </c>
      <c r="BQ30" s="73">
        <f t="shared" ref="BQ30:CO30" si="12">EDATE(BP30,1)</f>
        <v>10311</v>
      </c>
      <c r="BR30" s="73">
        <f t="shared" si="12"/>
        <v>10342</v>
      </c>
      <c r="BS30" s="73">
        <f t="shared" si="12"/>
        <v>10372</v>
      </c>
      <c r="BT30" s="73">
        <f t="shared" si="12"/>
        <v>10403</v>
      </c>
      <c r="BU30" s="73">
        <f t="shared" si="12"/>
        <v>10433</v>
      </c>
      <c r="BV30" s="73">
        <f t="shared" si="12"/>
        <v>10464</v>
      </c>
      <c r="BW30" s="73">
        <f t="shared" si="12"/>
        <v>10495</v>
      </c>
      <c r="BX30" s="73">
        <f t="shared" si="12"/>
        <v>10525</v>
      </c>
      <c r="BY30" s="73">
        <f t="shared" si="12"/>
        <v>10556</v>
      </c>
      <c r="BZ30" s="73">
        <f t="shared" si="12"/>
        <v>10586</v>
      </c>
      <c r="CA30" s="73">
        <f t="shared" si="12"/>
        <v>10617</v>
      </c>
      <c r="CB30" s="73">
        <f t="shared" si="12"/>
        <v>10648</v>
      </c>
      <c r="CC30" s="73">
        <f t="shared" si="12"/>
        <v>10676</v>
      </c>
      <c r="CD30" s="73">
        <f t="shared" si="12"/>
        <v>10707</v>
      </c>
      <c r="CE30" s="73">
        <f t="shared" si="12"/>
        <v>10737</v>
      </c>
      <c r="CF30" s="73">
        <f t="shared" si="12"/>
        <v>10768</v>
      </c>
      <c r="CG30" s="73">
        <f t="shared" si="12"/>
        <v>10798</v>
      </c>
      <c r="CH30" s="73">
        <f t="shared" si="12"/>
        <v>10829</v>
      </c>
      <c r="CI30" s="73">
        <f t="shared" si="12"/>
        <v>10860</v>
      </c>
      <c r="CJ30" s="73">
        <f t="shared" si="12"/>
        <v>10890</v>
      </c>
      <c r="CK30" s="73">
        <f t="shared" si="12"/>
        <v>10921</v>
      </c>
      <c r="CL30" s="73">
        <f t="shared" si="12"/>
        <v>10951</v>
      </c>
      <c r="CM30" s="73">
        <f t="shared" si="12"/>
        <v>10982</v>
      </c>
      <c r="CN30" s="73">
        <f t="shared" si="12"/>
        <v>11013</v>
      </c>
      <c r="CO30" s="73">
        <f t="shared" si="12"/>
        <v>11041</v>
      </c>
    </row>
    <row r="31" spans="1:93" s="2" customFormat="1">
      <c r="C31" s="2" t="s">
        <v>173</v>
      </c>
      <c r="D31" s="82">
        <v>8333.3333333333339</v>
      </c>
      <c r="E31" s="2">
        <v>8333.3333333333339</v>
      </c>
      <c r="F31" s="2">
        <v>8333.3333333333339</v>
      </c>
      <c r="G31" s="2">
        <v>8333.3333333333339</v>
      </c>
      <c r="H31" s="2">
        <v>8333.3333333333339</v>
      </c>
      <c r="I31" s="2">
        <v>8333.3333333333339</v>
      </c>
      <c r="J31" s="2">
        <v>8333.3333333333339</v>
      </c>
      <c r="K31" s="2">
        <v>8333.3333333333339</v>
      </c>
      <c r="L31" s="2">
        <v>8333.3333333333339</v>
      </c>
      <c r="M31" s="2">
        <v>8333.3333333333339</v>
      </c>
      <c r="N31" s="2">
        <v>8333.3333333333339</v>
      </c>
      <c r="O31" s="2">
        <v>8333.3333333333339</v>
      </c>
      <c r="P31" s="2">
        <v>8750</v>
      </c>
      <c r="Q31" s="2">
        <v>8750</v>
      </c>
      <c r="R31" s="2">
        <v>8750</v>
      </c>
      <c r="S31" s="2">
        <v>8750</v>
      </c>
      <c r="T31" s="2">
        <v>8750</v>
      </c>
      <c r="U31" s="2">
        <v>8750</v>
      </c>
      <c r="V31" s="2">
        <v>8750</v>
      </c>
      <c r="W31" s="2">
        <v>8750</v>
      </c>
      <c r="X31" s="2">
        <v>8750</v>
      </c>
      <c r="Y31" s="2">
        <v>8750</v>
      </c>
      <c r="Z31" s="2">
        <v>8750</v>
      </c>
      <c r="AA31" s="2">
        <v>8750</v>
      </c>
      <c r="AB31" s="2">
        <v>9187.5</v>
      </c>
      <c r="AC31" s="2">
        <v>9187.5</v>
      </c>
      <c r="AD31" s="2">
        <v>9187.5</v>
      </c>
      <c r="AE31" s="2">
        <v>9187.5</v>
      </c>
      <c r="AF31" s="2">
        <v>9187.5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</row>
    <row r="32" spans="1:93">
      <c r="D32" s="83"/>
    </row>
    <row r="33" spans="1:101">
      <c r="B33" t="s">
        <v>91</v>
      </c>
      <c r="C33" s="2" t="s">
        <v>122</v>
      </c>
      <c r="D33" s="73">
        <f>D27</f>
        <v>42491</v>
      </c>
      <c r="E33" s="73">
        <f t="shared" ref="E33:AJ33" si="13">EDATE(D33,1)</f>
        <v>42522</v>
      </c>
      <c r="F33" s="73">
        <f t="shared" si="13"/>
        <v>42552</v>
      </c>
      <c r="G33" s="73">
        <f t="shared" si="13"/>
        <v>42583</v>
      </c>
      <c r="H33" s="73">
        <f t="shared" si="13"/>
        <v>42614</v>
      </c>
      <c r="I33" s="73">
        <f t="shared" si="13"/>
        <v>42644</v>
      </c>
      <c r="J33" s="73">
        <f t="shared" si="13"/>
        <v>42675</v>
      </c>
      <c r="K33" s="73">
        <f t="shared" si="13"/>
        <v>42705</v>
      </c>
      <c r="L33" s="73">
        <f t="shared" si="13"/>
        <v>42736</v>
      </c>
      <c r="M33" s="73">
        <f t="shared" si="13"/>
        <v>42767</v>
      </c>
      <c r="N33" s="73">
        <f t="shared" si="13"/>
        <v>42795</v>
      </c>
      <c r="O33" s="73">
        <f t="shared" si="13"/>
        <v>42826</v>
      </c>
      <c r="P33" s="73">
        <f t="shared" si="13"/>
        <v>42856</v>
      </c>
      <c r="Q33" s="73">
        <f t="shared" si="13"/>
        <v>42887</v>
      </c>
      <c r="R33" s="73">
        <f t="shared" si="13"/>
        <v>42917</v>
      </c>
      <c r="S33" s="73">
        <f t="shared" si="13"/>
        <v>42948</v>
      </c>
      <c r="T33" s="73">
        <f t="shared" si="13"/>
        <v>42979</v>
      </c>
      <c r="U33" s="73">
        <f t="shared" si="13"/>
        <v>43009</v>
      </c>
      <c r="V33" s="73">
        <f t="shared" si="13"/>
        <v>43040</v>
      </c>
      <c r="W33" s="73">
        <f t="shared" si="13"/>
        <v>43070</v>
      </c>
      <c r="X33" s="73">
        <f t="shared" si="13"/>
        <v>43101</v>
      </c>
      <c r="Y33" s="73">
        <f t="shared" si="13"/>
        <v>43132</v>
      </c>
      <c r="Z33" s="73">
        <f t="shared" si="13"/>
        <v>43160</v>
      </c>
      <c r="AA33" s="73">
        <f t="shared" si="13"/>
        <v>43191</v>
      </c>
      <c r="AB33" s="73">
        <f t="shared" si="13"/>
        <v>43221</v>
      </c>
      <c r="AC33" s="73">
        <f t="shared" si="13"/>
        <v>43252</v>
      </c>
      <c r="AD33" s="73">
        <f t="shared" si="13"/>
        <v>43282</v>
      </c>
      <c r="AE33" s="73">
        <f t="shared" si="13"/>
        <v>43313</v>
      </c>
      <c r="AF33" s="73">
        <f t="shared" si="13"/>
        <v>43344</v>
      </c>
      <c r="AG33" s="73">
        <f t="shared" si="13"/>
        <v>43374</v>
      </c>
      <c r="AH33" s="73">
        <f t="shared" si="13"/>
        <v>43405</v>
      </c>
      <c r="AI33" s="73">
        <f t="shared" si="13"/>
        <v>43435</v>
      </c>
      <c r="AJ33" s="73">
        <f t="shared" si="13"/>
        <v>43466</v>
      </c>
      <c r="AK33" s="73">
        <f t="shared" ref="AK33:BP33" si="14">EDATE(AJ33,1)</f>
        <v>43497</v>
      </c>
      <c r="AL33" s="73">
        <f t="shared" si="14"/>
        <v>43525</v>
      </c>
      <c r="AM33" s="73">
        <f t="shared" si="14"/>
        <v>43556</v>
      </c>
      <c r="AN33" s="73">
        <f t="shared" si="14"/>
        <v>43586</v>
      </c>
      <c r="AO33" s="73">
        <f t="shared" si="14"/>
        <v>43617</v>
      </c>
      <c r="AP33" s="73">
        <f t="shared" si="14"/>
        <v>43647</v>
      </c>
      <c r="AQ33" s="73">
        <f t="shared" si="14"/>
        <v>43678</v>
      </c>
      <c r="AR33" s="73">
        <f t="shared" si="14"/>
        <v>43709</v>
      </c>
      <c r="AS33" s="73">
        <f t="shared" si="14"/>
        <v>43739</v>
      </c>
      <c r="AT33" s="73">
        <f t="shared" si="14"/>
        <v>43770</v>
      </c>
      <c r="AU33" s="73">
        <f t="shared" si="14"/>
        <v>43800</v>
      </c>
      <c r="AV33" s="73">
        <f t="shared" si="14"/>
        <v>43831</v>
      </c>
      <c r="AW33" s="73">
        <f t="shared" si="14"/>
        <v>43862</v>
      </c>
      <c r="AX33" s="73">
        <f t="shared" si="14"/>
        <v>43891</v>
      </c>
      <c r="AY33" s="73">
        <f t="shared" si="14"/>
        <v>43922</v>
      </c>
      <c r="AZ33" s="73">
        <f t="shared" si="14"/>
        <v>43952</v>
      </c>
      <c r="BA33" s="73">
        <f t="shared" si="14"/>
        <v>43983</v>
      </c>
      <c r="BB33" s="73">
        <f t="shared" si="14"/>
        <v>44013</v>
      </c>
      <c r="BC33" s="73">
        <f t="shared" si="14"/>
        <v>44044</v>
      </c>
      <c r="BD33" s="73">
        <f t="shared" si="14"/>
        <v>44075</v>
      </c>
      <c r="BE33" s="73">
        <f t="shared" si="14"/>
        <v>44105</v>
      </c>
      <c r="BF33" s="73">
        <f t="shared" si="14"/>
        <v>44136</v>
      </c>
      <c r="BG33" s="73">
        <f t="shared" si="14"/>
        <v>44166</v>
      </c>
      <c r="BH33" s="73">
        <f t="shared" si="14"/>
        <v>44197</v>
      </c>
      <c r="BI33" s="73">
        <f t="shared" si="14"/>
        <v>44228</v>
      </c>
      <c r="BJ33" s="73">
        <f t="shared" si="14"/>
        <v>44256</v>
      </c>
      <c r="BK33" s="73">
        <f t="shared" si="14"/>
        <v>44287</v>
      </c>
      <c r="BL33" s="73">
        <f t="shared" si="14"/>
        <v>44317</v>
      </c>
      <c r="BM33" s="73">
        <f t="shared" si="14"/>
        <v>44348</v>
      </c>
      <c r="BN33" s="73">
        <f t="shared" si="14"/>
        <v>44378</v>
      </c>
      <c r="BO33" s="73">
        <f t="shared" si="14"/>
        <v>44409</v>
      </c>
      <c r="BP33" s="73">
        <f t="shared" si="14"/>
        <v>44440</v>
      </c>
      <c r="BQ33" s="73">
        <f t="shared" ref="BQ33:CO33" si="15">EDATE(BP33,1)</f>
        <v>44470</v>
      </c>
      <c r="BR33" s="73">
        <f t="shared" si="15"/>
        <v>44501</v>
      </c>
      <c r="BS33" s="73">
        <f t="shared" si="15"/>
        <v>44531</v>
      </c>
      <c r="BT33" s="73">
        <f t="shared" si="15"/>
        <v>44562</v>
      </c>
      <c r="BU33" s="73">
        <f t="shared" si="15"/>
        <v>44593</v>
      </c>
      <c r="BV33" s="73">
        <f t="shared" si="15"/>
        <v>44621</v>
      </c>
      <c r="BW33" s="73">
        <f t="shared" si="15"/>
        <v>44652</v>
      </c>
      <c r="BX33" s="73">
        <f t="shared" si="15"/>
        <v>44682</v>
      </c>
      <c r="BY33" s="73">
        <f t="shared" si="15"/>
        <v>44713</v>
      </c>
      <c r="BZ33" s="73">
        <f t="shared" si="15"/>
        <v>44743</v>
      </c>
      <c r="CA33" s="73">
        <f t="shared" si="15"/>
        <v>44774</v>
      </c>
      <c r="CB33" s="73">
        <f t="shared" si="15"/>
        <v>44805</v>
      </c>
      <c r="CC33" s="73">
        <f t="shared" si="15"/>
        <v>44835</v>
      </c>
      <c r="CD33" s="73">
        <f t="shared" si="15"/>
        <v>44866</v>
      </c>
      <c r="CE33" s="73">
        <f t="shared" si="15"/>
        <v>44896</v>
      </c>
      <c r="CF33" s="73">
        <f t="shared" si="15"/>
        <v>44927</v>
      </c>
      <c r="CG33" s="73">
        <f t="shared" si="15"/>
        <v>44958</v>
      </c>
      <c r="CH33" s="73">
        <f t="shared" si="15"/>
        <v>44986</v>
      </c>
      <c r="CI33" s="73">
        <f t="shared" si="15"/>
        <v>45017</v>
      </c>
      <c r="CJ33" s="73">
        <f t="shared" si="15"/>
        <v>45047</v>
      </c>
      <c r="CK33" s="73">
        <f t="shared" si="15"/>
        <v>45078</v>
      </c>
      <c r="CL33" s="73">
        <f t="shared" si="15"/>
        <v>45108</v>
      </c>
      <c r="CM33" s="73">
        <f t="shared" si="15"/>
        <v>45139</v>
      </c>
      <c r="CN33" s="73">
        <f t="shared" si="15"/>
        <v>45170</v>
      </c>
      <c r="CO33" s="73">
        <f t="shared" si="15"/>
        <v>45200</v>
      </c>
    </row>
    <row r="34" spans="1:101">
      <c r="C34" t="s">
        <v>173</v>
      </c>
      <c r="D34" s="83">
        <f>IF(D33&gt;EDATE($D28,12),0,D31*$D29)</f>
        <v>416.66666666666674</v>
      </c>
      <c r="E34" s="83">
        <f t="shared" ref="E34:BP34" si="16">IF(E33&gt;EDATE($D28,12),0,E31*$D29)</f>
        <v>416.66666666666674</v>
      </c>
      <c r="F34" s="83">
        <f t="shared" si="16"/>
        <v>416.66666666666674</v>
      </c>
      <c r="G34" s="83">
        <f t="shared" si="16"/>
        <v>416.66666666666674</v>
      </c>
      <c r="H34" s="83">
        <f t="shared" si="16"/>
        <v>416.66666666666674</v>
      </c>
      <c r="I34" s="83">
        <f t="shared" si="16"/>
        <v>416.66666666666674</v>
      </c>
      <c r="J34" s="83">
        <f t="shared" si="16"/>
        <v>416.66666666666674</v>
      </c>
      <c r="K34" s="83">
        <f t="shared" si="16"/>
        <v>416.66666666666674</v>
      </c>
      <c r="L34" s="83">
        <f t="shared" si="16"/>
        <v>416.66666666666674</v>
      </c>
      <c r="M34" s="83">
        <f t="shared" si="16"/>
        <v>416.66666666666674</v>
      </c>
      <c r="N34" s="83">
        <f t="shared" si="16"/>
        <v>416.66666666666674</v>
      </c>
      <c r="O34" s="83">
        <f t="shared" si="16"/>
        <v>416.66666666666674</v>
      </c>
      <c r="P34" s="83">
        <f t="shared" si="16"/>
        <v>437.5</v>
      </c>
      <c r="Q34" s="83">
        <f t="shared" si="16"/>
        <v>437.5</v>
      </c>
      <c r="R34" s="83">
        <f t="shared" si="16"/>
        <v>437.5</v>
      </c>
      <c r="S34" s="83">
        <f t="shared" si="16"/>
        <v>437.5</v>
      </c>
      <c r="T34" s="83">
        <f t="shared" si="16"/>
        <v>437.5</v>
      </c>
      <c r="U34" s="83">
        <f t="shared" si="16"/>
        <v>437.5</v>
      </c>
      <c r="V34" s="83">
        <f t="shared" si="16"/>
        <v>437.5</v>
      </c>
      <c r="W34" s="83">
        <f t="shared" si="16"/>
        <v>437.5</v>
      </c>
      <c r="X34" s="83">
        <f t="shared" si="16"/>
        <v>437.5</v>
      </c>
      <c r="Y34" s="83">
        <f t="shared" si="16"/>
        <v>437.5</v>
      </c>
      <c r="Z34" s="83">
        <f t="shared" si="16"/>
        <v>437.5</v>
      </c>
      <c r="AA34" s="83">
        <f t="shared" si="16"/>
        <v>437.5</v>
      </c>
      <c r="AB34" s="83">
        <f t="shared" si="16"/>
        <v>459.375</v>
      </c>
      <c r="AC34" s="83">
        <f t="shared" si="16"/>
        <v>459.375</v>
      </c>
      <c r="AD34" s="83">
        <f t="shared" si="16"/>
        <v>459.375</v>
      </c>
      <c r="AE34" s="83">
        <f t="shared" si="16"/>
        <v>459.375</v>
      </c>
      <c r="AF34" s="83">
        <f t="shared" si="16"/>
        <v>459.375</v>
      </c>
      <c r="AG34" s="83">
        <f t="shared" si="16"/>
        <v>0</v>
      </c>
      <c r="AH34" s="83">
        <f t="shared" si="16"/>
        <v>0</v>
      </c>
      <c r="AI34" s="83">
        <f t="shared" si="16"/>
        <v>0</v>
      </c>
      <c r="AJ34" s="83">
        <f t="shared" si="16"/>
        <v>0</v>
      </c>
      <c r="AK34" s="83">
        <f t="shared" si="16"/>
        <v>0</v>
      </c>
      <c r="AL34" s="83">
        <f t="shared" si="16"/>
        <v>0</v>
      </c>
      <c r="AM34" s="83">
        <f t="shared" si="16"/>
        <v>0</v>
      </c>
      <c r="AN34" s="83">
        <f t="shared" si="16"/>
        <v>0</v>
      </c>
      <c r="AO34" s="83">
        <f t="shared" si="16"/>
        <v>0</v>
      </c>
      <c r="AP34" s="83">
        <f t="shared" si="16"/>
        <v>0</v>
      </c>
      <c r="AQ34" s="83">
        <f t="shared" si="16"/>
        <v>0</v>
      </c>
      <c r="AR34" s="83">
        <f t="shared" si="16"/>
        <v>0</v>
      </c>
      <c r="AS34" s="83">
        <f t="shared" si="16"/>
        <v>0</v>
      </c>
      <c r="AT34" s="83">
        <f t="shared" si="16"/>
        <v>0</v>
      </c>
      <c r="AU34" s="83">
        <f t="shared" si="16"/>
        <v>0</v>
      </c>
      <c r="AV34" s="83">
        <f t="shared" si="16"/>
        <v>0</v>
      </c>
      <c r="AW34" s="83">
        <f t="shared" si="16"/>
        <v>0</v>
      </c>
      <c r="AX34" s="83">
        <f t="shared" si="16"/>
        <v>0</v>
      </c>
      <c r="AY34" s="83">
        <f t="shared" si="16"/>
        <v>0</v>
      </c>
      <c r="AZ34" s="83">
        <f t="shared" si="16"/>
        <v>0</v>
      </c>
      <c r="BA34" s="83">
        <f t="shared" si="16"/>
        <v>0</v>
      </c>
      <c r="BB34" s="83">
        <f t="shared" si="16"/>
        <v>0</v>
      </c>
      <c r="BC34" s="83">
        <f t="shared" si="16"/>
        <v>0</v>
      </c>
      <c r="BD34" s="83">
        <f t="shared" si="16"/>
        <v>0</v>
      </c>
      <c r="BE34" s="83">
        <f t="shared" si="16"/>
        <v>0</v>
      </c>
      <c r="BF34" s="83">
        <f t="shared" si="16"/>
        <v>0</v>
      </c>
      <c r="BG34" s="83">
        <f t="shared" si="16"/>
        <v>0</v>
      </c>
      <c r="BH34" s="83">
        <f t="shared" si="16"/>
        <v>0</v>
      </c>
      <c r="BI34" s="83">
        <f t="shared" si="16"/>
        <v>0</v>
      </c>
      <c r="BJ34" s="83">
        <f t="shared" si="16"/>
        <v>0</v>
      </c>
      <c r="BK34" s="83">
        <f t="shared" si="16"/>
        <v>0</v>
      </c>
      <c r="BL34" s="83">
        <f t="shared" si="16"/>
        <v>0</v>
      </c>
      <c r="BM34" s="83">
        <f t="shared" si="16"/>
        <v>0</v>
      </c>
      <c r="BN34" s="83">
        <f t="shared" si="16"/>
        <v>0</v>
      </c>
      <c r="BO34" s="83">
        <f t="shared" si="16"/>
        <v>0</v>
      </c>
      <c r="BP34" s="83">
        <f t="shared" si="16"/>
        <v>0</v>
      </c>
      <c r="BQ34" s="83">
        <f t="shared" ref="BQ34:CO34" si="17">IF(BQ33&gt;EDATE($D28,12),0,BQ31*$D29)</f>
        <v>0</v>
      </c>
      <c r="BR34" s="83">
        <f t="shared" si="17"/>
        <v>0</v>
      </c>
      <c r="BS34" s="83">
        <f t="shared" si="17"/>
        <v>0</v>
      </c>
      <c r="BT34" s="83">
        <f t="shared" si="17"/>
        <v>0</v>
      </c>
      <c r="BU34" s="83">
        <f t="shared" si="17"/>
        <v>0</v>
      </c>
      <c r="BV34" s="83">
        <f t="shared" si="17"/>
        <v>0</v>
      </c>
      <c r="BW34" s="83">
        <f t="shared" si="17"/>
        <v>0</v>
      </c>
      <c r="BX34" s="83">
        <f t="shared" si="17"/>
        <v>0</v>
      </c>
      <c r="BY34" s="83">
        <f t="shared" si="17"/>
        <v>0</v>
      </c>
      <c r="BZ34" s="83">
        <f t="shared" si="17"/>
        <v>0</v>
      </c>
      <c r="CA34" s="83">
        <f t="shared" si="17"/>
        <v>0</v>
      </c>
      <c r="CB34" s="83">
        <f t="shared" si="17"/>
        <v>0</v>
      </c>
      <c r="CC34" s="83">
        <f t="shared" si="17"/>
        <v>0</v>
      </c>
      <c r="CD34" s="83">
        <f t="shared" si="17"/>
        <v>0</v>
      </c>
      <c r="CE34" s="83">
        <f t="shared" si="17"/>
        <v>0</v>
      </c>
      <c r="CF34" s="83">
        <f t="shared" si="17"/>
        <v>0</v>
      </c>
      <c r="CG34" s="83">
        <f t="shared" si="17"/>
        <v>0</v>
      </c>
      <c r="CH34" s="83">
        <f t="shared" si="17"/>
        <v>0</v>
      </c>
      <c r="CI34" s="83">
        <f t="shared" si="17"/>
        <v>0</v>
      </c>
      <c r="CJ34" s="83">
        <f t="shared" si="17"/>
        <v>0</v>
      </c>
      <c r="CK34" s="83">
        <f t="shared" si="17"/>
        <v>0</v>
      </c>
      <c r="CL34" s="83">
        <f t="shared" si="17"/>
        <v>0</v>
      </c>
      <c r="CM34" s="83">
        <f t="shared" si="17"/>
        <v>0</v>
      </c>
      <c r="CN34" s="83">
        <f t="shared" si="17"/>
        <v>0</v>
      </c>
      <c r="CO34" s="83">
        <f t="shared" si="17"/>
        <v>0</v>
      </c>
    </row>
    <row r="36" spans="1:101" s="38" customFormat="1">
      <c r="A36" s="38" t="s">
        <v>338</v>
      </c>
    </row>
    <row r="37" spans="1:101">
      <c r="B37" s="2" t="s">
        <v>92</v>
      </c>
      <c r="C37" t="s">
        <v>55</v>
      </c>
      <c r="D37" s="64">
        <v>42491</v>
      </c>
    </row>
    <row r="38" spans="1:101">
      <c r="C38" t="s">
        <v>153</v>
      </c>
      <c r="D38" s="64">
        <v>42979</v>
      </c>
    </row>
    <row r="39" spans="1:101">
      <c r="C39" t="s">
        <v>170</v>
      </c>
      <c r="D39" s="83">
        <v>100000</v>
      </c>
    </row>
    <row r="40" spans="1:101">
      <c r="C40" t="s">
        <v>16</v>
      </c>
      <c r="D40" s="57">
        <v>0.05</v>
      </c>
    </row>
    <row r="41" spans="1:101">
      <c r="D41" s="58">
        <f>YEAR(D42)</f>
        <v>2016</v>
      </c>
      <c r="E41" s="58">
        <f t="shared" ref="E41:BP41" si="18">YEAR(E42)</f>
        <v>2016</v>
      </c>
      <c r="F41" s="58">
        <f t="shared" si="18"/>
        <v>2016</v>
      </c>
      <c r="G41" s="58">
        <f t="shared" si="18"/>
        <v>2016</v>
      </c>
      <c r="H41" s="58">
        <f t="shared" si="18"/>
        <v>2016</v>
      </c>
      <c r="I41" s="58">
        <f t="shared" si="18"/>
        <v>2016</v>
      </c>
      <c r="J41" s="58">
        <f t="shared" si="18"/>
        <v>2016</v>
      </c>
      <c r="K41" s="58">
        <f t="shared" si="18"/>
        <v>2016</v>
      </c>
      <c r="L41" s="58">
        <f t="shared" si="18"/>
        <v>2017</v>
      </c>
      <c r="M41" s="58">
        <f t="shared" si="18"/>
        <v>2017</v>
      </c>
      <c r="N41" s="58">
        <f t="shared" si="18"/>
        <v>2017</v>
      </c>
      <c r="O41" s="58">
        <f t="shared" si="18"/>
        <v>2017</v>
      </c>
      <c r="P41" s="58">
        <f t="shared" si="18"/>
        <v>2017</v>
      </c>
      <c r="Q41" s="58">
        <f t="shared" si="18"/>
        <v>2017</v>
      </c>
      <c r="R41" s="58">
        <f t="shared" si="18"/>
        <v>2017</v>
      </c>
      <c r="S41" s="58">
        <f t="shared" si="18"/>
        <v>2017</v>
      </c>
      <c r="T41" s="58">
        <f t="shared" si="18"/>
        <v>2017</v>
      </c>
      <c r="U41" s="58">
        <f t="shared" si="18"/>
        <v>2017</v>
      </c>
      <c r="V41" s="58">
        <f t="shared" si="18"/>
        <v>2017</v>
      </c>
      <c r="W41" s="58">
        <f t="shared" si="18"/>
        <v>2017</v>
      </c>
      <c r="X41" s="58">
        <f t="shared" si="18"/>
        <v>2018</v>
      </c>
      <c r="Y41" s="58">
        <f t="shared" si="18"/>
        <v>2018</v>
      </c>
      <c r="Z41" s="58">
        <f t="shared" si="18"/>
        <v>2018</v>
      </c>
      <c r="AA41" s="58">
        <f t="shared" si="18"/>
        <v>2018</v>
      </c>
      <c r="AB41" s="58">
        <f t="shared" si="18"/>
        <v>2018</v>
      </c>
      <c r="AC41" s="58">
        <f t="shared" si="18"/>
        <v>2018</v>
      </c>
      <c r="AD41" s="58">
        <f t="shared" si="18"/>
        <v>2018</v>
      </c>
      <c r="AE41" s="58">
        <f t="shared" si="18"/>
        <v>2018</v>
      </c>
      <c r="AF41" s="58">
        <f t="shared" si="18"/>
        <v>2018</v>
      </c>
      <c r="AG41" s="58">
        <f t="shared" si="18"/>
        <v>2018</v>
      </c>
      <c r="AH41" s="58">
        <f t="shared" si="18"/>
        <v>2018</v>
      </c>
      <c r="AI41" s="58">
        <f t="shared" si="18"/>
        <v>2018</v>
      </c>
      <c r="AJ41" s="58">
        <f t="shared" si="18"/>
        <v>2019</v>
      </c>
      <c r="AK41" s="58">
        <f t="shared" si="18"/>
        <v>2019</v>
      </c>
      <c r="AL41" s="58">
        <f t="shared" si="18"/>
        <v>2019</v>
      </c>
      <c r="AM41" s="58">
        <f t="shared" si="18"/>
        <v>2019</v>
      </c>
      <c r="AN41" s="58">
        <f t="shared" si="18"/>
        <v>2019</v>
      </c>
      <c r="AO41" s="58">
        <f t="shared" si="18"/>
        <v>2019</v>
      </c>
      <c r="AP41" s="58">
        <f t="shared" si="18"/>
        <v>2019</v>
      </c>
      <c r="AQ41" s="58">
        <f t="shared" si="18"/>
        <v>2019</v>
      </c>
      <c r="AR41" s="58">
        <f t="shared" si="18"/>
        <v>2019</v>
      </c>
      <c r="AS41" s="58">
        <f t="shared" si="18"/>
        <v>2019</v>
      </c>
      <c r="AT41" s="58">
        <f t="shared" si="18"/>
        <v>2019</v>
      </c>
      <c r="AU41" s="58">
        <f t="shared" si="18"/>
        <v>2019</v>
      </c>
      <c r="AV41" s="58">
        <f t="shared" si="18"/>
        <v>2020</v>
      </c>
      <c r="AW41" s="58">
        <f t="shared" si="18"/>
        <v>2020</v>
      </c>
      <c r="AX41" s="58">
        <f t="shared" si="18"/>
        <v>2020</v>
      </c>
      <c r="AY41" s="58">
        <f t="shared" si="18"/>
        <v>2020</v>
      </c>
      <c r="AZ41" s="58">
        <f t="shared" si="18"/>
        <v>2020</v>
      </c>
      <c r="BA41" s="58">
        <f t="shared" si="18"/>
        <v>2020</v>
      </c>
      <c r="BB41" s="58">
        <f t="shared" si="18"/>
        <v>2020</v>
      </c>
      <c r="BC41" s="58">
        <f t="shared" si="18"/>
        <v>2020</v>
      </c>
      <c r="BD41" s="58">
        <f t="shared" si="18"/>
        <v>2020</v>
      </c>
      <c r="BE41" s="58">
        <f t="shared" si="18"/>
        <v>2020</v>
      </c>
      <c r="BF41" s="58">
        <f t="shared" si="18"/>
        <v>2020</v>
      </c>
      <c r="BG41" s="58">
        <f t="shared" si="18"/>
        <v>2020</v>
      </c>
      <c r="BH41" s="58">
        <f t="shared" si="18"/>
        <v>2021</v>
      </c>
      <c r="BI41" s="58">
        <f t="shared" si="18"/>
        <v>2021</v>
      </c>
      <c r="BJ41" s="58">
        <f t="shared" si="18"/>
        <v>2021</v>
      </c>
      <c r="BK41" s="58">
        <f t="shared" si="18"/>
        <v>2021</v>
      </c>
      <c r="BL41" s="58">
        <f t="shared" si="18"/>
        <v>2021</v>
      </c>
      <c r="BM41" s="58">
        <f t="shared" si="18"/>
        <v>2021</v>
      </c>
      <c r="BN41" s="58">
        <f t="shared" si="18"/>
        <v>2021</v>
      </c>
      <c r="BO41" s="58">
        <f t="shared" si="18"/>
        <v>2021</v>
      </c>
      <c r="BP41" s="58">
        <f t="shared" si="18"/>
        <v>2021</v>
      </c>
      <c r="BQ41" s="58">
        <f t="shared" ref="BQ41:CO41" si="19">YEAR(BQ42)</f>
        <v>2021</v>
      </c>
      <c r="BR41" s="58">
        <f t="shared" si="19"/>
        <v>2021</v>
      </c>
      <c r="BS41" s="58">
        <f t="shared" si="19"/>
        <v>2021</v>
      </c>
      <c r="BT41" s="58">
        <f t="shared" si="19"/>
        <v>2022</v>
      </c>
      <c r="BU41" s="58">
        <f t="shared" si="19"/>
        <v>2022</v>
      </c>
      <c r="BV41" s="58">
        <f t="shared" si="19"/>
        <v>2022</v>
      </c>
      <c r="BW41" s="58">
        <f t="shared" si="19"/>
        <v>2022</v>
      </c>
      <c r="BX41" s="58">
        <f t="shared" si="19"/>
        <v>2022</v>
      </c>
      <c r="BY41" s="58">
        <f t="shared" si="19"/>
        <v>2022</v>
      </c>
      <c r="BZ41" s="58">
        <f t="shared" si="19"/>
        <v>2022</v>
      </c>
      <c r="CA41" s="58">
        <f t="shared" si="19"/>
        <v>2022</v>
      </c>
      <c r="CB41" s="58">
        <f t="shared" si="19"/>
        <v>2022</v>
      </c>
      <c r="CC41" s="58">
        <f t="shared" si="19"/>
        <v>2022</v>
      </c>
      <c r="CD41" s="58">
        <f t="shared" si="19"/>
        <v>2022</v>
      </c>
      <c r="CE41" s="58">
        <f t="shared" si="19"/>
        <v>2022</v>
      </c>
      <c r="CF41" s="58">
        <f t="shared" si="19"/>
        <v>2023</v>
      </c>
      <c r="CG41" s="58">
        <f t="shared" si="19"/>
        <v>2023</v>
      </c>
      <c r="CH41" s="58">
        <f t="shared" si="19"/>
        <v>2023</v>
      </c>
      <c r="CI41" s="58">
        <f t="shared" si="19"/>
        <v>2023</v>
      </c>
      <c r="CJ41" s="58">
        <f t="shared" si="19"/>
        <v>2023</v>
      </c>
      <c r="CK41" s="58">
        <f t="shared" si="19"/>
        <v>2023</v>
      </c>
      <c r="CL41" s="58">
        <f t="shared" si="19"/>
        <v>2023</v>
      </c>
      <c r="CM41" s="58">
        <f t="shared" si="19"/>
        <v>2023</v>
      </c>
      <c r="CN41" s="58">
        <f t="shared" si="19"/>
        <v>2023</v>
      </c>
      <c r="CO41" s="58">
        <f t="shared" si="19"/>
        <v>2023</v>
      </c>
      <c r="CP41" s="58"/>
      <c r="CQ41" s="58"/>
      <c r="CR41" s="58"/>
      <c r="CS41" s="58"/>
      <c r="CT41" s="58"/>
      <c r="CU41" s="58"/>
      <c r="CV41" s="58"/>
      <c r="CW41" s="58"/>
    </row>
    <row r="42" spans="1:101">
      <c r="B42" t="s">
        <v>155</v>
      </c>
      <c r="C42" s="2" t="s">
        <v>122</v>
      </c>
      <c r="D42" s="73">
        <f>D37</f>
        <v>42491</v>
      </c>
      <c r="E42" s="73">
        <f t="shared" ref="E42:AJ42" si="20">EDATE(D42,1)</f>
        <v>42522</v>
      </c>
      <c r="F42" s="73">
        <f t="shared" si="20"/>
        <v>42552</v>
      </c>
      <c r="G42" s="73">
        <f t="shared" si="20"/>
        <v>42583</v>
      </c>
      <c r="H42" s="73">
        <f t="shared" si="20"/>
        <v>42614</v>
      </c>
      <c r="I42" s="73">
        <f t="shared" si="20"/>
        <v>42644</v>
      </c>
      <c r="J42" s="73">
        <f t="shared" si="20"/>
        <v>42675</v>
      </c>
      <c r="K42" s="73">
        <f t="shared" si="20"/>
        <v>42705</v>
      </c>
      <c r="L42" s="73">
        <f t="shared" si="20"/>
        <v>42736</v>
      </c>
      <c r="M42" s="73">
        <f t="shared" si="20"/>
        <v>42767</v>
      </c>
      <c r="N42" s="73">
        <f t="shared" si="20"/>
        <v>42795</v>
      </c>
      <c r="O42" s="73">
        <f t="shared" si="20"/>
        <v>42826</v>
      </c>
      <c r="P42" s="73">
        <f t="shared" si="20"/>
        <v>42856</v>
      </c>
      <c r="Q42" s="73">
        <f t="shared" si="20"/>
        <v>42887</v>
      </c>
      <c r="R42" s="73">
        <f t="shared" si="20"/>
        <v>42917</v>
      </c>
      <c r="S42" s="73">
        <f t="shared" si="20"/>
        <v>42948</v>
      </c>
      <c r="T42" s="73">
        <f t="shared" si="20"/>
        <v>42979</v>
      </c>
      <c r="U42" s="73">
        <f t="shared" si="20"/>
        <v>43009</v>
      </c>
      <c r="V42" s="73">
        <f t="shared" si="20"/>
        <v>43040</v>
      </c>
      <c r="W42" s="73">
        <f t="shared" si="20"/>
        <v>43070</v>
      </c>
      <c r="X42" s="73">
        <f t="shared" si="20"/>
        <v>43101</v>
      </c>
      <c r="Y42" s="73">
        <f t="shared" si="20"/>
        <v>43132</v>
      </c>
      <c r="Z42" s="73">
        <f t="shared" si="20"/>
        <v>43160</v>
      </c>
      <c r="AA42" s="73">
        <f t="shared" si="20"/>
        <v>43191</v>
      </c>
      <c r="AB42" s="73">
        <f t="shared" si="20"/>
        <v>43221</v>
      </c>
      <c r="AC42" s="73">
        <f t="shared" si="20"/>
        <v>43252</v>
      </c>
      <c r="AD42" s="73">
        <f t="shared" si="20"/>
        <v>43282</v>
      </c>
      <c r="AE42" s="73">
        <f t="shared" si="20"/>
        <v>43313</v>
      </c>
      <c r="AF42" s="73">
        <f t="shared" si="20"/>
        <v>43344</v>
      </c>
      <c r="AG42" s="73">
        <f t="shared" si="20"/>
        <v>43374</v>
      </c>
      <c r="AH42" s="73">
        <f t="shared" si="20"/>
        <v>43405</v>
      </c>
      <c r="AI42" s="73">
        <f t="shared" si="20"/>
        <v>43435</v>
      </c>
      <c r="AJ42" s="73">
        <f t="shared" si="20"/>
        <v>43466</v>
      </c>
      <c r="AK42" s="73">
        <f t="shared" ref="AK42:BP42" si="21">EDATE(AJ42,1)</f>
        <v>43497</v>
      </c>
      <c r="AL42" s="73">
        <f t="shared" si="21"/>
        <v>43525</v>
      </c>
      <c r="AM42" s="73">
        <f t="shared" si="21"/>
        <v>43556</v>
      </c>
      <c r="AN42" s="73">
        <f t="shared" si="21"/>
        <v>43586</v>
      </c>
      <c r="AO42" s="73">
        <f t="shared" si="21"/>
        <v>43617</v>
      </c>
      <c r="AP42" s="73">
        <f t="shared" si="21"/>
        <v>43647</v>
      </c>
      <c r="AQ42" s="73">
        <f t="shared" si="21"/>
        <v>43678</v>
      </c>
      <c r="AR42" s="73">
        <f t="shared" si="21"/>
        <v>43709</v>
      </c>
      <c r="AS42" s="73">
        <f t="shared" si="21"/>
        <v>43739</v>
      </c>
      <c r="AT42" s="73">
        <f t="shared" si="21"/>
        <v>43770</v>
      </c>
      <c r="AU42" s="73">
        <f t="shared" si="21"/>
        <v>43800</v>
      </c>
      <c r="AV42" s="73">
        <f t="shared" si="21"/>
        <v>43831</v>
      </c>
      <c r="AW42" s="73">
        <f t="shared" si="21"/>
        <v>43862</v>
      </c>
      <c r="AX42" s="73">
        <f t="shared" si="21"/>
        <v>43891</v>
      </c>
      <c r="AY42" s="73">
        <f t="shared" si="21"/>
        <v>43922</v>
      </c>
      <c r="AZ42" s="73">
        <f t="shared" si="21"/>
        <v>43952</v>
      </c>
      <c r="BA42" s="73">
        <f t="shared" si="21"/>
        <v>43983</v>
      </c>
      <c r="BB42" s="73">
        <f t="shared" si="21"/>
        <v>44013</v>
      </c>
      <c r="BC42" s="73">
        <f t="shared" si="21"/>
        <v>44044</v>
      </c>
      <c r="BD42" s="73">
        <f t="shared" si="21"/>
        <v>44075</v>
      </c>
      <c r="BE42" s="73">
        <f t="shared" si="21"/>
        <v>44105</v>
      </c>
      <c r="BF42" s="73">
        <f t="shared" si="21"/>
        <v>44136</v>
      </c>
      <c r="BG42" s="73">
        <f t="shared" si="21"/>
        <v>44166</v>
      </c>
      <c r="BH42" s="73">
        <f t="shared" si="21"/>
        <v>44197</v>
      </c>
      <c r="BI42" s="73">
        <f t="shared" si="21"/>
        <v>44228</v>
      </c>
      <c r="BJ42" s="73">
        <f t="shared" si="21"/>
        <v>44256</v>
      </c>
      <c r="BK42" s="73">
        <f t="shared" si="21"/>
        <v>44287</v>
      </c>
      <c r="BL42" s="73">
        <f t="shared" si="21"/>
        <v>44317</v>
      </c>
      <c r="BM42" s="73">
        <f t="shared" si="21"/>
        <v>44348</v>
      </c>
      <c r="BN42" s="73">
        <f t="shared" si="21"/>
        <v>44378</v>
      </c>
      <c r="BO42" s="73">
        <f t="shared" si="21"/>
        <v>44409</v>
      </c>
      <c r="BP42" s="73">
        <f t="shared" si="21"/>
        <v>44440</v>
      </c>
      <c r="BQ42" s="73">
        <f t="shared" ref="BQ42:CO42" si="22">EDATE(BP42,1)</f>
        <v>44470</v>
      </c>
      <c r="BR42" s="73">
        <f t="shared" si="22"/>
        <v>44501</v>
      </c>
      <c r="BS42" s="73">
        <f t="shared" si="22"/>
        <v>44531</v>
      </c>
      <c r="BT42" s="73">
        <f t="shared" si="22"/>
        <v>44562</v>
      </c>
      <c r="BU42" s="73">
        <f t="shared" si="22"/>
        <v>44593</v>
      </c>
      <c r="BV42" s="73">
        <f t="shared" si="22"/>
        <v>44621</v>
      </c>
      <c r="BW42" s="73">
        <f t="shared" si="22"/>
        <v>44652</v>
      </c>
      <c r="BX42" s="73">
        <f t="shared" si="22"/>
        <v>44682</v>
      </c>
      <c r="BY42" s="73">
        <f t="shared" si="22"/>
        <v>44713</v>
      </c>
      <c r="BZ42" s="73">
        <f t="shared" si="22"/>
        <v>44743</v>
      </c>
      <c r="CA42" s="73">
        <f t="shared" si="22"/>
        <v>44774</v>
      </c>
      <c r="CB42" s="73">
        <f t="shared" si="22"/>
        <v>44805</v>
      </c>
      <c r="CC42" s="73">
        <f t="shared" si="22"/>
        <v>44835</v>
      </c>
      <c r="CD42" s="73">
        <f t="shared" si="22"/>
        <v>44866</v>
      </c>
      <c r="CE42" s="73">
        <f t="shared" si="22"/>
        <v>44896</v>
      </c>
      <c r="CF42" s="73">
        <f t="shared" si="22"/>
        <v>44927</v>
      </c>
      <c r="CG42" s="73">
        <f t="shared" si="22"/>
        <v>44958</v>
      </c>
      <c r="CH42" s="73">
        <f t="shared" si="22"/>
        <v>44986</v>
      </c>
      <c r="CI42" s="73">
        <f t="shared" si="22"/>
        <v>45017</v>
      </c>
      <c r="CJ42" s="73">
        <f t="shared" si="22"/>
        <v>45047</v>
      </c>
      <c r="CK42" s="73">
        <f t="shared" si="22"/>
        <v>45078</v>
      </c>
      <c r="CL42" s="73">
        <f t="shared" si="22"/>
        <v>45108</v>
      </c>
      <c r="CM42" s="73">
        <f t="shared" si="22"/>
        <v>45139</v>
      </c>
      <c r="CN42" s="73">
        <f t="shared" si="22"/>
        <v>45170</v>
      </c>
      <c r="CO42" s="73">
        <f t="shared" si="22"/>
        <v>45200</v>
      </c>
    </row>
    <row r="43" spans="1:101" s="2" customFormat="1">
      <c r="C43" t="s">
        <v>340</v>
      </c>
      <c r="D43" s="82">
        <f t="shared" ref="D43:AI43" si="23">IF(D42&gt;EDATE($D38,12),0,$D39*(1+$D40)^ROUNDDOWN(DATEDIF($D42,D42,"m")/12,0)/12)</f>
        <v>8333.3333333333339</v>
      </c>
      <c r="E43" s="82">
        <f t="shared" si="23"/>
        <v>8333.3333333333339</v>
      </c>
      <c r="F43" s="82">
        <f t="shared" si="23"/>
        <v>8333.3333333333339</v>
      </c>
      <c r="G43" s="82">
        <f t="shared" si="23"/>
        <v>8333.3333333333339</v>
      </c>
      <c r="H43" s="82">
        <f t="shared" si="23"/>
        <v>8333.3333333333339</v>
      </c>
      <c r="I43" s="82">
        <f t="shared" si="23"/>
        <v>8333.3333333333339</v>
      </c>
      <c r="J43" s="82">
        <f t="shared" si="23"/>
        <v>8333.3333333333339</v>
      </c>
      <c r="K43" s="82">
        <f t="shared" si="23"/>
        <v>8333.3333333333339</v>
      </c>
      <c r="L43" s="82">
        <f t="shared" si="23"/>
        <v>8333.3333333333339</v>
      </c>
      <c r="M43" s="82">
        <f t="shared" si="23"/>
        <v>8333.3333333333339</v>
      </c>
      <c r="N43" s="82">
        <f t="shared" si="23"/>
        <v>8333.3333333333339</v>
      </c>
      <c r="O43" s="82">
        <f t="shared" si="23"/>
        <v>8333.3333333333339</v>
      </c>
      <c r="P43" s="82">
        <f t="shared" si="23"/>
        <v>8750</v>
      </c>
      <c r="Q43" s="82">
        <f t="shared" si="23"/>
        <v>8750</v>
      </c>
      <c r="R43" s="82">
        <f t="shared" si="23"/>
        <v>8750</v>
      </c>
      <c r="S43" s="82">
        <f t="shared" si="23"/>
        <v>8750</v>
      </c>
      <c r="T43" s="82">
        <f t="shared" si="23"/>
        <v>8750</v>
      </c>
      <c r="U43" s="82">
        <f t="shared" si="23"/>
        <v>8750</v>
      </c>
      <c r="V43" s="82">
        <f t="shared" si="23"/>
        <v>8750</v>
      </c>
      <c r="W43" s="82">
        <f t="shared" si="23"/>
        <v>8750</v>
      </c>
      <c r="X43" s="82">
        <f t="shared" si="23"/>
        <v>8750</v>
      </c>
      <c r="Y43" s="82">
        <f t="shared" si="23"/>
        <v>8750</v>
      </c>
      <c r="Z43" s="82">
        <f t="shared" si="23"/>
        <v>8750</v>
      </c>
      <c r="AA43" s="82">
        <f t="shared" si="23"/>
        <v>8750</v>
      </c>
      <c r="AB43" s="82">
        <f t="shared" si="23"/>
        <v>9187.5</v>
      </c>
      <c r="AC43" s="82">
        <f t="shared" si="23"/>
        <v>9187.5</v>
      </c>
      <c r="AD43" s="82">
        <f t="shared" si="23"/>
        <v>9187.5</v>
      </c>
      <c r="AE43" s="82">
        <f t="shared" si="23"/>
        <v>9187.5</v>
      </c>
      <c r="AF43" s="82">
        <f t="shared" si="23"/>
        <v>9187.5</v>
      </c>
      <c r="AG43" s="82">
        <f t="shared" si="23"/>
        <v>0</v>
      </c>
      <c r="AH43" s="82">
        <f t="shared" si="23"/>
        <v>0</v>
      </c>
      <c r="AI43" s="82">
        <f t="shared" si="23"/>
        <v>0</v>
      </c>
      <c r="AJ43" s="82">
        <f t="shared" ref="AJ43:BO43" si="24">IF(AJ42&gt;EDATE($D38,12),0,$D39*(1+$D40)^ROUNDDOWN(DATEDIF($D42,AJ42,"m")/12,0)/12)</f>
        <v>0</v>
      </c>
      <c r="AK43" s="82">
        <f t="shared" si="24"/>
        <v>0</v>
      </c>
      <c r="AL43" s="82">
        <f t="shared" si="24"/>
        <v>0</v>
      </c>
      <c r="AM43" s="82">
        <f t="shared" si="24"/>
        <v>0</v>
      </c>
      <c r="AN43" s="82">
        <f t="shared" si="24"/>
        <v>0</v>
      </c>
      <c r="AO43" s="82">
        <f t="shared" si="24"/>
        <v>0</v>
      </c>
      <c r="AP43" s="82">
        <f t="shared" si="24"/>
        <v>0</v>
      </c>
      <c r="AQ43" s="82">
        <f t="shared" si="24"/>
        <v>0</v>
      </c>
      <c r="AR43" s="82">
        <f t="shared" si="24"/>
        <v>0</v>
      </c>
      <c r="AS43" s="82">
        <f t="shared" si="24"/>
        <v>0</v>
      </c>
      <c r="AT43" s="82">
        <f t="shared" si="24"/>
        <v>0</v>
      </c>
      <c r="AU43" s="82">
        <f t="shared" si="24"/>
        <v>0</v>
      </c>
      <c r="AV43" s="82">
        <f t="shared" si="24"/>
        <v>0</v>
      </c>
      <c r="AW43" s="82">
        <f t="shared" si="24"/>
        <v>0</v>
      </c>
      <c r="AX43" s="82">
        <f t="shared" si="24"/>
        <v>0</v>
      </c>
      <c r="AY43" s="82">
        <f t="shared" si="24"/>
        <v>0</v>
      </c>
      <c r="AZ43" s="82">
        <f t="shared" si="24"/>
        <v>0</v>
      </c>
      <c r="BA43" s="82">
        <f t="shared" si="24"/>
        <v>0</v>
      </c>
      <c r="BB43" s="82">
        <f t="shared" si="24"/>
        <v>0</v>
      </c>
      <c r="BC43" s="82">
        <f t="shared" si="24"/>
        <v>0</v>
      </c>
      <c r="BD43" s="82">
        <f t="shared" si="24"/>
        <v>0</v>
      </c>
      <c r="BE43" s="82">
        <f t="shared" si="24"/>
        <v>0</v>
      </c>
      <c r="BF43" s="82">
        <f t="shared" si="24"/>
        <v>0</v>
      </c>
      <c r="BG43" s="82">
        <f t="shared" si="24"/>
        <v>0</v>
      </c>
      <c r="BH43" s="82">
        <f t="shared" si="24"/>
        <v>0</v>
      </c>
      <c r="BI43" s="82">
        <f t="shared" si="24"/>
        <v>0</v>
      </c>
      <c r="BJ43" s="82">
        <f t="shared" si="24"/>
        <v>0</v>
      </c>
      <c r="BK43" s="82">
        <f t="shared" si="24"/>
        <v>0</v>
      </c>
      <c r="BL43" s="82">
        <f t="shared" si="24"/>
        <v>0</v>
      </c>
      <c r="BM43" s="82">
        <f t="shared" si="24"/>
        <v>0</v>
      </c>
      <c r="BN43" s="82">
        <f t="shared" si="24"/>
        <v>0</v>
      </c>
      <c r="BO43" s="82">
        <f t="shared" si="24"/>
        <v>0</v>
      </c>
      <c r="BP43" s="82">
        <f t="shared" ref="BP43:CO43" si="25">IF(BP42&gt;EDATE($D38,12),0,$D39*(1+$D40)^ROUNDDOWN(DATEDIF($D42,BP42,"m")/12,0)/12)</f>
        <v>0</v>
      </c>
      <c r="BQ43" s="82">
        <f t="shared" si="25"/>
        <v>0</v>
      </c>
      <c r="BR43" s="82">
        <f t="shared" si="25"/>
        <v>0</v>
      </c>
      <c r="BS43" s="82">
        <f t="shared" si="25"/>
        <v>0</v>
      </c>
      <c r="BT43" s="82">
        <f t="shared" si="25"/>
        <v>0</v>
      </c>
      <c r="BU43" s="82">
        <f t="shared" si="25"/>
        <v>0</v>
      </c>
      <c r="BV43" s="82">
        <f t="shared" si="25"/>
        <v>0</v>
      </c>
      <c r="BW43" s="82">
        <f t="shared" si="25"/>
        <v>0</v>
      </c>
      <c r="BX43" s="82">
        <f t="shared" si="25"/>
        <v>0</v>
      </c>
      <c r="BY43" s="82">
        <f t="shared" si="25"/>
        <v>0</v>
      </c>
      <c r="BZ43" s="82">
        <f t="shared" si="25"/>
        <v>0</v>
      </c>
      <c r="CA43" s="82">
        <f t="shared" si="25"/>
        <v>0</v>
      </c>
      <c r="CB43" s="82">
        <f t="shared" si="25"/>
        <v>0</v>
      </c>
      <c r="CC43" s="82">
        <f t="shared" si="25"/>
        <v>0</v>
      </c>
      <c r="CD43" s="82">
        <f t="shared" si="25"/>
        <v>0</v>
      </c>
      <c r="CE43" s="82">
        <f t="shared" si="25"/>
        <v>0</v>
      </c>
      <c r="CF43" s="82">
        <f t="shared" si="25"/>
        <v>0</v>
      </c>
      <c r="CG43" s="82">
        <f t="shared" si="25"/>
        <v>0</v>
      </c>
      <c r="CH43" s="82">
        <f t="shared" si="25"/>
        <v>0</v>
      </c>
      <c r="CI43" s="82">
        <f t="shared" si="25"/>
        <v>0</v>
      </c>
      <c r="CJ43" s="82">
        <f t="shared" si="25"/>
        <v>0</v>
      </c>
      <c r="CK43" s="82">
        <f t="shared" si="25"/>
        <v>0</v>
      </c>
      <c r="CL43" s="82">
        <f t="shared" si="25"/>
        <v>0</v>
      </c>
      <c r="CM43" s="82">
        <f t="shared" si="25"/>
        <v>0</v>
      </c>
      <c r="CN43" s="82">
        <f t="shared" si="25"/>
        <v>0</v>
      </c>
      <c r="CO43" s="82">
        <f t="shared" si="25"/>
        <v>0</v>
      </c>
    </row>
    <row r="45" spans="1:101">
      <c r="B45" t="s">
        <v>91</v>
      </c>
      <c r="C45" t="s">
        <v>168</v>
      </c>
      <c r="D45">
        <f>YEAR(D37)</f>
        <v>2016</v>
      </c>
      <c r="E45">
        <f t="shared" ref="E45:K45" si="26">D45+1</f>
        <v>2017</v>
      </c>
      <c r="F45">
        <f t="shared" si="26"/>
        <v>2018</v>
      </c>
      <c r="G45">
        <f t="shared" si="26"/>
        <v>2019</v>
      </c>
      <c r="H45">
        <f t="shared" si="26"/>
        <v>2020</v>
      </c>
      <c r="I45">
        <f t="shared" si="26"/>
        <v>2021</v>
      </c>
      <c r="J45">
        <f t="shared" si="26"/>
        <v>2022</v>
      </c>
      <c r="K45">
        <f t="shared" si="26"/>
        <v>2023</v>
      </c>
    </row>
    <row r="46" spans="1:101">
      <c r="C46" t="s">
        <v>340</v>
      </c>
      <c r="D46">
        <f>SUMIFS(43:43,41:41,D45,42:42,"&lt;="&amp;$D38)</f>
        <v>66666.666666666672</v>
      </c>
      <c r="E46">
        <f>SUMIFS(43:43,41:41,E45,42:42,"&lt;="&amp;$D38)</f>
        <v>77083.333333333343</v>
      </c>
      <c r="F46">
        <f t="shared" ref="F46:K46" si="27">SUMIFS(43:43,41:41,F45,42:42,"&lt;="&amp;$D38)</f>
        <v>0</v>
      </c>
      <c r="G46">
        <f t="shared" si="27"/>
        <v>0</v>
      </c>
      <c r="H46">
        <f t="shared" si="27"/>
        <v>0</v>
      </c>
      <c r="I46">
        <f t="shared" si="27"/>
        <v>0</v>
      </c>
      <c r="J46">
        <f t="shared" si="27"/>
        <v>0</v>
      </c>
      <c r="K46">
        <f t="shared" si="27"/>
        <v>0</v>
      </c>
    </row>
    <row r="48" spans="1:101" s="38" customFormat="1">
      <c r="A48" s="38" t="s">
        <v>341</v>
      </c>
    </row>
    <row r="49" spans="2:93">
      <c r="B49" s="2" t="s">
        <v>92</v>
      </c>
      <c r="C49" t="s">
        <v>151</v>
      </c>
      <c r="D49" s="64">
        <v>42491</v>
      </c>
    </row>
    <row r="50" spans="2:93">
      <c r="C50" t="s">
        <v>153</v>
      </c>
      <c r="D50" s="64">
        <v>42979</v>
      </c>
    </row>
    <row r="51" spans="2:93">
      <c r="C51" t="s">
        <v>342</v>
      </c>
      <c r="D51" t="s">
        <v>343</v>
      </c>
    </row>
    <row r="52" spans="2:93">
      <c r="C52" s="4">
        <v>0</v>
      </c>
      <c r="D52" s="4">
        <v>0.05</v>
      </c>
    </row>
    <row r="53" spans="2:93">
      <c r="C53" s="4">
        <v>0.3</v>
      </c>
      <c r="D53" s="4">
        <v>0.1</v>
      </c>
    </row>
    <row r="54" spans="2:93">
      <c r="C54" s="4">
        <v>0.5</v>
      </c>
      <c r="D54" s="4">
        <v>0.15</v>
      </c>
    </row>
    <row r="55" spans="2:93">
      <c r="C55" s="4"/>
      <c r="D55" s="132">
        <f>YEAR(D56)</f>
        <v>2016</v>
      </c>
      <c r="E55" s="132">
        <f t="shared" ref="E55:AV55" si="28">YEAR(E56)</f>
        <v>2016</v>
      </c>
      <c r="F55" s="132">
        <f t="shared" si="28"/>
        <v>2016</v>
      </c>
      <c r="G55" s="132">
        <f t="shared" si="28"/>
        <v>2016</v>
      </c>
      <c r="H55" s="132">
        <f t="shared" si="28"/>
        <v>2016</v>
      </c>
      <c r="I55" s="132">
        <f t="shared" si="28"/>
        <v>2016</v>
      </c>
      <c r="J55" s="132">
        <f t="shared" si="28"/>
        <v>2016</v>
      </c>
      <c r="K55" s="132">
        <f t="shared" si="28"/>
        <v>2016</v>
      </c>
      <c r="L55" s="132">
        <f t="shared" si="28"/>
        <v>2017</v>
      </c>
      <c r="M55" s="132">
        <f t="shared" si="28"/>
        <v>2017</v>
      </c>
      <c r="N55" s="132">
        <f t="shared" si="28"/>
        <v>2017</v>
      </c>
      <c r="O55" s="132">
        <f t="shared" si="28"/>
        <v>2017</v>
      </c>
      <c r="P55" s="132">
        <f t="shared" si="28"/>
        <v>2017</v>
      </c>
      <c r="Q55" s="132">
        <f t="shared" si="28"/>
        <v>2017</v>
      </c>
      <c r="R55" s="132">
        <f t="shared" si="28"/>
        <v>2017</v>
      </c>
      <c r="S55" s="132">
        <f t="shared" si="28"/>
        <v>2017</v>
      </c>
      <c r="T55" s="132">
        <f t="shared" si="28"/>
        <v>2017</v>
      </c>
      <c r="U55" s="132">
        <f t="shared" si="28"/>
        <v>2017</v>
      </c>
      <c r="V55" s="132">
        <f t="shared" si="28"/>
        <v>2017</v>
      </c>
      <c r="W55" s="132">
        <f t="shared" si="28"/>
        <v>2017</v>
      </c>
      <c r="X55" s="132">
        <f t="shared" si="28"/>
        <v>2018</v>
      </c>
      <c r="Y55" s="132">
        <f t="shared" si="28"/>
        <v>2018</v>
      </c>
      <c r="Z55" s="132">
        <f t="shared" si="28"/>
        <v>2018</v>
      </c>
      <c r="AA55" s="132">
        <f t="shared" si="28"/>
        <v>2018</v>
      </c>
      <c r="AB55" s="132">
        <f t="shared" si="28"/>
        <v>2018</v>
      </c>
      <c r="AC55" s="132">
        <f t="shared" si="28"/>
        <v>2018</v>
      </c>
      <c r="AD55" s="132">
        <f t="shared" si="28"/>
        <v>2018</v>
      </c>
      <c r="AE55" s="132">
        <f t="shared" si="28"/>
        <v>2018</v>
      </c>
      <c r="AF55" s="132">
        <f t="shared" si="28"/>
        <v>2018</v>
      </c>
      <c r="AG55" s="132">
        <f t="shared" si="28"/>
        <v>2018</v>
      </c>
      <c r="AH55" s="132">
        <f t="shared" si="28"/>
        <v>2018</v>
      </c>
      <c r="AI55" s="132">
        <f t="shared" si="28"/>
        <v>2018</v>
      </c>
      <c r="AJ55" s="132">
        <f t="shared" si="28"/>
        <v>2019</v>
      </c>
      <c r="AK55" s="132">
        <f t="shared" si="28"/>
        <v>2019</v>
      </c>
      <c r="AL55" s="132">
        <f t="shared" si="28"/>
        <v>2019</v>
      </c>
      <c r="AM55" s="132">
        <f t="shared" si="28"/>
        <v>2019</v>
      </c>
      <c r="AN55" s="132">
        <f t="shared" si="28"/>
        <v>2019</v>
      </c>
      <c r="AO55" s="132">
        <f t="shared" si="28"/>
        <v>2019</v>
      </c>
      <c r="AP55" s="132">
        <f t="shared" si="28"/>
        <v>2019</v>
      </c>
      <c r="AQ55" s="132">
        <f t="shared" si="28"/>
        <v>2019</v>
      </c>
      <c r="AR55" s="132">
        <f t="shared" si="28"/>
        <v>2019</v>
      </c>
      <c r="AS55" s="132">
        <f t="shared" si="28"/>
        <v>2019</v>
      </c>
      <c r="AT55" s="132">
        <f t="shared" si="28"/>
        <v>2019</v>
      </c>
      <c r="AU55" s="132">
        <f t="shared" si="28"/>
        <v>2019</v>
      </c>
      <c r="AV55" s="132">
        <f t="shared" si="28"/>
        <v>2020</v>
      </c>
      <c r="AW55" s="132">
        <f t="shared" ref="AW55:CG55" si="29">YEAR(AW56)</f>
        <v>2020</v>
      </c>
      <c r="AX55" s="132">
        <f t="shared" si="29"/>
        <v>2020</v>
      </c>
      <c r="AY55" s="132">
        <f t="shared" si="29"/>
        <v>2020</v>
      </c>
      <c r="AZ55" s="132">
        <f t="shared" si="29"/>
        <v>2020</v>
      </c>
      <c r="BA55" s="132">
        <f t="shared" si="29"/>
        <v>2020</v>
      </c>
      <c r="BB55" s="132">
        <f t="shared" si="29"/>
        <v>2020</v>
      </c>
      <c r="BC55" s="132">
        <f t="shared" si="29"/>
        <v>2020</v>
      </c>
      <c r="BD55" s="132">
        <f t="shared" si="29"/>
        <v>2020</v>
      </c>
      <c r="BE55" s="132">
        <f t="shared" si="29"/>
        <v>2020</v>
      </c>
      <c r="BF55" s="132">
        <f t="shared" si="29"/>
        <v>2020</v>
      </c>
      <c r="BG55" s="132">
        <f t="shared" si="29"/>
        <v>2020</v>
      </c>
      <c r="BH55" s="132">
        <f t="shared" si="29"/>
        <v>2021</v>
      </c>
      <c r="BI55" s="132">
        <f t="shared" si="29"/>
        <v>2021</v>
      </c>
      <c r="BJ55" s="132">
        <f t="shared" si="29"/>
        <v>2021</v>
      </c>
      <c r="BK55" s="132">
        <f t="shared" si="29"/>
        <v>2021</v>
      </c>
      <c r="BL55" s="132">
        <f t="shared" si="29"/>
        <v>2021</v>
      </c>
      <c r="BM55" s="132">
        <f t="shared" si="29"/>
        <v>2021</v>
      </c>
      <c r="BN55" s="132">
        <f t="shared" si="29"/>
        <v>2021</v>
      </c>
      <c r="BO55" s="132">
        <f t="shared" si="29"/>
        <v>2021</v>
      </c>
      <c r="BP55" s="132">
        <f t="shared" si="29"/>
        <v>2021</v>
      </c>
      <c r="BQ55" s="132">
        <f t="shared" si="29"/>
        <v>2021</v>
      </c>
      <c r="BR55" s="132">
        <f t="shared" si="29"/>
        <v>2021</v>
      </c>
      <c r="BS55" s="132">
        <f t="shared" si="29"/>
        <v>2021</v>
      </c>
      <c r="BT55" s="132">
        <f t="shared" si="29"/>
        <v>2022</v>
      </c>
      <c r="BU55" s="132">
        <f t="shared" si="29"/>
        <v>2022</v>
      </c>
      <c r="BV55" s="132">
        <f t="shared" si="29"/>
        <v>2022</v>
      </c>
      <c r="BW55" s="132">
        <f t="shared" si="29"/>
        <v>2022</v>
      </c>
      <c r="BX55" s="132">
        <f t="shared" si="29"/>
        <v>2022</v>
      </c>
      <c r="BY55" s="132">
        <f t="shared" si="29"/>
        <v>2022</v>
      </c>
      <c r="BZ55" s="132">
        <f t="shared" si="29"/>
        <v>2022</v>
      </c>
      <c r="CA55" s="132">
        <f t="shared" si="29"/>
        <v>2022</v>
      </c>
      <c r="CB55" s="132">
        <f t="shared" si="29"/>
        <v>2022</v>
      </c>
      <c r="CC55" s="132">
        <f t="shared" si="29"/>
        <v>2022</v>
      </c>
      <c r="CD55" s="132">
        <f t="shared" si="29"/>
        <v>2022</v>
      </c>
      <c r="CE55" s="132">
        <f t="shared" si="29"/>
        <v>2022</v>
      </c>
      <c r="CF55" s="132">
        <f t="shared" si="29"/>
        <v>2023</v>
      </c>
      <c r="CG55" s="132">
        <f t="shared" si="29"/>
        <v>2023</v>
      </c>
    </row>
    <row r="56" spans="2:93">
      <c r="C56" t="s">
        <v>349</v>
      </c>
      <c r="D56" s="128">
        <f>D49</f>
        <v>42491</v>
      </c>
      <c r="E56" s="128">
        <f>EDATE(D56,1)</f>
        <v>42522</v>
      </c>
      <c r="F56" s="128">
        <f t="shared" ref="F56:AV56" si="30">EDATE(E56,1)</f>
        <v>42552</v>
      </c>
      <c r="G56" s="128">
        <f t="shared" si="30"/>
        <v>42583</v>
      </c>
      <c r="H56" s="128">
        <f t="shared" si="30"/>
        <v>42614</v>
      </c>
      <c r="I56" s="128">
        <f t="shared" si="30"/>
        <v>42644</v>
      </c>
      <c r="J56" s="128">
        <f t="shared" si="30"/>
        <v>42675</v>
      </c>
      <c r="K56" s="128">
        <f t="shared" si="30"/>
        <v>42705</v>
      </c>
      <c r="L56" s="128">
        <f t="shared" si="30"/>
        <v>42736</v>
      </c>
      <c r="M56" s="128">
        <f t="shared" si="30"/>
        <v>42767</v>
      </c>
      <c r="N56" s="128">
        <f t="shared" si="30"/>
        <v>42795</v>
      </c>
      <c r="O56" s="128">
        <f t="shared" si="30"/>
        <v>42826</v>
      </c>
      <c r="P56" s="128">
        <f t="shared" si="30"/>
        <v>42856</v>
      </c>
      <c r="Q56" s="128">
        <f t="shared" si="30"/>
        <v>42887</v>
      </c>
      <c r="R56" s="128">
        <f t="shared" si="30"/>
        <v>42917</v>
      </c>
      <c r="S56" s="128">
        <f t="shared" si="30"/>
        <v>42948</v>
      </c>
      <c r="T56" s="128">
        <f t="shared" si="30"/>
        <v>42979</v>
      </c>
      <c r="U56" s="128">
        <f t="shared" si="30"/>
        <v>43009</v>
      </c>
      <c r="V56" s="128">
        <f t="shared" si="30"/>
        <v>43040</v>
      </c>
      <c r="W56" s="128">
        <f t="shared" si="30"/>
        <v>43070</v>
      </c>
      <c r="X56" s="128">
        <f t="shared" si="30"/>
        <v>43101</v>
      </c>
      <c r="Y56" s="128">
        <f t="shared" si="30"/>
        <v>43132</v>
      </c>
      <c r="Z56" s="128">
        <f t="shared" si="30"/>
        <v>43160</v>
      </c>
      <c r="AA56" s="128">
        <f t="shared" si="30"/>
        <v>43191</v>
      </c>
      <c r="AB56" s="128">
        <f t="shared" si="30"/>
        <v>43221</v>
      </c>
      <c r="AC56" s="128">
        <f t="shared" si="30"/>
        <v>43252</v>
      </c>
      <c r="AD56" s="128">
        <f t="shared" si="30"/>
        <v>43282</v>
      </c>
      <c r="AE56" s="128">
        <f t="shared" si="30"/>
        <v>43313</v>
      </c>
      <c r="AF56" s="128">
        <f t="shared" si="30"/>
        <v>43344</v>
      </c>
      <c r="AG56" s="128">
        <f t="shared" si="30"/>
        <v>43374</v>
      </c>
      <c r="AH56" s="128">
        <f t="shared" si="30"/>
        <v>43405</v>
      </c>
      <c r="AI56" s="128">
        <f t="shared" si="30"/>
        <v>43435</v>
      </c>
      <c r="AJ56" s="128">
        <f t="shared" si="30"/>
        <v>43466</v>
      </c>
      <c r="AK56" s="128">
        <f t="shared" si="30"/>
        <v>43497</v>
      </c>
      <c r="AL56" s="128">
        <f t="shared" si="30"/>
        <v>43525</v>
      </c>
      <c r="AM56" s="128">
        <f t="shared" si="30"/>
        <v>43556</v>
      </c>
      <c r="AN56" s="128">
        <f t="shared" si="30"/>
        <v>43586</v>
      </c>
      <c r="AO56" s="128">
        <f t="shared" si="30"/>
        <v>43617</v>
      </c>
      <c r="AP56" s="128">
        <f t="shared" si="30"/>
        <v>43647</v>
      </c>
      <c r="AQ56" s="128">
        <f t="shared" si="30"/>
        <v>43678</v>
      </c>
      <c r="AR56" s="128">
        <f t="shared" si="30"/>
        <v>43709</v>
      </c>
      <c r="AS56" s="128">
        <f t="shared" si="30"/>
        <v>43739</v>
      </c>
      <c r="AT56" s="128">
        <f t="shared" si="30"/>
        <v>43770</v>
      </c>
      <c r="AU56" s="128">
        <f t="shared" si="30"/>
        <v>43800</v>
      </c>
      <c r="AV56" s="128">
        <f t="shared" si="30"/>
        <v>43831</v>
      </c>
      <c r="AW56" s="128">
        <f t="shared" ref="AW56:CG56" si="31">EDATE(AV56,1)</f>
        <v>43862</v>
      </c>
      <c r="AX56" s="128">
        <f t="shared" si="31"/>
        <v>43891</v>
      </c>
      <c r="AY56" s="128">
        <f t="shared" si="31"/>
        <v>43922</v>
      </c>
      <c r="AZ56" s="128">
        <f t="shared" si="31"/>
        <v>43952</v>
      </c>
      <c r="BA56" s="128">
        <f t="shared" si="31"/>
        <v>43983</v>
      </c>
      <c r="BB56" s="128">
        <f t="shared" si="31"/>
        <v>44013</v>
      </c>
      <c r="BC56" s="128">
        <f t="shared" si="31"/>
        <v>44044</v>
      </c>
      <c r="BD56" s="128">
        <f t="shared" si="31"/>
        <v>44075</v>
      </c>
      <c r="BE56" s="128">
        <f t="shared" si="31"/>
        <v>44105</v>
      </c>
      <c r="BF56" s="128">
        <f t="shared" si="31"/>
        <v>44136</v>
      </c>
      <c r="BG56" s="128">
        <f t="shared" si="31"/>
        <v>44166</v>
      </c>
      <c r="BH56" s="128">
        <f t="shared" si="31"/>
        <v>44197</v>
      </c>
      <c r="BI56" s="128">
        <f t="shared" si="31"/>
        <v>44228</v>
      </c>
      <c r="BJ56" s="128">
        <f t="shared" si="31"/>
        <v>44256</v>
      </c>
      <c r="BK56" s="128">
        <f t="shared" si="31"/>
        <v>44287</v>
      </c>
      <c r="BL56" s="128">
        <f t="shared" si="31"/>
        <v>44317</v>
      </c>
      <c r="BM56" s="128">
        <f t="shared" si="31"/>
        <v>44348</v>
      </c>
      <c r="BN56" s="128">
        <f t="shared" si="31"/>
        <v>44378</v>
      </c>
      <c r="BO56" s="128">
        <f t="shared" si="31"/>
        <v>44409</v>
      </c>
      <c r="BP56" s="128">
        <f t="shared" si="31"/>
        <v>44440</v>
      </c>
      <c r="BQ56" s="128">
        <f t="shared" si="31"/>
        <v>44470</v>
      </c>
      <c r="BR56" s="128">
        <f t="shared" si="31"/>
        <v>44501</v>
      </c>
      <c r="BS56" s="128">
        <f t="shared" si="31"/>
        <v>44531</v>
      </c>
      <c r="BT56" s="128">
        <f t="shared" si="31"/>
        <v>44562</v>
      </c>
      <c r="BU56" s="128">
        <f t="shared" si="31"/>
        <v>44593</v>
      </c>
      <c r="BV56" s="128">
        <f t="shared" si="31"/>
        <v>44621</v>
      </c>
      <c r="BW56" s="128">
        <f t="shared" si="31"/>
        <v>44652</v>
      </c>
      <c r="BX56" s="128">
        <f t="shared" si="31"/>
        <v>44682</v>
      </c>
      <c r="BY56" s="128">
        <f t="shared" si="31"/>
        <v>44713</v>
      </c>
      <c r="BZ56" s="128">
        <f t="shared" si="31"/>
        <v>44743</v>
      </c>
      <c r="CA56" s="128">
        <f t="shared" si="31"/>
        <v>44774</v>
      </c>
      <c r="CB56" s="128">
        <f t="shared" si="31"/>
        <v>44805</v>
      </c>
      <c r="CC56" s="128">
        <f t="shared" si="31"/>
        <v>44835</v>
      </c>
      <c r="CD56" s="128">
        <f t="shared" si="31"/>
        <v>44866</v>
      </c>
      <c r="CE56" s="128">
        <f t="shared" si="31"/>
        <v>44896</v>
      </c>
      <c r="CF56" s="128">
        <f t="shared" si="31"/>
        <v>44927</v>
      </c>
      <c r="CG56" s="128">
        <f t="shared" si="31"/>
        <v>44958</v>
      </c>
    </row>
    <row r="57" spans="2:93" s="5" customFormat="1">
      <c r="C57" s="131" t="s">
        <v>238</v>
      </c>
      <c r="D57" s="6">
        <v>41666.666666666664</v>
      </c>
      <c r="E57" s="6">
        <v>41666.666666666664</v>
      </c>
      <c r="F57" s="6">
        <v>41666.666666666664</v>
      </c>
      <c r="G57" s="6">
        <v>41666.666666666664</v>
      </c>
      <c r="H57" s="6">
        <v>41666.666666666664</v>
      </c>
      <c r="I57" s="6">
        <v>41666.666666666664</v>
      </c>
      <c r="J57" s="6">
        <v>41666.666666666664</v>
      </c>
      <c r="K57" s="6">
        <v>41666.666666666664</v>
      </c>
      <c r="L57" s="6">
        <v>21929.824561403511</v>
      </c>
      <c r="M57" s="6">
        <v>21929.824561403511</v>
      </c>
      <c r="N57" s="6">
        <v>21929.824561403511</v>
      </c>
      <c r="O57" s="6">
        <v>21929.824561403511</v>
      </c>
      <c r="P57" s="6">
        <v>23026.315789473683</v>
      </c>
      <c r="Q57" s="6">
        <v>23026.315789473683</v>
      </c>
      <c r="R57" s="6">
        <v>23026.315789473683</v>
      </c>
      <c r="S57" s="6">
        <v>23026.315789473683</v>
      </c>
      <c r="T57" s="6">
        <v>23026.315789473683</v>
      </c>
      <c r="U57" s="6">
        <v>23026.315789473683</v>
      </c>
      <c r="V57" s="6">
        <v>23026.315789473683</v>
      </c>
      <c r="W57" s="6">
        <v>23026.315789473683</v>
      </c>
      <c r="X57" s="6">
        <v>19444.444444444442</v>
      </c>
      <c r="Y57" s="6">
        <v>19444.444444444442</v>
      </c>
      <c r="Z57" s="6">
        <v>19444.444444444442</v>
      </c>
      <c r="AA57" s="6">
        <v>19444.444444444442</v>
      </c>
      <c r="AB57" s="6">
        <v>20416.666666666664</v>
      </c>
      <c r="AC57" s="6">
        <v>20416.666666666664</v>
      </c>
      <c r="AD57" s="6">
        <v>20416.666666666664</v>
      </c>
      <c r="AE57" s="6">
        <v>20416.666666666664</v>
      </c>
      <c r="AF57" s="6">
        <v>20416.666666666664</v>
      </c>
      <c r="AG57" s="6">
        <v>0</v>
      </c>
      <c r="AH57" s="6">
        <v>0</v>
      </c>
      <c r="AI57" s="6">
        <v>0</v>
      </c>
      <c r="AJ57" s="6">
        <v>0</v>
      </c>
      <c r="AK57" s="6">
        <v>0</v>
      </c>
      <c r="AL57" s="6">
        <v>0</v>
      </c>
      <c r="AM57" s="6">
        <v>0</v>
      </c>
      <c r="AN57" s="6">
        <v>0</v>
      </c>
      <c r="AO57" s="6">
        <v>0</v>
      </c>
      <c r="AP57" s="6">
        <v>0</v>
      </c>
      <c r="AQ57" s="6">
        <v>0</v>
      </c>
      <c r="AR57" s="6">
        <v>0</v>
      </c>
      <c r="AS57" s="6">
        <v>0</v>
      </c>
      <c r="AT57" s="6">
        <v>0</v>
      </c>
      <c r="AU57" s="6">
        <v>0</v>
      </c>
      <c r="AV57" s="6">
        <v>0</v>
      </c>
      <c r="AW57" s="6">
        <v>0</v>
      </c>
      <c r="AX57" s="6">
        <v>0</v>
      </c>
      <c r="AY57" s="6">
        <v>0</v>
      </c>
      <c r="AZ57" s="6">
        <v>0</v>
      </c>
      <c r="BA57" s="6">
        <v>0</v>
      </c>
      <c r="BB57" s="6">
        <v>0</v>
      </c>
      <c r="BC57" s="6">
        <v>0</v>
      </c>
      <c r="BD57" s="6">
        <v>0</v>
      </c>
      <c r="BE57" s="6">
        <v>0</v>
      </c>
      <c r="BF57" s="6">
        <v>0</v>
      </c>
      <c r="BG57" s="6">
        <v>0</v>
      </c>
      <c r="BH57" s="6">
        <v>0</v>
      </c>
      <c r="BI57" s="6">
        <v>0</v>
      </c>
      <c r="BJ57" s="6">
        <v>0</v>
      </c>
      <c r="BK57" s="6">
        <v>0</v>
      </c>
      <c r="BL57" s="6">
        <v>0</v>
      </c>
      <c r="BM57" s="6">
        <v>0</v>
      </c>
      <c r="BN57" s="6">
        <v>0</v>
      </c>
      <c r="BO57" s="6">
        <v>0</v>
      </c>
      <c r="BP57" s="6">
        <v>0</v>
      </c>
      <c r="BQ57" s="6">
        <v>0</v>
      </c>
      <c r="BR57" s="6">
        <v>0</v>
      </c>
      <c r="BS57" s="6">
        <v>0</v>
      </c>
      <c r="BT57" s="6">
        <v>0</v>
      </c>
      <c r="BU57" s="6">
        <v>0</v>
      </c>
      <c r="BV57" s="6">
        <v>0</v>
      </c>
      <c r="BW57" s="6">
        <v>0</v>
      </c>
      <c r="BX57" s="6">
        <v>0</v>
      </c>
      <c r="BY57" s="6">
        <v>0</v>
      </c>
      <c r="BZ57" s="6">
        <v>0</v>
      </c>
      <c r="CA57" s="6">
        <v>0</v>
      </c>
      <c r="CB57" s="6">
        <v>0</v>
      </c>
      <c r="CC57" s="6">
        <v>0</v>
      </c>
      <c r="CD57" s="6">
        <v>0</v>
      </c>
      <c r="CE57" s="6">
        <v>0</v>
      </c>
      <c r="CF57" s="6">
        <v>0</v>
      </c>
      <c r="CG57" s="6">
        <v>0</v>
      </c>
      <c r="CH57" s="5">
        <v>0</v>
      </c>
      <c r="CI57" s="5">
        <v>0</v>
      </c>
      <c r="CJ57" s="5">
        <v>0</v>
      </c>
      <c r="CK57" s="5">
        <v>0</v>
      </c>
      <c r="CL57" s="5">
        <v>0</v>
      </c>
      <c r="CM57" s="5">
        <v>0</v>
      </c>
      <c r="CN57" s="5">
        <v>0</v>
      </c>
      <c r="CO57" s="5">
        <v>0</v>
      </c>
    </row>
    <row r="58" spans="2:93" s="5" customFormat="1">
      <c r="C58" s="131" t="s">
        <v>344</v>
      </c>
      <c r="D58" s="6">
        <v>8333.3333333333339</v>
      </c>
      <c r="E58" s="6">
        <v>8333.3333333333339</v>
      </c>
      <c r="F58" s="6">
        <v>8333.3333333333339</v>
      </c>
      <c r="G58" s="6">
        <v>8333.3333333333339</v>
      </c>
      <c r="H58" s="6">
        <v>8333.3333333333339</v>
      </c>
      <c r="I58" s="6">
        <v>8333.3333333333339</v>
      </c>
      <c r="J58" s="6">
        <v>8333.3333333333339</v>
      </c>
      <c r="K58" s="6">
        <v>8333.3333333333339</v>
      </c>
      <c r="L58" s="6">
        <v>8333.3333333333339</v>
      </c>
      <c r="M58" s="6">
        <v>8333.3333333333339</v>
      </c>
      <c r="N58" s="6">
        <v>8333.3333333333339</v>
      </c>
      <c r="O58" s="6">
        <v>8333.3333333333339</v>
      </c>
      <c r="P58" s="6">
        <v>8750</v>
      </c>
      <c r="Q58" s="6">
        <v>8750</v>
      </c>
      <c r="R58" s="6">
        <v>8750</v>
      </c>
      <c r="S58" s="6">
        <v>8750</v>
      </c>
      <c r="T58" s="6">
        <v>8750</v>
      </c>
      <c r="U58" s="6">
        <v>8750</v>
      </c>
      <c r="V58" s="6">
        <v>8750</v>
      </c>
      <c r="W58" s="6">
        <v>8750</v>
      </c>
      <c r="X58" s="6">
        <v>8750</v>
      </c>
      <c r="Y58" s="6">
        <v>8750</v>
      </c>
      <c r="Z58" s="6">
        <v>8750</v>
      </c>
      <c r="AA58" s="6">
        <v>8750</v>
      </c>
      <c r="AB58" s="6">
        <v>9187.5</v>
      </c>
      <c r="AC58" s="6">
        <v>9187.5</v>
      </c>
      <c r="AD58" s="6">
        <v>9187.5</v>
      </c>
      <c r="AE58" s="6">
        <v>9187.5</v>
      </c>
      <c r="AF58" s="6">
        <v>9187.5</v>
      </c>
      <c r="AG58" s="6">
        <v>0</v>
      </c>
      <c r="AH58" s="6">
        <v>0</v>
      </c>
      <c r="AI58" s="6">
        <v>0</v>
      </c>
      <c r="AJ58" s="6">
        <v>0</v>
      </c>
      <c r="AK58" s="6">
        <v>0</v>
      </c>
      <c r="AL58" s="6">
        <v>0</v>
      </c>
      <c r="AM58" s="6">
        <v>0</v>
      </c>
      <c r="AN58" s="6">
        <v>0</v>
      </c>
      <c r="AO58" s="6">
        <v>0</v>
      </c>
      <c r="AP58" s="6">
        <v>0</v>
      </c>
      <c r="AQ58" s="6">
        <v>0</v>
      </c>
      <c r="AR58" s="6">
        <v>0</v>
      </c>
      <c r="AS58" s="6">
        <v>0</v>
      </c>
      <c r="AT58" s="6">
        <v>0</v>
      </c>
      <c r="AU58" s="6">
        <v>0</v>
      </c>
      <c r="AV58" s="6">
        <v>0</v>
      </c>
      <c r="AW58" s="6">
        <v>0</v>
      </c>
      <c r="AX58" s="6">
        <v>0</v>
      </c>
      <c r="AY58" s="6">
        <v>0</v>
      </c>
      <c r="AZ58" s="6">
        <v>0</v>
      </c>
      <c r="BA58" s="6">
        <v>0</v>
      </c>
      <c r="BB58" s="6">
        <v>0</v>
      </c>
      <c r="BC58" s="6">
        <v>0</v>
      </c>
      <c r="BD58" s="6">
        <v>0</v>
      </c>
      <c r="BE58" s="6">
        <v>0</v>
      </c>
      <c r="BF58" s="6">
        <v>0</v>
      </c>
      <c r="BG58" s="6">
        <v>0</v>
      </c>
      <c r="BH58" s="6">
        <v>0</v>
      </c>
      <c r="BI58" s="6">
        <v>0</v>
      </c>
      <c r="BJ58" s="6">
        <v>0</v>
      </c>
      <c r="BK58" s="6">
        <v>0</v>
      </c>
      <c r="BL58" s="6">
        <v>0</v>
      </c>
      <c r="BM58" s="6">
        <v>0</v>
      </c>
      <c r="BN58" s="6">
        <v>0</v>
      </c>
      <c r="BO58" s="6">
        <v>0</v>
      </c>
      <c r="BP58" s="6">
        <v>0</v>
      </c>
      <c r="BQ58" s="6">
        <v>0</v>
      </c>
      <c r="BR58" s="6">
        <v>0</v>
      </c>
      <c r="BS58" s="6">
        <v>0</v>
      </c>
      <c r="BT58" s="6">
        <v>0</v>
      </c>
      <c r="BU58" s="6">
        <v>0</v>
      </c>
      <c r="BV58" s="6">
        <v>0</v>
      </c>
      <c r="BW58" s="6">
        <v>0</v>
      </c>
      <c r="BX58" s="6">
        <v>0</v>
      </c>
      <c r="BY58" s="6">
        <v>0</v>
      </c>
      <c r="BZ58" s="6">
        <v>0</v>
      </c>
      <c r="CA58" s="6">
        <v>0</v>
      </c>
      <c r="CB58" s="6">
        <v>0</v>
      </c>
      <c r="CC58" s="6">
        <v>0</v>
      </c>
      <c r="CD58" s="6">
        <v>0</v>
      </c>
      <c r="CE58" s="6">
        <v>0</v>
      </c>
      <c r="CF58" s="6">
        <v>0</v>
      </c>
      <c r="CG58" s="6">
        <v>0</v>
      </c>
      <c r="CH58" s="5">
        <v>0</v>
      </c>
      <c r="CI58" s="5">
        <v>0</v>
      </c>
      <c r="CJ58" s="5">
        <v>0</v>
      </c>
      <c r="CK58" s="5">
        <v>0</v>
      </c>
      <c r="CL58" s="5">
        <v>0</v>
      </c>
      <c r="CM58" s="5">
        <v>0</v>
      </c>
      <c r="CN58" s="5">
        <v>0</v>
      </c>
      <c r="CO58" s="5">
        <v>0</v>
      </c>
    </row>
    <row r="59" spans="2:93">
      <c r="C59" t="s">
        <v>168</v>
      </c>
      <c r="D59">
        <f>YEAR(D49)</f>
        <v>2016</v>
      </c>
      <c r="E59">
        <f t="shared" ref="E59:K59" si="32">D59+1</f>
        <v>2017</v>
      </c>
      <c r="F59">
        <f t="shared" si="32"/>
        <v>2018</v>
      </c>
      <c r="G59">
        <f t="shared" si="32"/>
        <v>2019</v>
      </c>
      <c r="H59">
        <f t="shared" si="32"/>
        <v>2020</v>
      </c>
      <c r="I59">
        <f t="shared" si="32"/>
        <v>2021</v>
      </c>
      <c r="J59">
        <f t="shared" si="32"/>
        <v>2022</v>
      </c>
      <c r="K59">
        <f t="shared" si="32"/>
        <v>2023</v>
      </c>
    </row>
    <row r="60" spans="2:93">
      <c r="C60" t="s">
        <v>238</v>
      </c>
      <c r="D60" s="133">
        <f>SUMIFS(57:57,55:55,D59,56:56,"&lt;="&amp;$D50)</f>
        <v>333333.33333333331</v>
      </c>
      <c r="E60" s="133">
        <f t="shared" ref="E60:K60" si="33">SUMIFS(57:57,55:55,E59,56:56,"&lt;="&amp;$D50)</f>
        <v>202850.87719298244</v>
      </c>
      <c r="F60" s="133">
        <f t="shared" si="33"/>
        <v>0</v>
      </c>
      <c r="G60" s="133">
        <f t="shared" si="33"/>
        <v>0</v>
      </c>
      <c r="H60" s="133">
        <f t="shared" si="33"/>
        <v>0</v>
      </c>
      <c r="I60" s="133">
        <f t="shared" si="33"/>
        <v>0</v>
      </c>
      <c r="J60" s="133">
        <f t="shared" si="33"/>
        <v>0</v>
      </c>
      <c r="K60" s="133">
        <f t="shared" si="33"/>
        <v>0</v>
      </c>
    </row>
    <row r="61" spans="2:93">
      <c r="C61" t="s">
        <v>344</v>
      </c>
      <c r="D61" s="133">
        <f>SUMIFS(58:58,55:55,D59,56:56,"&lt;="&amp;$D50)</f>
        <v>66666.666666666672</v>
      </c>
      <c r="E61" s="133">
        <f t="shared" ref="E61:K61" si="34">SUMIFS(58:58,55:55,E59,56:56,"&lt;="&amp;$D50)</f>
        <v>77083.333333333343</v>
      </c>
      <c r="F61" s="133">
        <f t="shared" si="34"/>
        <v>0</v>
      </c>
      <c r="G61" s="133">
        <f t="shared" si="34"/>
        <v>0</v>
      </c>
      <c r="H61" s="133">
        <f t="shared" si="34"/>
        <v>0</v>
      </c>
      <c r="I61" s="133">
        <f t="shared" si="34"/>
        <v>0</v>
      </c>
      <c r="J61" s="133">
        <f t="shared" si="34"/>
        <v>0</v>
      </c>
      <c r="K61" s="133">
        <f t="shared" si="34"/>
        <v>0</v>
      </c>
    </row>
    <row r="62" spans="2:93">
      <c r="D62" s="85">
        <f>D61/D60</f>
        <v>0.20000000000000004</v>
      </c>
      <c r="E62" s="85">
        <f t="shared" ref="E62:K62" si="35">E61/E60</f>
        <v>0.38000000000000006</v>
      </c>
      <c r="F62" s="85" t="e">
        <f t="shared" si="35"/>
        <v>#DIV/0!</v>
      </c>
      <c r="G62" s="85" t="e">
        <f t="shared" si="35"/>
        <v>#DIV/0!</v>
      </c>
      <c r="H62" s="85" t="e">
        <f t="shared" si="35"/>
        <v>#DIV/0!</v>
      </c>
      <c r="I62" s="85" t="e">
        <f t="shared" si="35"/>
        <v>#DIV/0!</v>
      </c>
      <c r="J62" s="85" t="e">
        <f t="shared" si="35"/>
        <v>#DIV/0!</v>
      </c>
      <c r="K62" s="85" t="e">
        <f t="shared" si="35"/>
        <v>#DIV/0!</v>
      </c>
    </row>
    <row r="63" spans="2:93">
      <c r="B63" t="s">
        <v>160</v>
      </c>
      <c r="C63" t="s">
        <v>168</v>
      </c>
      <c r="D63">
        <f>D59</f>
        <v>2016</v>
      </c>
      <c r="E63">
        <f t="shared" ref="E63:K63" si="36">D63+1</f>
        <v>2017</v>
      </c>
      <c r="F63">
        <f t="shared" si="36"/>
        <v>2018</v>
      </c>
      <c r="G63">
        <f t="shared" si="36"/>
        <v>2019</v>
      </c>
      <c r="H63">
        <f t="shared" si="36"/>
        <v>2020</v>
      </c>
      <c r="I63">
        <f t="shared" si="36"/>
        <v>2021</v>
      </c>
      <c r="J63">
        <f t="shared" si="36"/>
        <v>2022</v>
      </c>
      <c r="K63">
        <f t="shared" si="36"/>
        <v>2023</v>
      </c>
    </row>
    <row r="64" spans="2:93">
      <c r="D64" s="21">
        <f t="shared" ref="D64:K66" si="37">D$60*$C52</f>
        <v>0</v>
      </c>
      <c r="E64" s="21">
        <f t="shared" si="37"/>
        <v>0</v>
      </c>
      <c r="F64" s="21">
        <f t="shared" si="37"/>
        <v>0</v>
      </c>
      <c r="G64" s="21">
        <f t="shared" si="37"/>
        <v>0</v>
      </c>
      <c r="H64" s="21">
        <f t="shared" si="37"/>
        <v>0</v>
      </c>
      <c r="I64" s="21">
        <f t="shared" si="37"/>
        <v>0</v>
      </c>
      <c r="J64" s="21">
        <f t="shared" si="37"/>
        <v>0</v>
      </c>
      <c r="K64" s="21">
        <f t="shared" si="37"/>
        <v>0</v>
      </c>
    </row>
    <row r="65" spans="1:11">
      <c r="D65" s="21">
        <f t="shared" si="37"/>
        <v>99999.999999999985</v>
      </c>
      <c r="E65" s="21">
        <f t="shared" si="37"/>
        <v>60855.263157894733</v>
      </c>
      <c r="F65" s="21">
        <f t="shared" si="37"/>
        <v>0</v>
      </c>
      <c r="G65" s="21">
        <f t="shared" si="37"/>
        <v>0</v>
      </c>
      <c r="H65" s="21">
        <f t="shared" si="37"/>
        <v>0</v>
      </c>
      <c r="I65" s="21">
        <f t="shared" si="37"/>
        <v>0</v>
      </c>
      <c r="J65" s="21">
        <f t="shared" si="37"/>
        <v>0</v>
      </c>
      <c r="K65" s="21">
        <f t="shared" si="37"/>
        <v>0</v>
      </c>
    </row>
    <row r="66" spans="1:11">
      <c r="D66" s="21">
        <f t="shared" si="37"/>
        <v>166666.66666666666</v>
      </c>
      <c r="E66" s="21">
        <f t="shared" si="37"/>
        <v>101425.43859649122</v>
      </c>
      <c r="F66" s="21">
        <f t="shared" si="37"/>
        <v>0</v>
      </c>
      <c r="G66" s="21">
        <f t="shared" si="37"/>
        <v>0</v>
      </c>
      <c r="H66" s="21">
        <f t="shared" si="37"/>
        <v>0</v>
      </c>
      <c r="I66" s="21">
        <f t="shared" si="37"/>
        <v>0</v>
      </c>
      <c r="J66" s="21">
        <f t="shared" si="37"/>
        <v>0</v>
      </c>
      <c r="K66" s="21">
        <f t="shared" si="37"/>
        <v>0</v>
      </c>
    </row>
    <row r="67" spans="1:11">
      <c r="H67" s="21"/>
    </row>
    <row r="68" spans="1:11">
      <c r="D68" s="21">
        <f>MIN(D61,D65)*$D52</f>
        <v>3333.3333333333339</v>
      </c>
      <c r="E68" s="21">
        <f t="shared" ref="E68:K68" si="38">MIN(E61,E65)*$D52</f>
        <v>3042.7631578947367</v>
      </c>
      <c r="F68" s="21">
        <f t="shared" si="38"/>
        <v>0</v>
      </c>
      <c r="G68" s="21">
        <f t="shared" si="38"/>
        <v>0</v>
      </c>
      <c r="H68" s="21">
        <f t="shared" si="38"/>
        <v>0</v>
      </c>
      <c r="I68" s="21">
        <f t="shared" si="38"/>
        <v>0</v>
      </c>
      <c r="J68" s="21">
        <f t="shared" si="38"/>
        <v>0</v>
      </c>
      <c r="K68" s="21">
        <f t="shared" si="38"/>
        <v>0</v>
      </c>
    </row>
    <row r="69" spans="1:11">
      <c r="D69" s="21">
        <f>MAX((D61-D65),0)*$D53</f>
        <v>0</v>
      </c>
      <c r="E69" s="21">
        <f>MAX((E61-E65),0)*$D53</f>
        <v>1622.8070175438611</v>
      </c>
      <c r="F69" s="21">
        <f t="shared" ref="F69:K69" si="39">MAX((F61-F65),0)*$D53</f>
        <v>0</v>
      </c>
      <c r="G69" s="21">
        <f t="shared" si="39"/>
        <v>0</v>
      </c>
      <c r="H69" s="21">
        <f t="shared" si="39"/>
        <v>0</v>
      </c>
      <c r="I69" s="21">
        <f t="shared" si="39"/>
        <v>0</v>
      </c>
      <c r="J69" s="21">
        <f t="shared" si="39"/>
        <v>0</v>
      </c>
      <c r="K69" s="21">
        <f t="shared" si="39"/>
        <v>0</v>
      </c>
    </row>
    <row r="70" spans="1:11">
      <c r="D70" s="21">
        <f>MAX((D61-D66),0)*$D54</f>
        <v>0</v>
      </c>
      <c r="E70" s="21">
        <f t="shared" ref="E70:K70" si="40">MAX((E61-E66),0)*$D54</f>
        <v>0</v>
      </c>
      <c r="F70" s="21">
        <f t="shared" si="40"/>
        <v>0</v>
      </c>
      <c r="G70" s="21">
        <f t="shared" si="40"/>
        <v>0</v>
      </c>
      <c r="H70" s="21">
        <f t="shared" si="40"/>
        <v>0</v>
      </c>
      <c r="I70" s="21">
        <f t="shared" si="40"/>
        <v>0</v>
      </c>
      <c r="J70" s="21">
        <f t="shared" si="40"/>
        <v>0</v>
      </c>
      <c r="K70" s="21">
        <f t="shared" si="40"/>
        <v>0</v>
      </c>
    </row>
    <row r="72" spans="1:11">
      <c r="B72" t="s">
        <v>91</v>
      </c>
      <c r="C72" t="s">
        <v>345</v>
      </c>
      <c r="D72">
        <f>D59</f>
        <v>2016</v>
      </c>
      <c r="E72">
        <f t="shared" ref="E72:K72" si="41">E59</f>
        <v>2017</v>
      </c>
      <c r="F72">
        <f t="shared" si="41"/>
        <v>2018</v>
      </c>
      <c r="G72">
        <f t="shared" si="41"/>
        <v>2019</v>
      </c>
      <c r="H72">
        <f t="shared" si="41"/>
        <v>2020</v>
      </c>
      <c r="I72">
        <f t="shared" si="41"/>
        <v>2021</v>
      </c>
      <c r="J72">
        <f t="shared" si="41"/>
        <v>2022</v>
      </c>
      <c r="K72">
        <f t="shared" si="41"/>
        <v>2023</v>
      </c>
    </row>
    <row r="73" spans="1:11">
      <c r="C73" t="s">
        <v>348</v>
      </c>
      <c r="D73" s="21">
        <f>SUM(D68:D70)</f>
        <v>3333.3333333333339</v>
      </c>
      <c r="E73" s="21">
        <f t="shared" ref="E73:K73" si="42">SUM(E68:E70)</f>
        <v>4665.5701754385973</v>
      </c>
      <c r="F73" s="21">
        <f t="shared" si="42"/>
        <v>0</v>
      </c>
      <c r="G73" s="21">
        <f t="shared" si="42"/>
        <v>0</v>
      </c>
      <c r="H73" s="21">
        <f t="shared" si="42"/>
        <v>0</v>
      </c>
      <c r="I73" s="21">
        <f t="shared" si="42"/>
        <v>0</v>
      </c>
      <c r="J73" s="21">
        <f t="shared" si="42"/>
        <v>0</v>
      </c>
      <c r="K73" s="21">
        <f t="shared" si="42"/>
        <v>0</v>
      </c>
    </row>
    <row r="75" spans="1:11" s="38" customFormat="1">
      <c r="A75" s="38" t="s">
        <v>337</v>
      </c>
    </row>
    <row r="76" spans="1:11">
      <c r="A76" t="s">
        <v>350</v>
      </c>
      <c r="B76" s="2" t="s">
        <v>92</v>
      </c>
      <c r="C76" t="s">
        <v>151</v>
      </c>
      <c r="D76" s="64">
        <v>42491</v>
      </c>
    </row>
    <row r="77" spans="1:11">
      <c r="C77" t="s">
        <v>153</v>
      </c>
      <c r="D77" s="64">
        <v>42979</v>
      </c>
    </row>
    <row r="78" spans="1:11">
      <c r="C78" t="s">
        <v>347</v>
      </c>
      <c r="D78" t="s">
        <v>346</v>
      </c>
    </row>
    <row r="79" spans="1:11">
      <c r="C79" t="s">
        <v>168</v>
      </c>
      <c r="D79">
        <v>2016</v>
      </c>
      <c r="E79">
        <v>2017</v>
      </c>
      <c r="F79">
        <v>2018</v>
      </c>
      <c r="G79">
        <v>2019</v>
      </c>
      <c r="H79">
        <v>2020</v>
      </c>
      <c r="I79">
        <v>2021</v>
      </c>
      <c r="J79">
        <v>2022</v>
      </c>
      <c r="K79">
        <v>2023</v>
      </c>
    </row>
    <row r="80" spans="1:11">
      <c r="C80" t="s">
        <v>340</v>
      </c>
      <c r="D80" s="6">
        <v>66666.666666666672</v>
      </c>
      <c r="E80" s="6">
        <v>1333.3333333329999</v>
      </c>
      <c r="F80" s="6">
        <v>80937.5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</row>
    <row r="81" spans="1:11">
      <c r="C81" t="s">
        <v>348</v>
      </c>
      <c r="D81" s="6">
        <v>3333.3333333333339</v>
      </c>
      <c r="E81" s="6">
        <v>6254.3859649122796</v>
      </c>
      <c r="F81" s="6">
        <v>5395.8333333333339</v>
      </c>
      <c r="G81" s="6"/>
      <c r="H81" s="6"/>
      <c r="I81" s="6"/>
      <c r="J81" s="6"/>
      <c r="K81" s="6"/>
    </row>
    <row r="83" spans="1:11">
      <c r="B83" t="s">
        <v>91</v>
      </c>
      <c r="C83" t="s">
        <v>168</v>
      </c>
      <c r="D83">
        <f>D79</f>
        <v>2016</v>
      </c>
      <c r="E83">
        <f t="shared" ref="E83:K83" si="43">E79</f>
        <v>2017</v>
      </c>
      <c r="F83">
        <f t="shared" si="43"/>
        <v>2018</v>
      </c>
      <c r="G83">
        <f t="shared" si="43"/>
        <v>2019</v>
      </c>
      <c r="H83">
        <f t="shared" si="43"/>
        <v>2020</v>
      </c>
      <c r="I83">
        <f t="shared" si="43"/>
        <v>2021</v>
      </c>
      <c r="J83">
        <f t="shared" si="43"/>
        <v>2022</v>
      </c>
      <c r="K83">
        <f t="shared" si="43"/>
        <v>2023</v>
      </c>
    </row>
    <row r="84" spans="1:11">
      <c r="C84" t="s">
        <v>159</v>
      </c>
      <c r="D84" s="21">
        <f t="shared" ref="D84:K84" si="44">D80+D81</f>
        <v>70000</v>
      </c>
      <c r="E84" s="21">
        <f t="shared" si="44"/>
        <v>7587.7192982452798</v>
      </c>
      <c r="F84" s="21">
        <f t="shared" si="44"/>
        <v>86333.333333333328</v>
      </c>
      <c r="G84" s="21">
        <f t="shared" si="44"/>
        <v>0</v>
      </c>
      <c r="H84" s="21">
        <f t="shared" si="44"/>
        <v>0</v>
      </c>
      <c r="I84" s="21">
        <f t="shared" si="44"/>
        <v>0</v>
      </c>
      <c r="J84" s="21">
        <f t="shared" si="44"/>
        <v>0</v>
      </c>
      <c r="K84" s="21">
        <f t="shared" si="44"/>
        <v>0</v>
      </c>
    </row>
    <row r="85" spans="1:11">
      <c r="C85" t="s">
        <v>32</v>
      </c>
      <c r="D85" s="21"/>
      <c r="E85" s="21"/>
      <c r="F85" s="21"/>
      <c r="G85" s="21"/>
      <c r="H85" s="21"/>
      <c r="I85" s="21"/>
      <c r="J85" s="21"/>
      <c r="K85" s="21"/>
    </row>
    <row r="86" spans="1:11">
      <c r="C86" t="s">
        <v>159</v>
      </c>
      <c r="D86" s="21"/>
      <c r="E86" s="21"/>
      <c r="F86" s="21"/>
      <c r="G86" s="21"/>
      <c r="H86" s="21"/>
      <c r="I86" s="21"/>
      <c r="J86" s="21"/>
      <c r="K86" s="21"/>
    </row>
    <row r="88" spans="1:11">
      <c r="A88" t="s">
        <v>351</v>
      </c>
      <c r="B88" s="2" t="s">
        <v>92</v>
      </c>
      <c r="C88" t="s">
        <v>151</v>
      </c>
      <c r="D88" s="64">
        <v>42491</v>
      </c>
    </row>
    <row r="89" spans="1:11">
      <c r="C89" t="s">
        <v>153</v>
      </c>
      <c r="D89" s="64">
        <v>42979</v>
      </c>
    </row>
    <row r="90" spans="1:11">
      <c r="C90" t="s">
        <v>347</v>
      </c>
      <c r="D90" t="s">
        <v>346</v>
      </c>
    </row>
    <row r="91" spans="1:11">
      <c r="C91" t="s">
        <v>168</v>
      </c>
      <c r="D91">
        <v>2016</v>
      </c>
      <c r="E91">
        <v>2017</v>
      </c>
      <c r="F91">
        <v>2018</v>
      </c>
      <c r="G91">
        <v>2019</v>
      </c>
      <c r="H91">
        <v>2020</v>
      </c>
      <c r="I91">
        <v>2021</v>
      </c>
      <c r="J91">
        <v>2022</v>
      </c>
      <c r="K91">
        <v>2023</v>
      </c>
    </row>
    <row r="92" spans="1:11">
      <c r="C92" t="s">
        <v>340</v>
      </c>
      <c r="D92" s="6">
        <v>66666.666666666672</v>
      </c>
      <c r="E92" s="6">
        <v>1333.3333333329999</v>
      </c>
      <c r="F92" s="6">
        <v>80937.5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</row>
    <row r="93" spans="1:11">
      <c r="C93" t="s">
        <v>348</v>
      </c>
      <c r="D93" s="6">
        <v>3333.3333333333339</v>
      </c>
      <c r="E93" s="6">
        <v>6254.3859649122824</v>
      </c>
      <c r="F93" s="6">
        <v>5395.8333333333339</v>
      </c>
      <c r="G93" s="6"/>
      <c r="H93" s="6"/>
      <c r="I93" s="6"/>
      <c r="J93" s="6"/>
      <c r="K93" s="6"/>
    </row>
    <row r="95" spans="1:11">
      <c r="B95" t="s">
        <v>91</v>
      </c>
      <c r="C95" t="s">
        <v>168</v>
      </c>
    </row>
    <row r="96" spans="1:11">
      <c r="C96" t="s">
        <v>159</v>
      </c>
      <c r="D96" s="21">
        <f>MAX(D92:D93)</f>
        <v>66666.666666666672</v>
      </c>
      <c r="E96" s="21">
        <f t="shared" ref="E96:K96" si="45">MAX(E92:E93)</f>
        <v>6254.3859649122824</v>
      </c>
      <c r="F96" s="21">
        <f t="shared" si="45"/>
        <v>80937.5</v>
      </c>
      <c r="G96" s="21">
        <f t="shared" si="45"/>
        <v>0</v>
      </c>
      <c r="H96" s="21">
        <f t="shared" si="45"/>
        <v>0</v>
      </c>
      <c r="I96" s="21">
        <f t="shared" si="45"/>
        <v>0</v>
      </c>
      <c r="J96" s="21">
        <f t="shared" si="45"/>
        <v>0</v>
      </c>
      <c r="K96" s="21">
        <f t="shared" si="45"/>
        <v>0</v>
      </c>
    </row>
    <row r="98" spans="1:93" s="38" customFormat="1">
      <c r="A98" s="38" t="s">
        <v>69</v>
      </c>
      <c r="D98" s="49"/>
    </row>
    <row r="99" spans="1:93">
      <c r="A99" t="s">
        <v>312</v>
      </c>
      <c r="B99" t="s">
        <v>92</v>
      </c>
      <c r="C99" t="s">
        <v>55</v>
      </c>
      <c r="D99" s="64">
        <v>42125</v>
      </c>
    </row>
    <row r="100" spans="1:93">
      <c r="C100" t="s">
        <v>176</v>
      </c>
      <c r="D100" s="64">
        <v>42979</v>
      </c>
    </row>
    <row r="101" spans="1:93">
      <c r="C101" t="s">
        <v>328</v>
      </c>
      <c r="D101" s="73">
        <f>EDATE(D100,12)</f>
        <v>43344</v>
      </c>
    </row>
    <row r="102" spans="1:93">
      <c r="C102" t="s">
        <v>190</v>
      </c>
      <c r="D102" s="4">
        <v>0.06</v>
      </c>
    </row>
    <row r="103" spans="1:93">
      <c r="C103" s="2" t="s">
        <v>122</v>
      </c>
      <c r="D103" s="73">
        <f>D99</f>
        <v>42125</v>
      </c>
      <c r="E103" s="73">
        <f>EDATE(D103,1)</f>
        <v>42156</v>
      </c>
      <c r="F103" s="73">
        <f t="shared" ref="F103:BQ103" si="46">EDATE(E103,1)</f>
        <v>42186</v>
      </c>
      <c r="G103" s="73">
        <f t="shared" si="46"/>
        <v>42217</v>
      </c>
      <c r="H103" s="73">
        <f t="shared" si="46"/>
        <v>42248</v>
      </c>
      <c r="I103" s="73">
        <f t="shared" si="46"/>
        <v>42278</v>
      </c>
      <c r="J103" s="73">
        <f t="shared" si="46"/>
        <v>42309</v>
      </c>
      <c r="K103" s="73">
        <f t="shared" si="46"/>
        <v>42339</v>
      </c>
      <c r="L103" s="73">
        <f t="shared" si="46"/>
        <v>42370</v>
      </c>
      <c r="M103" s="73">
        <f t="shared" si="46"/>
        <v>42401</v>
      </c>
      <c r="N103" s="73">
        <f t="shared" si="46"/>
        <v>42430</v>
      </c>
      <c r="O103" s="73">
        <f t="shared" si="46"/>
        <v>42461</v>
      </c>
      <c r="P103" s="73">
        <f t="shared" si="46"/>
        <v>42491</v>
      </c>
      <c r="Q103" s="73">
        <f t="shared" si="46"/>
        <v>42522</v>
      </c>
      <c r="R103" s="73">
        <f t="shared" si="46"/>
        <v>42552</v>
      </c>
      <c r="S103" s="73">
        <f t="shared" si="46"/>
        <v>42583</v>
      </c>
      <c r="T103" s="73">
        <f t="shared" si="46"/>
        <v>42614</v>
      </c>
      <c r="U103" s="73">
        <f t="shared" si="46"/>
        <v>42644</v>
      </c>
      <c r="V103" s="73">
        <f t="shared" si="46"/>
        <v>42675</v>
      </c>
      <c r="W103" s="73">
        <f t="shared" si="46"/>
        <v>42705</v>
      </c>
      <c r="X103" s="73">
        <f t="shared" si="46"/>
        <v>42736</v>
      </c>
      <c r="Y103" s="73">
        <f t="shared" si="46"/>
        <v>42767</v>
      </c>
      <c r="Z103" s="73">
        <f t="shared" si="46"/>
        <v>42795</v>
      </c>
      <c r="AA103" s="73">
        <f t="shared" si="46"/>
        <v>42826</v>
      </c>
      <c r="AB103" s="73">
        <f t="shared" si="46"/>
        <v>42856</v>
      </c>
      <c r="AC103" s="73">
        <f t="shared" si="46"/>
        <v>42887</v>
      </c>
      <c r="AD103" s="73">
        <f t="shared" si="46"/>
        <v>42917</v>
      </c>
      <c r="AE103" s="73">
        <f t="shared" si="46"/>
        <v>42948</v>
      </c>
      <c r="AF103" s="73">
        <f t="shared" si="46"/>
        <v>42979</v>
      </c>
      <c r="AG103" s="73">
        <f t="shared" si="46"/>
        <v>43009</v>
      </c>
      <c r="AH103" s="73">
        <f t="shared" si="46"/>
        <v>43040</v>
      </c>
      <c r="AI103" s="73">
        <f t="shared" si="46"/>
        <v>43070</v>
      </c>
      <c r="AJ103" s="73">
        <f t="shared" si="46"/>
        <v>43101</v>
      </c>
      <c r="AK103" s="73">
        <f t="shared" si="46"/>
        <v>43132</v>
      </c>
      <c r="AL103" s="73">
        <f t="shared" si="46"/>
        <v>43160</v>
      </c>
      <c r="AM103" s="73">
        <f t="shared" si="46"/>
        <v>43191</v>
      </c>
      <c r="AN103" s="73">
        <f t="shared" si="46"/>
        <v>43221</v>
      </c>
      <c r="AO103" s="73">
        <f t="shared" si="46"/>
        <v>43252</v>
      </c>
      <c r="AP103" s="73">
        <f t="shared" si="46"/>
        <v>43282</v>
      </c>
      <c r="AQ103" s="73">
        <f t="shared" si="46"/>
        <v>43313</v>
      </c>
      <c r="AR103" s="73">
        <f t="shared" si="46"/>
        <v>43344</v>
      </c>
      <c r="AS103" s="73">
        <f t="shared" si="46"/>
        <v>43374</v>
      </c>
      <c r="AT103" s="73">
        <f t="shared" si="46"/>
        <v>43405</v>
      </c>
      <c r="AU103" s="73">
        <f t="shared" si="46"/>
        <v>43435</v>
      </c>
      <c r="AV103" s="73">
        <f t="shared" si="46"/>
        <v>43466</v>
      </c>
      <c r="AW103" s="73">
        <f t="shared" si="46"/>
        <v>43497</v>
      </c>
      <c r="AX103" s="73">
        <f t="shared" si="46"/>
        <v>43525</v>
      </c>
      <c r="AY103" s="73">
        <f t="shared" si="46"/>
        <v>43556</v>
      </c>
      <c r="AZ103" s="73">
        <f t="shared" si="46"/>
        <v>43586</v>
      </c>
      <c r="BA103" s="73">
        <f t="shared" si="46"/>
        <v>43617</v>
      </c>
      <c r="BB103" s="73">
        <f t="shared" si="46"/>
        <v>43647</v>
      </c>
      <c r="BC103" s="73">
        <f t="shared" si="46"/>
        <v>43678</v>
      </c>
      <c r="BD103" s="73">
        <f t="shared" si="46"/>
        <v>43709</v>
      </c>
      <c r="BE103" s="73">
        <f t="shared" si="46"/>
        <v>43739</v>
      </c>
      <c r="BF103" s="73">
        <f t="shared" si="46"/>
        <v>43770</v>
      </c>
      <c r="BG103" s="73">
        <f t="shared" si="46"/>
        <v>43800</v>
      </c>
      <c r="BH103" s="73">
        <f t="shared" si="46"/>
        <v>43831</v>
      </c>
      <c r="BI103" s="73">
        <f t="shared" si="46"/>
        <v>43862</v>
      </c>
      <c r="BJ103" s="73">
        <f t="shared" si="46"/>
        <v>43891</v>
      </c>
      <c r="BK103" s="73">
        <f t="shared" si="46"/>
        <v>43922</v>
      </c>
      <c r="BL103" s="73">
        <f t="shared" si="46"/>
        <v>43952</v>
      </c>
      <c r="BM103" s="73">
        <f t="shared" si="46"/>
        <v>43983</v>
      </c>
      <c r="BN103" s="73">
        <f t="shared" si="46"/>
        <v>44013</v>
      </c>
      <c r="BO103" s="73">
        <f t="shared" si="46"/>
        <v>44044</v>
      </c>
      <c r="BP103" s="73">
        <f t="shared" si="46"/>
        <v>44075</v>
      </c>
      <c r="BQ103" s="73">
        <f t="shared" si="46"/>
        <v>44105</v>
      </c>
      <c r="BR103" s="73">
        <f t="shared" ref="BR103:CO103" si="47">EDATE(BQ103,1)</f>
        <v>44136</v>
      </c>
      <c r="BS103" s="73">
        <f t="shared" si="47"/>
        <v>44166</v>
      </c>
      <c r="BT103" s="73">
        <f t="shared" si="47"/>
        <v>44197</v>
      </c>
      <c r="BU103" s="73">
        <f t="shared" si="47"/>
        <v>44228</v>
      </c>
      <c r="BV103" s="73">
        <f t="shared" si="47"/>
        <v>44256</v>
      </c>
      <c r="BW103" s="73">
        <f t="shared" si="47"/>
        <v>44287</v>
      </c>
      <c r="BX103" s="73">
        <f t="shared" si="47"/>
        <v>44317</v>
      </c>
      <c r="BY103" s="73">
        <f t="shared" si="47"/>
        <v>44348</v>
      </c>
      <c r="BZ103" s="73">
        <f t="shared" si="47"/>
        <v>44378</v>
      </c>
      <c r="CA103" s="73">
        <f t="shared" si="47"/>
        <v>44409</v>
      </c>
      <c r="CB103" s="73">
        <f t="shared" si="47"/>
        <v>44440</v>
      </c>
      <c r="CC103" s="73">
        <f t="shared" si="47"/>
        <v>44470</v>
      </c>
      <c r="CD103" s="73">
        <f t="shared" si="47"/>
        <v>44501</v>
      </c>
      <c r="CE103" s="73">
        <f t="shared" si="47"/>
        <v>44531</v>
      </c>
      <c r="CF103" s="73">
        <f t="shared" si="47"/>
        <v>44562</v>
      </c>
      <c r="CG103" s="73">
        <f t="shared" si="47"/>
        <v>44593</v>
      </c>
      <c r="CH103" s="73">
        <f t="shared" si="47"/>
        <v>44621</v>
      </c>
      <c r="CI103" s="73">
        <f t="shared" si="47"/>
        <v>44652</v>
      </c>
      <c r="CJ103" s="73">
        <f t="shared" si="47"/>
        <v>44682</v>
      </c>
      <c r="CK103" s="73">
        <f t="shared" si="47"/>
        <v>44713</v>
      </c>
      <c r="CL103" s="73">
        <f t="shared" si="47"/>
        <v>44743</v>
      </c>
      <c r="CM103" s="73">
        <f t="shared" si="47"/>
        <v>44774</v>
      </c>
      <c r="CN103" s="73">
        <f t="shared" si="47"/>
        <v>44805</v>
      </c>
      <c r="CO103" s="73">
        <f t="shared" si="47"/>
        <v>44835</v>
      </c>
    </row>
    <row r="104" spans="1:93">
      <c r="C104" t="s">
        <v>238</v>
      </c>
      <c r="D104" s="74">
        <v>24822.720000000001</v>
      </c>
      <c r="E104" s="74">
        <v>24822.720000000001</v>
      </c>
      <c r="F104" s="74">
        <v>24822.720000000001</v>
      </c>
      <c r="G104" s="74">
        <v>24822.720000000001</v>
      </c>
      <c r="H104" s="74">
        <v>24822.720000000001</v>
      </c>
      <c r="I104" s="74">
        <v>24822.720000000001</v>
      </c>
      <c r="J104" s="74">
        <v>24822.720000000001</v>
      </c>
      <c r="K104" s="74">
        <v>24822.720000000001</v>
      </c>
      <c r="L104" s="74">
        <v>24822.720000000001</v>
      </c>
      <c r="M104" s="74">
        <v>24822.720000000001</v>
      </c>
      <c r="N104" s="74">
        <v>24822.720000000001</v>
      </c>
      <c r="O104" s="74">
        <v>24822.720000000001</v>
      </c>
      <c r="P104" s="74">
        <v>26063.856000000003</v>
      </c>
      <c r="Q104" s="74">
        <v>26063.856000000003</v>
      </c>
      <c r="R104" s="74">
        <v>26063.856000000003</v>
      </c>
      <c r="S104" s="74">
        <v>26063.856000000003</v>
      </c>
      <c r="T104" s="74">
        <v>26063.856000000003</v>
      </c>
      <c r="U104" s="74">
        <v>26063.856000000003</v>
      </c>
      <c r="V104" s="74">
        <v>26063.856000000003</v>
      </c>
      <c r="W104" s="74">
        <v>26063.856000000003</v>
      </c>
      <c r="X104" s="74">
        <v>26063.856000000003</v>
      </c>
      <c r="Y104" s="74">
        <v>26063.856000000003</v>
      </c>
      <c r="Z104" s="74">
        <v>26063.856000000003</v>
      </c>
      <c r="AA104" s="74">
        <v>26063.856000000003</v>
      </c>
      <c r="AB104" s="74">
        <v>28670.241600000008</v>
      </c>
      <c r="AC104" s="74">
        <v>28670.241600000008</v>
      </c>
      <c r="AD104" s="74">
        <v>28670.241600000008</v>
      </c>
      <c r="AE104" s="74">
        <v>28670.241600000008</v>
      </c>
      <c r="AF104" s="74">
        <v>28670.241600000008</v>
      </c>
      <c r="AG104" s="74">
        <v>28670.241600000001</v>
      </c>
      <c r="AH104" s="74">
        <v>28670.241600000001</v>
      </c>
      <c r="AI104" s="74">
        <v>28670.241600000001</v>
      </c>
      <c r="AJ104" s="74">
        <v>28670.241600000001</v>
      </c>
      <c r="AK104" s="74">
        <v>28670.241600000001</v>
      </c>
      <c r="AL104" s="74">
        <v>28670.241600000001</v>
      </c>
      <c r="AM104" s="74">
        <v>28670.241600000001</v>
      </c>
      <c r="AN104" s="74">
        <v>28670.241600000001</v>
      </c>
      <c r="AO104" s="74">
        <v>28670.241600000001</v>
      </c>
      <c r="AP104" s="74">
        <v>28670.241600000001</v>
      </c>
      <c r="AQ104" s="74">
        <v>28670.241600000001</v>
      </c>
      <c r="AR104" s="74">
        <v>28670.241600000001</v>
      </c>
      <c r="AS104" s="74">
        <v>28670.241600000001</v>
      </c>
      <c r="AT104" s="74">
        <v>28670.241600000001</v>
      </c>
      <c r="AU104" s="74">
        <v>28670.241600000001</v>
      </c>
      <c r="AV104" s="74">
        <v>28670.241600000001</v>
      </c>
      <c r="AW104" s="74">
        <v>28670.241600000001</v>
      </c>
      <c r="AX104" s="74">
        <v>28670.241600000001</v>
      </c>
      <c r="AY104" s="74">
        <v>28670.241600000001</v>
      </c>
      <c r="AZ104" s="74">
        <v>28670.241600000001</v>
      </c>
      <c r="BA104" s="74">
        <v>28670.241600000001</v>
      </c>
      <c r="BB104" s="74">
        <v>28670.241600000001</v>
      </c>
      <c r="BC104" s="74">
        <v>28670.241600000001</v>
      </c>
      <c r="BD104" s="74">
        <v>28670.241600000001</v>
      </c>
      <c r="BE104" s="74">
        <v>28670.241600000001</v>
      </c>
      <c r="BF104" s="74">
        <v>28670.241600000001</v>
      </c>
      <c r="BG104" s="74">
        <v>28670.241600000001</v>
      </c>
      <c r="BH104" s="74">
        <v>28670.241600000001</v>
      </c>
      <c r="BI104" s="74">
        <v>28670.241600000001</v>
      </c>
      <c r="BJ104" s="74">
        <v>28670.241600000001</v>
      </c>
      <c r="BK104" s="74">
        <v>28670.241600000001</v>
      </c>
      <c r="BL104" s="74">
        <v>28670.241600000001</v>
      </c>
      <c r="BM104" s="74">
        <v>28670.241600000001</v>
      </c>
      <c r="BN104" s="74">
        <v>28670.241600000001</v>
      </c>
      <c r="BO104" s="74">
        <v>28670.241600000001</v>
      </c>
      <c r="BP104" s="74">
        <v>28670.241600000001</v>
      </c>
      <c r="BQ104" s="74">
        <v>28670.241600000001</v>
      </c>
      <c r="BR104" s="74">
        <v>28670.241600000001</v>
      </c>
      <c r="BS104" s="74">
        <v>28670.241600000001</v>
      </c>
      <c r="BT104" s="74">
        <v>28670.241600000001</v>
      </c>
      <c r="BU104" s="74">
        <v>28670.241600000001</v>
      </c>
      <c r="BV104" s="74">
        <v>28670.241600000001</v>
      </c>
      <c r="BW104" s="74">
        <v>28670.241600000001</v>
      </c>
      <c r="BX104" s="74">
        <v>28670.241600000001</v>
      </c>
      <c r="BY104" s="74">
        <v>28670.241600000001</v>
      </c>
      <c r="BZ104" s="74">
        <v>28670.241600000001</v>
      </c>
      <c r="CA104" s="74">
        <v>28670.241600000001</v>
      </c>
      <c r="CB104" s="74">
        <v>28670.241600000001</v>
      </c>
      <c r="CC104" s="74">
        <v>28670.241600000001</v>
      </c>
      <c r="CD104" s="74">
        <v>28670.241600000001</v>
      </c>
      <c r="CE104" s="74">
        <v>28670.241600000001</v>
      </c>
      <c r="CF104" s="74">
        <v>28670.241600000001</v>
      </c>
      <c r="CG104" s="74">
        <v>28670.241600000001</v>
      </c>
      <c r="CH104" s="74">
        <v>28670.241600000001</v>
      </c>
      <c r="CI104" s="74">
        <v>28670.241600000001</v>
      </c>
      <c r="CJ104" s="74">
        <v>28670.241600000001</v>
      </c>
      <c r="CK104" s="74">
        <v>28670.241600000001</v>
      </c>
      <c r="CL104" s="74">
        <v>28670.241600000001</v>
      </c>
      <c r="CM104" s="74">
        <v>28670.241600000001</v>
      </c>
      <c r="CN104" s="74">
        <v>28670.241600000001</v>
      </c>
      <c r="CO104" s="74">
        <v>28670.241600000001</v>
      </c>
    </row>
    <row r="106" spans="1:93">
      <c r="B106" t="s">
        <v>155</v>
      </c>
      <c r="C106" s="2" t="s">
        <v>122</v>
      </c>
      <c r="D106" s="73">
        <f>D103</f>
        <v>42125</v>
      </c>
      <c r="E106" s="73">
        <f>EDATE(D106,1)</f>
        <v>42156</v>
      </c>
      <c r="F106" s="73">
        <f t="shared" ref="F106:BQ106" si="48">EDATE(E106,1)</f>
        <v>42186</v>
      </c>
      <c r="G106" s="73">
        <f t="shared" si="48"/>
        <v>42217</v>
      </c>
      <c r="H106" s="73">
        <f t="shared" si="48"/>
        <v>42248</v>
      </c>
      <c r="I106" s="73">
        <f t="shared" si="48"/>
        <v>42278</v>
      </c>
      <c r="J106" s="73">
        <f t="shared" si="48"/>
        <v>42309</v>
      </c>
      <c r="K106" s="73">
        <f t="shared" si="48"/>
        <v>42339</v>
      </c>
      <c r="L106" s="73">
        <f t="shared" si="48"/>
        <v>42370</v>
      </c>
      <c r="M106" s="73">
        <f t="shared" si="48"/>
        <v>42401</v>
      </c>
      <c r="N106" s="73">
        <f t="shared" si="48"/>
        <v>42430</v>
      </c>
      <c r="O106" s="73">
        <f t="shared" si="48"/>
        <v>42461</v>
      </c>
      <c r="P106" s="73">
        <f t="shared" si="48"/>
        <v>42491</v>
      </c>
      <c r="Q106" s="73">
        <f t="shared" si="48"/>
        <v>42522</v>
      </c>
      <c r="R106" s="73">
        <f t="shared" si="48"/>
        <v>42552</v>
      </c>
      <c r="S106" s="73">
        <f t="shared" si="48"/>
        <v>42583</v>
      </c>
      <c r="T106" s="73">
        <f t="shared" si="48"/>
        <v>42614</v>
      </c>
      <c r="U106" s="73">
        <f t="shared" si="48"/>
        <v>42644</v>
      </c>
      <c r="V106" s="73">
        <f t="shared" si="48"/>
        <v>42675</v>
      </c>
      <c r="W106" s="73">
        <f t="shared" si="48"/>
        <v>42705</v>
      </c>
      <c r="X106" s="73">
        <f t="shared" si="48"/>
        <v>42736</v>
      </c>
      <c r="Y106" s="73">
        <f t="shared" si="48"/>
        <v>42767</v>
      </c>
      <c r="Z106" s="73">
        <f t="shared" si="48"/>
        <v>42795</v>
      </c>
      <c r="AA106" s="73">
        <f t="shared" si="48"/>
        <v>42826</v>
      </c>
      <c r="AB106" s="73">
        <f t="shared" si="48"/>
        <v>42856</v>
      </c>
      <c r="AC106" s="73">
        <f t="shared" si="48"/>
        <v>42887</v>
      </c>
      <c r="AD106" s="73">
        <f t="shared" si="48"/>
        <v>42917</v>
      </c>
      <c r="AE106" s="73">
        <f t="shared" si="48"/>
        <v>42948</v>
      </c>
      <c r="AF106" s="73">
        <f t="shared" si="48"/>
        <v>42979</v>
      </c>
      <c r="AG106" s="73">
        <f t="shared" si="48"/>
        <v>43009</v>
      </c>
      <c r="AH106" s="73">
        <f t="shared" si="48"/>
        <v>43040</v>
      </c>
      <c r="AI106" s="73">
        <f t="shared" si="48"/>
        <v>43070</v>
      </c>
      <c r="AJ106" s="73">
        <f t="shared" si="48"/>
        <v>43101</v>
      </c>
      <c r="AK106" s="73">
        <f t="shared" si="48"/>
        <v>43132</v>
      </c>
      <c r="AL106" s="73">
        <f t="shared" si="48"/>
        <v>43160</v>
      </c>
      <c r="AM106" s="73">
        <f t="shared" si="48"/>
        <v>43191</v>
      </c>
      <c r="AN106" s="73">
        <f t="shared" si="48"/>
        <v>43221</v>
      </c>
      <c r="AO106" s="73">
        <f t="shared" si="48"/>
        <v>43252</v>
      </c>
      <c r="AP106" s="73">
        <f t="shared" si="48"/>
        <v>43282</v>
      </c>
      <c r="AQ106" s="73">
        <f t="shared" si="48"/>
        <v>43313</v>
      </c>
      <c r="AR106" s="73">
        <f t="shared" si="48"/>
        <v>43344</v>
      </c>
      <c r="AS106" s="73">
        <f t="shared" si="48"/>
        <v>43374</v>
      </c>
      <c r="AT106" s="73">
        <f t="shared" si="48"/>
        <v>43405</v>
      </c>
      <c r="AU106" s="73">
        <f t="shared" si="48"/>
        <v>43435</v>
      </c>
      <c r="AV106" s="73">
        <f t="shared" si="48"/>
        <v>43466</v>
      </c>
      <c r="AW106" s="73">
        <f t="shared" si="48"/>
        <v>43497</v>
      </c>
      <c r="AX106" s="73">
        <f t="shared" si="48"/>
        <v>43525</v>
      </c>
      <c r="AY106" s="73">
        <f t="shared" si="48"/>
        <v>43556</v>
      </c>
      <c r="AZ106" s="73">
        <f t="shared" si="48"/>
        <v>43586</v>
      </c>
      <c r="BA106" s="73">
        <f t="shared" si="48"/>
        <v>43617</v>
      </c>
      <c r="BB106" s="73">
        <f t="shared" si="48"/>
        <v>43647</v>
      </c>
      <c r="BC106" s="73">
        <f t="shared" si="48"/>
        <v>43678</v>
      </c>
      <c r="BD106" s="73">
        <f t="shared" si="48"/>
        <v>43709</v>
      </c>
      <c r="BE106" s="73">
        <f t="shared" si="48"/>
        <v>43739</v>
      </c>
      <c r="BF106" s="73">
        <f t="shared" si="48"/>
        <v>43770</v>
      </c>
      <c r="BG106" s="73">
        <f t="shared" si="48"/>
        <v>43800</v>
      </c>
      <c r="BH106" s="73">
        <f t="shared" si="48"/>
        <v>43831</v>
      </c>
      <c r="BI106" s="73">
        <f t="shared" si="48"/>
        <v>43862</v>
      </c>
      <c r="BJ106" s="73">
        <f t="shared" si="48"/>
        <v>43891</v>
      </c>
      <c r="BK106" s="73">
        <f t="shared" si="48"/>
        <v>43922</v>
      </c>
      <c r="BL106" s="73">
        <f t="shared" si="48"/>
        <v>43952</v>
      </c>
      <c r="BM106" s="73">
        <f t="shared" si="48"/>
        <v>43983</v>
      </c>
      <c r="BN106" s="73">
        <f t="shared" si="48"/>
        <v>44013</v>
      </c>
      <c r="BO106" s="73">
        <f t="shared" si="48"/>
        <v>44044</v>
      </c>
      <c r="BP106" s="73">
        <f t="shared" si="48"/>
        <v>44075</v>
      </c>
      <c r="BQ106" s="73">
        <f t="shared" si="48"/>
        <v>44105</v>
      </c>
      <c r="BR106" s="73">
        <f t="shared" ref="BR106:CO106" si="49">EDATE(BQ106,1)</f>
        <v>44136</v>
      </c>
      <c r="BS106" s="73">
        <f t="shared" si="49"/>
        <v>44166</v>
      </c>
      <c r="BT106" s="73">
        <f t="shared" si="49"/>
        <v>44197</v>
      </c>
      <c r="BU106" s="73">
        <f t="shared" si="49"/>
        <v>44228</v>
      </c>
      <c r="BV106" s="73">
        <f t="shared" si="49"/>
        <v>44256</v>
      </c>
      <c r="BW106" s="73">
        <f t="shared" si="49"/>
        <v>44287</v>
      </c>
      <c r="BX106" s="73">
        <f t="shared" si="49"/>
        <v>44317</v>
      </c>
      <c r="BY106" s="73">
        <f t="shared" si="49"/>
        <v>44348</v>
      </c>
      <c r="BZ106" s="73">
        <f t="shared" si="49"/>
        <v>44378</v>
      </c>
      <c r="CA106" s="73">
        <f t="shared" si="49"/>
        <v>44409</v>
      </c>
      <c r="CB106" s="73">
        <f t="shared" si="49"/>
        <v>44440</v>
      </c>
      <c r="CC106" s="73">
        <f t="shared" si="49"/>
        <v>44470</v>
      </c>
      <c r="CD106" s="73">
        <f t="shared" si="49"/>
        <v>44501</v>
      </c>
      <c r="CE106" s="73">
        <f t="shared" si="49"/>
        <v>44531</v>
      </c>
      <c r="CF106" s="73">
        <f t="shared" si="49"/>
        <v>44562</v>
      </c>
      <c r="CG106" s="73">
        <f t="shared" si="49"/>
        <v>44593</v>
      </c>
      <c r="CH106" s="73">
        <f t="shared" si="49"/>
        <v>44621</v>
      </c>
      <c r="CI106" s="73">
        <f t="shared" si="49"/>
        <v>44652</v>
      </c>
      <c r="CJ106" s="73">
        <f t="shared" si="49"/>
        <v>44682</v>
      </c>
      <c r="CK106" s="73">
        <f t="shared" si="49"/>
        <v>44713</v>
      </c>
      <c r="CL106" s="73">
        <f t="shared" si="49"/>
        <v>44743</v>
      </c>
      <c r="CM106" s="73">
        <f t="shared" si="49"/>
        <v>44774</v>
      </c>
      <c r="CN106" s="73">
        <f t="shared" si="49"/>
        <v>44805</v>
      </c>
      <c r="CO106" s="73">
        <f t="shared" si="49"/>
        <v>44835</v>
      </c>
    </row>
    <row r="107" spans="1:93">
      <c r="C107" t="s">
        <v>451</v>
      </c>
      <c r="D107" s="87">
        <f ca="1">IF(YEAR(D106)=YEAR($D$99),IF(MONTH(D106)=12,SUM(OFFSET(D104,0,(MONTH($D$99)-12)):D104),0),0)</f>
        <v>0</v>
      </c>
      <c r="E107" s="87">
        <f ca="1">IF(YEAR(E106)=YEAR($D$99),IF(MONTH(E106)=12,SUM(OFFSET(E104,0,(MONTH($D$99)-12)):E104),0),0)</f>
        <v>0</v>
      </c>
      <c r="F107" s="87">
        <f ca="1">IF(YEAR(F106)=YEAR($D$99),IF(MONTH(F106)=12,SUM(OFFSET(F104,0,(MONTH($D$99)-12)):F104),0),0)</f>
        <v>0</v>
      </c>
      <c r="G107" s="87">
        <f ca="1">IF(YEAR(G106)=YEAR($D$99),IF(MONTH(G106)=12,SUM(OFFSET(G104,0,(MONTH($D$99)-12)):G104),0),0)</f>
        <v>0</v>
      </c>
      <c r="H107" s="87">
        <f ca="1">IF(YEAR(H106)=YEAR($D$99),IF(MONTH(H106)=12,SUM(OFFSET(H104,0,(MONTH($D$99)-12)):H104),0),0)</f>
        <v>0</v>
      </c>
      <c r="I107" s="87">
        <f ca="1">IF(YEAR(I106)=YEAR($D$99),IF(MONTH(I106)=12,SUM(OFFSET(I104,0,(MONTH($D$99)-12)):I104),0),0)</f>
        <v>0</v>
      </c>
      <c r="J107" s="87">
        <f ca="1">IF(YEAR(J106)=YEAR($D$99),IF(MONTH(J106)=12,SUM(OFFSET(J104,0,(MONTH($D$99)-12)):J104),0),0)</f>
        <v>0</v>
      </c>
      <c r="K107" s="87">
        <f ca="1">IF(YEAR(K106)=YEAR($D$99),IF(MONTH(K106)=12,SUM(OFFSET(K104,0,(MONTH($D$99)-12)):K104),0),0)</f>
        <v>198581.76000000001</v>
      </c>
      <c r="L107" s="87">
        <f ca="1">IF(YEAR(L106)=YEAR($D$99),IF(MONTH(L106)=12,SUM(OFFSET(L104,0,(MONTH($D$99)-12)):L104),0),0)</f>
        <v>0</v>
      </c>
      <c r="M107" s="87">
        <f ca="1">IF(YEAR(M106)=YEAR($D$99),IF(MONTH(M106)=12,SUM(OFFSET(M104,0,(MONTH($D$99)-12)):M104),0),0)</f>
        <v>0</v>
      </c>
      <c r="N107" s="87">
        <f ca="1">IF(YEAR(N106)=YEAR($D$99),IF(MONTH(N106)=12,SUM(OFFSET(N104,0,(MONTH($D$99)-12)):N104),0),0)</f>
        <v>0</v>
      </c>
      <c r="O107" s="87">
        <f ca="1">IF(YEAR(O106)=YEAR($D$99),IF(MONTH(O106)=12,SUM(OFFSET(O104,0,(MONTH($D$99)-12)):O104),0),0)</f>
        <v>0</v>
      </c>
      <c r="P107" s="87">
        <f ca="1">IF(YEAR(P106)=YEAR($D$99),IF(MONTH(P106)=12,SUM(OFFSET(P104,0,(MONTH($D$99)-12)):P104),0),0)</f>
        <v>0</v>
      </c>
      <c r="Q107" s="87">
        <f ca="1">IF(YEAR(Q106)=YEAR($D$99),IF(MONTH(Q106)=12,SUM(OFFSET(Q104,0,(MONTH($D$99)-12)):Q104),0),0)</f>
        <v>0</v>
      </c>
      <c r="R107" s="87">
        <f ca="1">IF(YEAR(R106)=YEAR($D$99),IF(MONTH(R106)=12,SUM(OFFSET(R104,0,(MONTH($D$99)-12)):R104),0),0)</f>
        <v>0</v>
      </c>
      <c r="S107" s="87">
        <f ca="1">IF(YEAR(S106)=YEAR($D$99),IF(MONTH(S106)=12,SUM(OFFSET(S104,0,(MONTH($D$99)-12)):S104),0),0)</f>
        <v>0</v>
      </c>
      <c r="T107" s="87">
        <f ca="1">IF(YEAR(T106)=YEAR($D$99),IF(MONTH(T106)=12,SUM(OFFSET(T104,0,(MONTH($D$99)-12)):T104),0),0)</f>
        <v>0</v>
      </c>
      <c r="U107" s="87">
        <f ca="1">IF(YEAR(U106)=YEAR($D$99),IF(MONTH(U106)=12,SUM(OFFSET(U104,0,(MONTH($D$99)-12)):U104),0),0)</f>
        <v>0</v>
      </c>
      <c r="V107" s="87">
        <f ca="1">IF(YEAR(V106)=YEAR($D$99),IF(MONTH(V106)=12,SUM(OFFSET(V104,0,(MONTH($D$99)-12)):V104),0),0)</f>
        <v>0</v>
      </c>
      <c r="W107" s="87">
        <f ca="1">IF(YEAR(W106)=YEAR($D$99),IF(MONTH(W106)=12,SUM(OFFSET(W104,0,(MONTH($D$99)-12)):W104),0),0)</f>
        <v>0</v>
      </c>
      <c r="X107" s="87">
        <f ca="1">IF(YEAR(X106)=YEAR($D$99),IF(MONTH(X106)=12,SUM(OFFSET(X104,0,(MONTH($D$99)-12)):X104),0),0)</f>
        <v>0</v>
      </c>
      <c r="Y107" s="87">
        <f ca="1">IF(YEAR(Y106)=YEAR($D$99),IF(MONTH(Y106)=12,SUM(OFFSET(Y104,0,(MONTH($D$99)-12)):Y104),0),0)</f>
        <v>0</v>
      </c>
      <c r="Z107" s="87">
        <f ca="1">IF(YEAR(Z106)=YEAR($D$99),IF(MONTH(Z106)=12,SUM(OFFSET(Z104,0,(MONTH($D$99)-12)):Z104),0),0)</f>
        <v>0</v>
      </c>
      <c r="AA107" s="87">
        <f ca="1">IF(YEAR(AA106)=YEAR($D$99),IF(MONTH(AA106)=12,SUM(OFFSET(AA104,0,(MONTH($D$99)-12)):AA104),0),0)</f>
        <v>0</v>
      </c>
      <c r="AB107" s="87">
        <f ca="1">IF(YEAR(AB106)=YEAR($D$99),IF(MONTH(AB106)=12,SUM(OFFSET(AB104,0,(MONTH($D$99)-12)):AB104),0),0)</f>
        <v>0</v>
      </c>
      <c r="AC107" s="87">
        <f ca="1">IF(YEAR(AC106)=YEAR($D$99),IF(MONTH(AC106)=12,SUM(OFFSET(AC104,0,(MONTH($D$99)-12)):AC104),0),0)</f>
        <v>0</v>
      </c>
      <c r="AD107" s="87">
        <f ca="1">IF(YEAR(AD106)=YEAR($D$99),IF(MONTH(AD106)=12,SUM(OFFSET(AD104,0,(MONTH($D$99)-12)):AD104),0),0)</f>
        <v>0</v>
      </c>
      <c r="AE107" s="87">
        <f ca="1">IF(YEAR(AE106)=YEAR($D$99),IF(MONTH(AE106)=12,SUM(OFFSET(AE104,0,(MONTH($D$99)-12)):AE104),0),0)</f>
        <v>0</v>
      </c>
      <c r="AF107" s="87">
        <f ca="1">IF(YEAR(AF106)=YEAR($D$99),IF(MONTH(AF106)=12,SUM(OFFSET(AF104,0,(MONTH($D$99)-12)):AF104),0),0)</f>
        <v>0</v>
      </c>
      <c r="AG107" s="87">
        <f ca="1">IF(YEAR(AG106)=YEAR($D$99),IF(MONTH(AG106)=12,SUM(OFFSET(AG104,0,(MONTH($D$99)-12)):AG104),0),0)</f>
        <v>0</v>
      </c>
      <c r="AH107" s="87">
        <f ca="1">IF(YEAR(AH106)=YEAR($D$99),IF(MONTH(AH106)=12,SUM(OFFSET(AH104,0,(MONTH($D$99)-12)):AH104),0),0)</f>
        <v>0</v>
      </c>
      <c r="AI107" s="87">
        <f ca="1">IF(YEAR(AI106)=YEAR($D$99),IF(MONTH(AI106)=12,SUM(OFFSET(AI104,0,(MONTH($D$99)-12)):AI104),0),0)</f>
        <v>0</v>
      </c>
      <c r="AJ107" s="87">
        <f ca="1">IF(YEAR(AJ106)=YEAR($D$99),IF(MONTH(AJ106)=12,SUM(OFFSET(AJ104,0,(MONTH($D$99)-12)):AJ104),0),0)</f>
        <v>0</v>
      </c>
      <c r="AK107" s="87">
        <f ca="1">IF(YEAR(AK106)=YEAR($D$99),IF(MONTH(AK106)=12,SUM(OFFSET(AK104,0,(MONTH($D$99)-12)):AK104),0),0)</f>
        <v>0</v>
      </c>
      <c r="AL107" s="87">
        <f ca="1">IF(YEAR(AL106)=YEAR($D$99),IF(MONTH(AL106)=12,SUM(OFFSET(AL104,0,(MONTH($D$99)-12)):AL104),0),0)</f>
        <v>0</v>
      </c>
      <c r="AM107" s="87">
        <f ca="1">IF(YEAR(AM106)=YEAR($D$99),IF(MONTH(AM106)=12,SUM(OFFSET(AM104,0,(MONTH($D$99)-12)):AM104),0),0)</f>
        <v>0</v>
      </c>
      <c r="AN107" s="87">
        <f ca="1">IF(YEAR(AN106)=YEAR($D$99),IF(MONTH(AN106)=12,SUM(OFFSET(AN104,0,(MONTH($D$99)-12)):AN104),0),0)</f>
        <v>0</v>
      </c>
      <c r="AO107" s="87">
        <f ca="1">IF(YEAR(AO106)=YEAR($D$99),IF(MONTH(AO106)=12,SUM(OFFSET(AO104,0,(MONTH($D$99)-12)):AO104),0),0)</f>
        <v>0</v>
      </c>
      <c r="AP107" s="87">
        <f ca="1">IF(YEAR(AP106)=YEAR($D$99),IF(MONTH(AP106)=12,SUM(OFFSET(AP104,0,(MONTH($D$99)-12)):AP104),0),0)</f>
        <v>0</v>
      </c>
      <c r="AQ107" s="87">
        <f ca="1">IF(YEAR(AQ106)=YEAR($D$99),IF(MONTH(AQ106)=12,SUM(OFFSET(AQ104,0,(MONTH($D$99)-12)):AQ104),0),0)</f>
        <v>0</v>
      </c>
      <c r="AR107" s="87">
        <f ca="1">IF(YEAR(AR106)=YEAR($D$99),IF(MONTH(AR106)=12,SUM(OFFSET(AR104,0,(MONTH($D$99)-12)):AR104),0),0)</f>
        <v>0</v>
      </c>
      <c r="AS107" s="87">
        <f ca="1">IF(YEAR(AS106)=YEAR($D$99),IF(MONTH(AS106)=12,SUM(OFFSET(AS104,0,(MONTH($D$99)-12)):AS104),0),0)</f>
        <v>0</v>
      </c>
      <c r="AT107" s="87">
        <f ca="1">IF(YEAR(AT106)=YEAR($D$99),IF(MONTH(AT106)=12,SUM(OFFSET(AT104,0,(MONTH($D$99)-12)):AT104),0),0)</f>
        <v>0</v>
      </c>
      <c r="AU107" s="87">
        <f ca="1">IF(YEAR(AU106)=YEAR($D$99),IF(MONTH(AU106)=12,SUM(OFFSET(AU104,0,(MONTH($D$99)-12)):AU104),0),0)</f>
        <v>0</v>
      </c>
      <c r="AV107" s="87">
        <f ca="1">IF(YEAR(AV106)=YEAR($D$99),IF(MONTH(AV106)=12,SUM(OFFSET(AV104,0,(MONTH($D$99)-12)):AV104),0),0)</f>
        <v>0</v>
      </c>
      <c r="AW107" s="87">
        <f ca="1">IF(YEAR(AW106)=YEAR($D$99),IF(MONTH(AW106)=12,SUM(OFFSET(AW104,0,(MONTH($D$99)-12)):AW104),0),0)</f>
        <v>0</v>
      </c>
      <c r="AX107" s="87">
        <f ca="1">IF(YEAR(AX106)=YEAR($D$99),IF(MONTH(AX106)=12,SUM(OFFSET(AX104,0,(MONTH($D$99)-12)):AX104),0),0)</f>
        <v>0</v>
      </c>
      <c r="AY107" s="87">
        <f ca="1">IF(YEAR(AY106)=YEAR($D$99),IF(MONTH(AY106)=12,SUM(OFFSET(AY104,0,(MONTH($D$99)-12)):AY104),0),0)</f>
        <v>0</v>
      </c>
      <c r="AZ107" s="87">
        <f ca="1">IF(YEAR(AZ106)=YEAR($D$99),IF(MONTH(AZ106)=12,SUM(OFFSET(AZ104,0,(MONTH($D$99)-12)):AZ104),0),0)</f>
        <v>0</v>
      </c>
      <c r="BA107" s="87">
        <f ca="1">IF(YEAR(BA106)=YEAR($D$99),IF(MONTH(BA106)=12,SUM(OFFSET(BA104,0,(MONTH($D$99)-12)):BA104),0),0)</f>
        <v>0</v>
      </c>
      <c r="BB107" s="87">
        <f ca="1">IF(YEAR(BB106)=YEAR($D$99),IF(MONTH(BB106)=12,SUM(OFFSET(BB104,0,(MONTH($D$99)-12)):BB104),0),0)</f>
        <v>0</v>
      </c>
      <c r="BC107" s="87">
        <f ca="1">IF(YEAR(BC106)=YEAR($D$99),IF(MONTH(BC106)=12,SUM(OFFSET(BC104,0,(MONTH($D$99)-12)):BC104),0),0)</f>
        <v>0</v>
      </c>
      <c r="BD107" s="87">
        <f ca="1">IF(YEAR(BD106)=YEAR($D$99),IF(MONTH(BD106)=12,SUM(OFFSET(BD104,0,(MONTH($D$99)-12)):BD104),0),0)</f>
        <v>0</v>
      </c>
      <c r="BE107" s="87">
        <f ca="1">IF(YEAR(BE106)=YEAR($D$99),IF(MONTH(BE106)=12,SUM(OFFSET(BE104,0,(MONTH($D$99)-12)):BE104),0),0)</f>
        <v>0</v>
      </c>
      <c r="BF107" s="87">
        <f ca="1">IF(YEAR(BF106)=YEAR($D$99),IF(MONTH(BF106)=12,SUM(OFFSET(BF104,0,(MONTH($D$99)-12)):BF104),0),0)</f>
        <v>0</v>
      </c>
      <c r="BG107" s="87">
        <f ca="1">IF(YEAR(BG106)=YEAR($D$99),IF(MONTH(BG106)=12,SUM(OFFSET(BG104,0,(MONTH($D$99)-12)):BG104),0),0)</f>
        <v>0</v>
      </c>
      <c r="BH107" s="87">
        <f ca="1">IF(YEAR(BH106)=YEAR($D$99),IF(MONTH(BH106)=12,SUM(OFFSET(BH104,0,(MONTH($D$99)-12)):BH104),0),0)</f>
        <v>0</v>
      </c>
      <c r="BI107" s="87">
        <f ca="1">IF(YEAR(BI106)=YEAR($D$99),IF(MONTH(BI106)=12,SUM(OFFSET(BI104,0,(MONTH($D$99)-12)):BI104),0),0)</f>
        <v>0</v>
      </c>
      <c r="BJ107" s="87">
        <f ca="1">IF(YEAR(BJ106)=YEAR($D$99),IF(MONTH(BJ106)=12,SUM(OFFSET(BJ104,0,(MONTH($D$99)-12)):BJ104),0),0)</f>
        <v>0</v>
      </c>
      <c r="BK107" s="87">
        <f ca="1">IF(YEAR(BK106)=YEAR($D$99),IF(MONTH(BK106)=12,SUM(OFFSET(BK104,0,(MONTH($D$99)-12)):BK104),0),0)</f>
        <v>0</v>
      </c>
      <c r="BL107" s="87">
        <f ca="1">IF(YEAR(BL106)=YEAR($D$99),IF(MONTH(BL106)=12,SUM(OFFSET(BL104,0,(MONTH($D$99)-12)):BL104),0),0)</f>
        <v>0</v>
      </c>
      <c r="BM107" s="87">
        <f ca="1">IF(YEAR(BM106)=YEAR($D$99),IF(MONTH(BM106)=12,SUM(OFFSET(BM104,0,(MONTH($D$99)-12)):BM104),0),0)</f>
        <v>0</v>
      </c>
      <c r="BN107" s="87">
        <f ca="1">IF(YEAR(BN106)=YEAR($D$99),IF(MONTH(BN106)=12,SUM(OFFSET(BN104,0,(MONTH($D$99)-12)):BN104),0),0)</f>
        <v>0</v>
      </c>
      <c r="BO107" s="87">
        <f ca="1">IF(YEAR(BO106)=YEAR($D$99),IF(MONTH(BO106)=12,SUM(OFFSET(BO104,0,(MONTH($D$99)-12)):BO104),0),0)</f>
        <v>0</v>
      </c>
      <c r="BP107" s="87">
        <f ca="1">IF(YEAR(BP106)=YEAR($D$99),IF(MONTH(BP106)=12,SUM(OFFSET(BP104,0,(MONTH($D$99)-12)):BP104),0),0)</f>
        <v>0</v>
      </c>
      <c r="BQ107" s="87">
        <f ca="1">IF(YEAR(BQ106)=YEAR($D$99),IF(MONTH(BQ106)=12,SUM(OFFSET(BQ104,0,(MONTH($D$99)-12)):BQ104),0),0)</f>
        <v>0</v>
      </c>
      <c r="BR107" s="87">
        <f ca="1">IF(YEAR(BR106)=YEAR($D$99),IF(MONTH(BR106)=12,SUM(OFFSET(BR104,0,(MONTH($D$99)-12)):BR104),0),0)</f>
        <v>0</v>
      </c>
      <c r="BS107" s="87">
        <f ca="1">IF(YEAR(BS106)=YEAR($D$99),IF(MONTH(BS106)=12,SUM(OFFSET(BS104,0,(MONTH($D$99)-12)):BS104),0),0)</f>
        <v>0</v>
      </c>
      <c r="BT107" s="87">
        <f ca="1">IF(YEAR(BT106)=YEAR($D$99),IF(MONTH(BT106)=12,SUM(OFFSET(BT104,0,(MONTH($D$99)-12)):BT104),0),0)</f>
        <v>0</v>
      </c>
      <c r="BU107" s="87">
        <f ca="1">IF(YEAR(BU106)=YEAR($D$99),IF(MONTH(BU106)=12,SUM(OFFSET(BU104,0,(MONTH($D$99)-12)):BU104),0),0)</f>
        <v>0</v>
      </c>
      <c r="BV107" s="87">
        <f ca="1">IF(YEAR(BV106)=YEAR($D$99),IF(MONTH(BV106)=12,SUM(OFFSET(BV104,0,(MONTH($D$99)-12)):BV104),0),0)</f>
        <v>0</v>
      </c>
      <c r="BW107" s="87">
        <f ca="1">IF(YEAR(BW106)=YEAR($D$99),IF(MONTH(BW106)=12,SUM(OFFSET(BW104,0,(MONTH($D$99)-12)):BW104),0),0)</f>
        <v>0</v>
      </c>
      <c r="BX107" s="87">
        <f ca="1">IF(YEAR(BX106)=YEAR($D$99),IF(MONTH(BX106)=12,SUM(OFFSET(BX104,0,(MONTH($D$99)-12)):BX104),0),0)</f>
        <v>0</v>
      </c>
      <c r="BY107" s="87">
        <f ca="1">IF(YEAR(BY106)=YEAR($D$99),IF(MONTH(BY106)=12,SUM(OFFSET(BY104,0,(MONTH($D$99)-12)):BY104),0),0)</f>
        <v>0</v>
      </c>
      <c r="BZ107" s="87">
        <f ca="1">IF(YEAR(BZ106)=YEAR($D$99),IF(MONTH(BZ106)=12,SUM(OFFSET(BZ104,0,(MONTH($D$99)-12)):BZ104),0),0)</f>
        <v>0</v>
      </c>
      <c r="CA107" s="87">
        <f ca="1">IF(YEAR(CA106)=YEAR($D$99),IF(MONTH(CA106)=12,SUM(OFFSET(CA104,0,(MONTH($D$99)-12)):CA104),0),0)</f>
        <v>0</v>
      </c>
      <c r="CB107" s="87">
        <f ca="1">IF(YEAR(CB106)=YEAR($D$99),IF(MONTH(CB106)=12,SUM(OFFSET(CB104,0,(MONTH($D$99)-12)):CB104),0),0)</f>
        <v>0</v>
      </c>
      <c r="CC107" s="87">
        <f ca="1">IF(YEAR(CC106)=YEAR($D$99),IF(MONTH(CC106)=12,SUM(OFFSET(CC104,0,(MONTH($D$99)-12)):CC104),0),0)</f>
        <v>0</v>
      </c>
      <c r="CD107" s="87">
        <f ca="1">IF(YEAR(CD106)=YEAR($D$99),IF(MONTH(CD106)=12,SUM(OFFSET(CD104,0,(MONTH($D$99)-12)):CD104),0),0)</f>
        <v>0</v>
      </c>
      <c r="CE107" s="87">
        <f ca="1">IF(YEAR(CE106)=YEAR($D$99),IF(MONTH(CE106)=12,SUM(OFFSET(CE104,0,(MONTH($D$99)-12)):CE104),0),0)</f>
        <v>0</v>
      </c>
      <c r="CF107" s="87">
        <f ca="1">IF(YEAR(CF106)=YEAR($D$99),IF(MONTH(CF106)=12,SUM(OFFSET(CF104,0,(MONTH($D$99)-12)):CF104),0),0)</f>
        <v>0</v>
      </c>
      <c r="CG107" s="87">
        <f ca="1">IF(YEAR(CG106)=YEAR($D$99),IF(MONTH(CG106)=12,SUM(OFFSET(CG104,0,(MONTH($D$99)-12)):CG104),0),0)</f>
        <v>0</v>
      </c>
      <c r="CH107" s="87">
        <f ca="1">IF(YEAR(CH106)=YEAR($D$99),IF(MONTH(CH106)=12,SUM(OFFSET(CH104,0,(MONTH($D$99)-12)):CH104),0),0)</f>
        <v>0</v>
      </c>
      <c r="CI107" s="87">
        <f ca="1">IF(YEAR(CI106)=YEAR($D$99),IF(MONTH(CI106)=12,SUM(OFFSET(CI104,0,(MONTH($D$99)-12)):CI104),0),0)</f>
        <v>0</v>
      </c>
      <c r="CJ107" s="87">
        <f ca="1">IF(YEAR(CJ106)=YEAR($D$99),IF(MONTH(CJ106)=12,SUM(OFFSET(CJ104,0,(MONTH($D$99)-12)):CJ104),0),0)</f>
        <v>0</v>
      </c>
      <c r="CK107" s="87">
        <f ca="1">IF(YEAR(CK106)=YEAR($D$99),IF(MONTH(CK106)=12,SUM(OFFSET(CK104,0,(MONTH($D$99)-12)):CK104),0),0)</f>
        <v>0</v>
      </c>
      <c r="CL107" s="87">
        <f ca="1">IF(YEAR(CL106)=YEAR($D$99),IF(MONTH(CL106)=12,SUM(OFFSET(CL104,0,(MONTH($D$99)-12)):CL104),0),0)</f>
        <v>0</v>
      </c>
      <c r="CM107" s="87">
        <f ca="1">IF(YEAR(CM106)=YEAR($D$99),IF(MONTH(CM106)=12,SUM(OFFSET(CM104,0,(MONTH($D$99)-12)):CM104),0),0)</f>
        <v>0</v>
      </c>
      <c r="CN107" s="87">
        <f ca="1">IF(YEAR(CN106)=YEAR($D$99),IF(MONTH(CN106)=12,SUM(OFFSET(CN104,0,(MONTH($D$99)-12)):CN104),0),0)</f>
        <v>0</v>
      </c>
      <c r="CO107" s="87">
        <f ca="1">IF(YEAR(CO106)=YEAR($D$99),IF(MONTH(CO106)=12,SUM(OFFSET(CO104,0,(MONTH($D$99)-12)):CO104),0),0)</f>
        <v>0</v>
      </c>
    </row>
    <row r="108" spans="1:93">
      <c r="C108" t="s">
        <v>452</v>
      </c>
      <c r="D108" s="87">
        <f ca="1">IF(D106=$D$100,SUM(OFFSET(D104,0,-(MONTH($D$100)-1)):D104),0)</f>
        <v>0</v>
      </c>
      <c r="E108" s="87">
        <f ca="1">IF(E106=$D$100,SUM(OFFSET(E104,0,-(MONTH($D$100)-1)):E104),0)</f>
        <v>0</v>
      </c>
      <c r="F108" s="87">
        <f ca="1">IF(F106=$D$100,SUM(OFFSET(F104,0,-(MONTH($D$100)-1)):F104),0)</f>
        <v>0</v>
      </c>
      <c r="G108" s="87">
        <f ca="1">IF(G106=$D$100,SUM(OFFSET(G104,0,-(MONTH($D$100)-1)):G104),0)</f>
        <v>0</v>
      </c>
      <c r="H108" s="87">
        <f ca="1">IF(H106=$D$100,SUM(OFFSET(H104,0,-(MONTH($D$100)-1)):H104),0)</f>
        <v>0</v>
      </c>
      <c r="I108" s="87">
        <f ca="1">IF(I106=$D$100,SUM(OFFSET(I104,0,-(MONTH($D$100)-1)):I104),0)</f>
        <v>0</v>
      </c>
      <c r="J108" s="87">
        <f ca="1">IF(J106=$D$100,SUM(OFFSET(J104,0,-(MONTH($D$100)-1)):J104),0)</f>
        <v>0</v>
      </c>
      <c r="K108" s="87">
        <f ca="1">IF(K106=$D$100,SUM(OFFSET(K104,0,-(MONTH($D$100)-1)):K104),0)</f>
        <v>0</v>
      </c>
      <c r="L108" s="87">
        <f ca="1">IF(L106=$D$100,SUM(OFFSET(L104,0,-(MONTH($D$100)-1)):L104),0)</f>
        <v>0</v>
      </c>
      <c r="M108" s="87">
        <f ca="1">IF(M106=$D$100,SUM(OFFSET(M104,0,-(MONTH($D$100)-1)):M104),0)</f>
        <v>0</v>
      </c>
      <c r="N108" s="87">
        <f ca="1">IF(N106=$D$100,SUM(OFFSET(N104,0,-(MONTH($D$100)-1)):N104),0)</f>
        <v>0</v>
      </c>
      <c r="O108" s="87">
        <f ca="1">IF(O106=$D$100,SUM(OFFSET(O104,0,-(MONTH($D$100)-1)):O104),0)</f>
        <v>0</v>
      </c>
      <c r="P108" s="87">
        <f ca="1">IF(P106=$D$100,SUM(OFFSET(P104,0,-(MONTH($D$100)-1)):P104),0)</f>
        <v>0</v>
      </c>
      <c r="Q108" s="87">
        <f ca="1">IF(Q106=$D$100,SUM(OFFSET(Q104,0,-(MONTH($D$100)-1)):Q104),0)</f>
        <v>0</v>
      </c>
      <c r="R108" s="87">
        <f ca="1">IF(R106=$D$100,SUM(OFFSET(R104,0,-(MONTH($D$100)-1)):R104),0)</f>
        <v>0</v>
      </c>
      <c r="S108" s="87">
        <f ca="1">IF(S106=$D$100,SUM(OFFSET(S104,0,-(MONTH($D$100)-1)):S104),0)</f>
        <v>0</v>
      </c>
      <c r="T108" s="87">
        <f ca="1">IF(T106=$D$100,SUM(OFFSET(T104,0,-(MONTH($D$100)-1)):T104),0)</f>
        <v>0</v>
      </c>
      <c r="U108" s="87">
        <f ca="1">IF(U106=$D$100,SUM(OFFSET(U104,0,-(MONTH($D$100)-1)):U104),0)</f>
        <v>0</v>
      </c>
      <c r="V108" s="87">
        <f ca="1">IF(V106=$D$100,SUM(OFFSET(V104,0,-(MONTH($D$100)-1)):V104),0)</f>
        <v>0</v>
      </c>
      <c r="W108" s="87">
        <f ca="1">IF(W106=$D$100,SUM(OFFSET(W104,0,-(MONTH($D$100)-1)):W104),0)</f>
        <v>0</v>
      </c>
      <c r="X108" s="87">
        <f ca="1">IF(X106=$D$100,SUM(OFFSET(X104,0,-(MONTH($D$100)-1)):X104),0)</f>
        <v>0</v>
      </c>
      <c r="Y108" s="87">
        <f ca="1">IF(Y106=$D$100,SUM(OFFSET(Y104,0,-(MONTH($D$100)-1)):Y104),0)</f>
        <v>0</v>
      </c>
      <c r="Z108" s="87">
        <f ca="1">IF(Z106=$D$100,SUM(OFFSET(Z104,0,-(MONTH($D$100)-1)):Z104),0)</f>
        <v>0</v>
      </c>
      <c r="AA108" s="87">
        <f ca="1">IF(AA106=$D$100,SUM(OFFSET(AA104,0,-(MONTH($D$100)-1)):AA104),0)</f>
        <v>0</v>
      </c>
      <c r="AB108" s="87">
        <f ca="1">IF(AB106=$D$100,SUM(OFFSET(AB104,0,-(MONTH($D$100)-1)):AB104),0)</f>
        <v>0</v>
      </c>
      <c r="AC108" s="87">
        <f ca="1">IF(AC106=$D$100,SUM(OFFSET(AC104,0,-(MONTH($D$100)-1)):AC104),0)</f>
        <v>0</v>
      </c>
      <c r="AD108" s="87">
        <f ca="1">IF(AD106=$D$100,SUM(OFFSET(AD104,0,-(MONTH($D$100)-1)):AD104),0)</f>
        <v>0</v>
      </c>
      <c r="AE108" s="87">
        <f ca="1">IF(AE106=$D$100,SUM(OFFSET(AE104,0,-(MONTH($D$100)-1)):AE104),0)</f>
        <v>0</v>
      </c>
      <c r="AF108" s="87">
        <f ca="1">IF(AF106=$D$100,SUM(OFFSET(AF104,0,-(MONTH($D$100)-1)):AF104),0)</f>
        <v>247606.63200000004</v>
      </c>
      <c r="AG108" s="87">
        <f ca="1">IF(AG106=$D$100,SUM(OFFSET(AG104,0,-(MONTH($D$100)-1)):AG104),0)</f>
        <v>0</v>
      </c>
      <c r="AH108" s="87">
        <f ca="1">IF(AH106=$D$100,SUM(OFFSET(AH104,0,-(MONTH($D$100)-1)):AH104),0)</f>
        <v>0</v>
      </c>
      <c r="AI108" s="87">
        <f ca="1">IF(AI106=$D$100,SUM(OFFSET(AI104,0,-(MONTH($D$100)-1)):AI104),0)</f>
        <v>0</v>
      </c>
      <c r="AJ108" s="87">
        <f ca="1">IF(AJ106=$D$100,SUM(OFFSET(AJ104,0,-(MONTH($D$100)-1)):AJ104),0)</f>
        <v>0</v>
      </c>
      <c r="AK108" s="87">
        <f ca="1">IF(AK106=$D$100,SUM(OFFSET(AK104,0,-(MONTH($D$100)-1)):AK104),0)</f>
        <v>0</v>
      </c>
      <c r="AL108" s="87">
        <f ca="1">IF(AL106=$D$100,SUM(OFFSET(AL104,0,-(MONTH($D$100)-1)):AL104),0)</f>
        <v>0</v>
      </c>
      <c r="AM108" s="87">
        <f ca="1">IF(AM106=$D$100,SUM(OFFSET(AM104,0,-(MONTH($D$100)-1)):AM104),0)</f>
        <v>0</v>
      </c>
      <c r="AN108" s="87">
        <f ca="1">IF(AN106=$D$100,SUM(OFFSET(AN104,0,-(MONTH($D$100)-1)):AN104),0)</f>
        <v>0</v>
      </c>
      <c r="AO108" s="87">
        <f ca="1">IF(AO106=$D$100,SUM(OFFSET(AO104,0,-(MONTH($D$100)-1)):AO104),0)</f>
        <v>0</v>
      </c>
      <c r="AP108" s="87">
        <f ca="1">IF(AP106=$D$100,SUM(OFFSET(AP104,0,-(MONTH($D$100)-1)):AP104),0)</f>
        <v>0</v>
      </c>
      <c r="AQ108" s="87">
        <f ca="1">IF(AQ106=$D$100,SUM(OFFSET(AQ104,0,-(MONTH($D$100)-1)):AQ104),0)</f>
        <v>0</v>
      </c>
      <c r="AR108" s="87">
        <f ca="1">IF(AR106=$D$100,SUM(OFFSET(AR104,0,-(MONTH($D$100)-1)):AR104),0)</f>
        <v>0</v>
      </c>
      <c r="AS108" s="87">
        <f ca="1">IF(AS106=$D$100,SUM(OFFSET(AS104,0,-(MONTH($D$100)-1)):AS104),0)</f>
        <v>0</v>
      </c>
      <c r="AT108" s="87">
        <f ca="1">IF(AT106=$D$100,SUM(OFFSET(AT104,0,-(MONTH($D$100)-1)):AT104),0)</f>
        <v>0</v>
      </c>
      <c r="AU108" s="87">
        <f ca="1">IF(AU106=$D$100,SUM(OFFSET(AU104,0,-(MONTH($D$100)-1)):AU104),0)</f>
        <v>0</v>
      </c>
      <c r="AV108" s="87">
        <f ca="1">IF(AV106=$D$100,SUM(OFFSET(AV104,0,-(MONTH($D$100)-1)):AV104),0)</f>
        <v>0</v>
      </c>
      <c r="AW108" s="87">
        <f ca="1">IF(AW106=$D$100,SUM(OFFSET(AW104,0,-(MONTH($D$100)-1)):AW104),0)</f>
        <v>0</v>
      </c>
      <c r="AX108" s="87">
        <f ca="1">IF(AX106=$D$100,SUM(OFFSET(AX104,0,-(MONTH($D$100)-1)):AX104),0)</f>
        <v>0</v>
      </c>
      <c r="AY108" s="87">
        <f ca="1">IF(AY106=$D$100,SUM(OFFSET(AY104,0,-(MONTH($D$100)-1)):AY104),0)</f>
        <v>0</v>
      </c>
      <c r="AZ108" s="87">
        <f ca="1">IF(AZ106=$D$100,SUM(OFFSET(AZ104,0,-(MONTH($D$100)-1)):AZ104),0)</f>
        <v>0</v>
      </c>
      <c r="BA108" s="87">
        <f ca="1">IF(BA106=$D$100,SUM(OFFSET(BA104,0,-(MONTH($D$100)-1)):BA104),0)</f>
        <v>0</v>
      </c>
      <c r="BB108" s="87">
        <f ca="1">IF(BB106=$D$100,SUM(OFFSET(BB104,0,-(MONTH($D$100)-1)):BB104),0)</f>
        <v>0</v>
      </c>
      <c r="BC108" s="87">
        <f ca="1">IF(BC106=$D$100,SUM(OFFSET(BC104,0,-(MONTH($D$100)-1)):BC104),0)</f>
        <v>0</v>
      </c>
      <c r="BD108" s="87">
        <f ca="1">IF(BD106=$D$100,SUM(OFFSET(BD104,0,-(MONTH($D$100)-1)):BD104),0)</f>
        <v>0</v>
      </c>
      <c r="BE108" s="87">
        <f ca="1">IF(BE106=$D$100,SUM(OFFSET(BE104,0,-(MONTH($D$100)-1)):BE104),0)</f>
        <v>0</v>
      </c>
      <c r="BF108" s="87">
        <f ca="1">IF(BF106=$D$100,SUM(OFFSET(BF104,0,-(MONTH($D$100)-1)):BF104),0)</f>
        <v>0</v>
      </c>
      <c r="BG108" s="87">
        <f ca="1">IF(BG106=$D$100,SUM(OFFSET(BG104,0,-(MONTH($D$100)-1)):BG104),0)</f>
        <v>0</v>
      </c>
      <c r="BH108" s="87">
        <f ca="1">IF(BH106=$D$100,SUM(OFFSET(BH104,0,-(MONTH($D$100)-1)):BH104),0)</f>
        <v>0</v>
      </c>
      <c r="BI108" s="87">
        <f ca="1">IF(BI106=$D$100,SUM(OFFSET(BI104,0,-(MONTH($D$100)-1)):BI104),0)</f>
        <v>0</v>
      </c>
      <c r="BJ108" s="87">
        <f ca="1">IF(BJ106=$D$100,SUM(OFFSET(BJ104,0,-(MONTH($D$100)-1)):BJ104),0)</f>
        <v>0</v>
      </c>
      <c r="BK108" s="87">
        <f ca="1">IF(BK106=$D$100,SUM(OFFSET(BK104,0,-(MONTH($D$100)-1)):BK104),0)</f>
        <v>0</v>
      </c>
      <c r="BL108" s="87">
        <f ca="1">IF(BL106=$D$100,SUM(OFFSET(BL104,0,-(MONTH($D$100)-1)):BL104),0)</f>
        <v>0</v>
      </c>
      <c r="BM108" s="87">
        <f ca="1">IF(BM106=$D$100,SUM(OFFSET(BM104,0,-(MONTH($D$100)-1)):BM104),0)</f>
        <v>0</v>
      </c>
      <c r="BN108" s="87">
        <f ca="1">IF(BN106=$D$100,SUM(OFFSET(BN104,0,-(MONTH($D$100)-1)):BN104),0)</f>
        <v>0</v>
      </c>
      <c r="BO108" s="87">
        <f ca="1">IF(BO106=$D$100,SUM(OFFSET(BO104,0,-(MONTH($D$100)-1)):BO104),0)</f>
        <v>0</v>
      </c>
      <c r="BP108" s="87">
        <f ca="1">IF(BP106=$D$100,SUM(OFFSET(BP104,0,-(MONTH($D$100)-1)):BP104),0)</f>
        <v>0</v>
      </c>
      <c r="BQ108" s="87">
        <f ca="1">IF(BQ106=$D$100,SUM(OFFSET(BQ104,0,-(MONTH($D$100)-1)):BQ104),0)</f>
        <v>0</v>
      </c>
      <c r="BR108" s="87">
        <f ca="1">IF(BR106=$D$100,SUM(OFFSET(BR104,0,-(MONTH($D$100)-1)):BR104),0)</f>
        <v>0</v>
      </c>
      <c r="BS108" s="87">
        <f ca="1">IF(BS106=$D$100,SUM(OFFSET(BS104,0,-(MONTH($D$100)-1)):BS104),0)</f>
        <v>0</v>
      </c>
      <c r="BT108" s="87">
        <f ca="1">IF(BT106=$D$100,SUM(OFFSET(BT104,0,-(MONTH($D$100)-1)):BT104),0)</f>
        <v>0</v>
      </c>
      <c r="BU108" s="87">
        <f ca="1">IF(BU106=$D$100,SUM(OFFSET(BU104,0,-(MONTH($D$100)-1)):BU104),0)</f>
        <v>0</v>
      </c>
      <c r="BV108" s="87">
        <f ca="1">IF(BV106=$D$100,SUM(OFFSET(BV104,0,-(MONTH($D$100)-1)):BV104),0)</f>
        <v>0</v>
      </c>
      <c r="BW108" s="87">
        <f ca="1">IF(BW106=$D$100,SUM(OFFSET(BW104,0,-(MONTH($D$100)-1)):BW104),0)</f>
        <v>0</v>
      </c>
      <c r="BX108" s="87">
        <f ca="1">IF(BX106=$D$100,SUM(OFFSET(BX104,0,-(MONTH($D$100)-1)):BX104),0)</f>
        <v>0</v>
      </c>
      <c r="BY108" s="87">
        <f ca="1">IF(BY106=$D$100,SUM(OFFSET(BY104,0,-(MONTH($D$100)-1)):BY104),0)</f>
        <v>0</v>
      </c>
      <c r="BZ108" s="87">
        <f ca="1">IF(BZ106=$D$100,SUM(OFFSET(BZ104,0,-(MONTH($D$100)-1)):BZ104),0)</f>
        <v>0</v>
      </c>
      <c r="CA108" s="87">
        <f ca="1">IF(CA106=$D$100,SUM(OFFSET(CA104,0,-(MONTH($D$100)-1)):CA104),0)</f>
        <v>0</v>
      </c>
      <c r="CB108" s="87">
        <f ca="1">IF(CB106=$D$100,SUM(OFFSET(CB104,0,-(MONTH($D$100)-1)):CB104),0)</f>
        <v>0</v>
      </c>
      <c r="CC108" s="87">
        <f ca="1">IF(CC106=$D$100,SUM(OFFSET(CC104,0,-(MONTH($D$100)-1)):CC104),0)</f>
        <v>0</v>
      </c>
      <c r="CD108" s="87">
        <f ca="1">IF(CD106=$D$100,SUM(OFFSET(CD104,0,-(MONTH($D$100)-1)):CD104),0)</f>
        <v>0</v>
      </c>
      <c r="CE108" s="87">
        <f ca="1">IF(CE106=$D$100,SUM(OFFSET(CE104,0,-(MONTH($D$100)-1)):CE104),0)</f>
        <v>0</v>
      </c>
      <c r="CF108" s="87">
        <f ca="1">IF(CF106=$D$100,SUM(OFFSET(CF104,0,-(MONTH($D$100)-1)):CF104),0)</f>
        <v>0</v>
      </c>
      <c r="CG108" s="87">
        <f ca="1">IF(CG106=$D$100,SUM(OFFSET(CG104,0,-(MONTH($D$100)-1)):CG104),0)</f>
        <v>0</v>
      </c>
      <c r="CH108" s="87">
        <f ca="1">IF(CH106=$D$100,SUM(OFFSET(CH104,0,-(MONTH($D$100)-1)):CH104),0)</f>
        <v>0</v>
      </c>
      <c r="CI108" s="87">
        <f ca="1">IF(CI106=$D$100,SUM(OFFSET(CI104,0,-(MONTH($D$100)-1)):CI104),0)</f>
        <v>0</v>
      </c>
      <c r="CJ108" s="87">
        <f ca="1">IF(CJ106=$D$100,SUM(OFFSET(CJ104,0,-(MONTH($D$100)-1)):CJ104),0)</f>
        <v>0</v>
      </c>
      <c r="CK108" s="87">
        <f ca="1">IF(CK106=$D$100,SUM(OFFSET(CK104,0,-(MONTH($D$100)-1)):CK104),0)</f>
        <v>0</v>
      </c>
      <c r="CL108" s="87">
        <f ca="1">IF(CL106=$D$100,SUM(OFFSET(CL104,0,-(MONTH($D$100)-1)):CL104),0)</f>
        <v>0</v>
      </c>
      <c r="CM108" s="87">
        <f ca="1">IF(CM106=$D$100,SUM(OFFSET(CM104,0,-(MONTH($D$100)-1)):CM104),0)</f>
        <v>0</v>
      </c>
      <c r="CN108" s="87">
        <f ca="1">IF(CN106=$D$100,SUM(OFFSET(CN104,0,-(MONTH($D$100)-1)):CN104),0)</f>
        <v>0</v>
      </c>
      <c r="CO108" s="87">
        <f ca="1">IF(CO106=$D$100,SUM(OFFSET(CO104,0,-(MONTH($D$100)-1)):CO104),0)</f>
        <v>0</v>
      </c>
    </row>
    <row r="109" spans="1:93">
      <c r="C109" t="s">
        <v>453</v>
      </c>
      <c r="D109" s="20">
        <f ca="1">IF(D106=EDATE($D$100,12),SUM(OFFSET(D104,0,-11):D104),0)</f>
        <v>0</v>
      </c>
      <c r="E109" s="20">
        <f ca="1">IF(E106=EDATE($D$100,12),SUM(OFFSET(E104,0,-11):E104),0)</f>
        <v>0</v>
      </c>
      <c r="F109" s="20">
        <f ca="1">IF(F106=EDATE($D$100,12),SUM(OFFSET(F104,0,-11):F104),0)</f>
        <v>0</v>
      </c>
      <c r="G109" s="20">
        <f ca="1">IF(G106=EDATE($D$100,12),SUM(OFFSET(G104,0,-11):G104),0)</f>
        <v>0</v>
      </c>
      <c r="H109" s="20">
        <f ca="1">IF(H106=EDATE($D$100,12),SUM(OFFSET(H104,0,-11):H104),0)</f>
        <v>0</v>
      </c>
      <c r="I109" s="20">
        <f ca="1">IF(I106=EDATE($D$100,12),SUM(OFFSET(I104,0,-11):I104),0)</f>
        <v>0</v>
      </c>
      <c r="J109" s="20">
        <f ca="1">IF(J106=EDATE($D$100,12),SUM(OFFSET(J104,0,-11):J104),0)</f>
        <v>0</v>
      </c>
      <c r="K109" s="20">
        <f ca="1">IF(K106=EDATE($D$100,12),SUM(OFFSET(K104,0,-11):K104),0)</f>
        <v>0</v>
      </c>
      <c r="L109" s="20">
        <f ca="1">IF(L106=EDATE($D$100,12),SUM(OFFSET(L104,0,-11):L104),0)</f>
        <v>0</v>
      </c>
      <c r="M109" s="20">
        <f ca="1">IF(M106=EDATE($D$100,12),SUM(OFFSET(M104,0,-11):M104),0)</f>
        <v>0</v>
      </c>
      <c r="N109" s="20">
        <f ca="1">IF(N106=EDATE($D$100,12),SUM(OFFSET(N104,0,-11):N104),0)</f>
        <v>0</v>
      </c>
      <c r="O109" s="20">
        <f ca="1">IF(O106=EDATE($D$100,12),SUM(OFFSET(O104,0,-11):O104),0)</f>
        <v>0</v>
      </c>
      <c r="P109" s="20">
        <f ca="1">IF(P106=EDATE($D$100,12),SUM(OFFSET(P104,0,-11):P104),0)</f>
        <v>0</v>
      </c>
      <c r="Q109" s="20">
        <f ca="1">IF(Q106=EDATE($D$100,12),SUM(OFFSET(Q104,0,-11):Q104),0)</f>
        <v>0</v>
      </c>
      <c r="R109" s="20">
        <f ca="1">IF(R106=EDATE($D$100,12),SUM(OFFSET(R104,0,-11):R104),0)</f>
        <v>0</v>
      </c>
      <c r="S109" s="20">
        <f ca="1">IF(S106=EDATE($D$100,12),SUM(OFFSET(S104,0,-11):S104),0)</f>
        <v>0</v>
      </c>
      <c r="T109" s="20">
        <f ca="1">IF(T106=EDATE($D$100,12),SUM(OFFSET(T104,0,-11):T104),0)</f>
        <v>0</v>
      </c>
      <c r="U109" s="20">
        <f ca="1">IF(U106=EDATE($D$100,12),SUM(OFFSET(U104,0,-11):U104),0)</f>
        <v>0</v>
      </c>
      <c r="V109" s="20">
        <f ca="1">IF(V106=EDATE($D$100,12),SUM(OFFSET(V104,0,-11):V104),0)</f>
        <v>0</v>
      </c>
      <c r="W109" s="20">
        <f ca="1">IF(W106=EDATE($D$100,12),SUM(OFFSET(W104,0,-11):W104),0)</f>
        <v>0</v>
      </c>
      <c r="X109" s="20">
        <f ca="1">IF(X106=EDATE($D$100,12),SUM(OFFSET(X104,0,-11):X104),0)</f>
        <v>0</v>
      </c>
      <c r="Y109" s="20">
        <f ca="1">IF(Y106=EDATE($D$100,12),SUM(OFFSET(Y104,0,-11):Y104),0)</f>
        <v>0</v>
      </c>
      <c r="Z109" s="20">
        <f ca="1">IF(Z106=EDATE($D$100,12),SUM(OFFSET(Z104,0,-11):Z104),0)</f>
        <v>0</v>
      </c>
      <c r="AA109" s="20">
        <f ca="1">IF(AA106=EDATE($D$100,12),SUM(OFFSET(AA104,0,-11):AA104),0)</f>
        <v>0</v>
      </c>
      <c r="AB109" s="20">
        <f ca="1">IF(AB106=EDATE($D$100,12),SUM(OFFSET(AB104,0,-11):AB104),0)</f>
        <v>0</v>
      </c>
      <c r="AC109" s="20">
        <f ca="1">IF(AC106=EDATE($D$100,12),SUM(OFFSET(AC104,0,-11):AC104),0)</f>
        <v>0</v>
      </c>
      <c r="AD109" s="20">
        <f ca="1">IF(AD106=EDATE($D$100,12),SUM(OFFSET(AD104,0,-11):AD104),0)</f>
        <v>0</v>
      </c>
      <c r="AE109" s="20">
        <f ca="1">IF(AE106=EDATE($D$100,12),SUM(OFFSET(AE104,0,-11):AE104),0)</f>
        <v>0</v>
      </c>
      <c r="AF109" s="20">
        <f ca="1">IF(AF106=EDATE($D$100,12),SUM(OFFSET(AF104,0,-11):AF104),0)</f>
        <v>0</v>
      </c>
      <c r="AG109" s="20">
        <f ca="1">IF(AG106=EDATE($D$100,12),SUM(OFFSET(AG104,0,-11):AG104),0)</f>
        <v>0</v>
      </c>
      <c r="AH109" s="20">
        <f ca="1">IF(AH106=EDATE($D$100,12),SUM(OFFSET(AH104,0,-11):AH104),0)</f>
        <v>0</v>
      </c>
      <c r="AI109" s="20">
        <f ca="1">IF(AI106=EDATE($D$100,12),SUM(OFFSET(AI104,0,-11):AI104),0)</f>
        <v>0</v>
      </c>
      <c r="AJ109" s="20">
        <f ca="1">IF(AJ106=EDATE($D$100,12),SUM(OFFSET(AJ104,0,-11):AJ104),0)</f>
        <v>0</v>
      </c>
      <c r="AK109" s="20">
        <f ca="1">IF(AK106=EDATE($D$100,12),SUM(OFFSET(AK104,0,-11):AK104),0)</f>
        <v>0</v>
      </c>
      <c r="AL109" s="20">
        <f ca="1">IF(AL106=EDATE($D$100,12),SUM(OFFSET(AL104,0,-11):AL104),0)</f>
        <v>0</v>
      </c>
      <c r="AM109" s="20">
        <f ca="1">IF(AM106=EDATE($D$100,12),SUM(OFFSET(AM104,0,-11):AM104),0)</f>
        <v>0</v>
      </c>
      <c r="AN109" s="20">
        <f ca="1">IF(AN106=EDATE($D$100,12),SUM(OFFSET(AN104,0,-11):AN104),0)</f>
        <v>0</v>
      </c>
      <c r="AO109" s="20">
        <f ca="1">IF(AO106=EDATE($D$100,12),SUM(OFFSET(AO104,0,-11):AO104),0)</f>
        <v>0</v>
      </c>
      <c r="AP109" s="20">
        <f ca="1">IF(AP106=EDATE($D$100,12),SUM(OFFSET(AP104,0,-11):AP104),0)</f>
        <v>0</v>
      </c>
      <c r="AQ109" s="20">
        <f ca="1">IF(AQ106=EDATE($D$100,12),SUM(OFFSET(AQ104,0,-11):AQ104),0)</f>
        <v>0</v>
      </c>
      <c r="AR109" s="20">
        <f ca="1">IF(AR106=EDATE($D$100,12),SUM(OFFSET(AR104,0,-11):AR104),0)</f>
        <v>344042.89920000004</v>
      </c>
      <c r="AS109" s="20">
        <f ca="1">IF(AS106=EDATE($D$100,12),SUM(OFFSET(AS104,0,-11):AS104),0)</f>
        <v>0</v>
      </c>
      <c r="AT109" s="20">
        <f ca="1">IF(AT106=EDATE($D$100,12),SUM(OFFSET(AT104,0,-11):AT104),0)</f>
        <v>0</v>
      </c>
      <c r="AU109" s="20">
        <f ca="1">IF(AU106=EDATE($D$100,12),SUM(OFFSET(AU104,0,-11):AU104),0)</f>
        <v>0</v>
      </c>
      <c r="AV109" s="20">
        <f ca="1">IF(AV106=EDATE($D$100,12),SUM(OFFSET(AV104,0,-11):AV104),0)</f>
        <v>0</v>
      </c>
      <c r="AW109" s="20">
        <f ca="1">IF(AW106=EDATE($D$100,12),SUM(OFFSET(AW104,0,-11):AW104),0)</f>
        <v>0</v>
      </c>
      <c r="AX109" s="20">
        <f ca="1">IF(AX106=EDATE($D$100,12),SUM(OFFSET(AX104,0,-11):AX104),0)</f>
        <v>0</v>
      </c>
      <c r="AY109" s="20">
        <f ca="1">IF(AY106=EDATE($D$100,12),SUM(OFFSET(AY104,0,-11):AY104),0)</f>
        <v>0</v>
      </c>
      <c r="AZ109" s="20">
        <f ca="1">IF(AZ106=EDATE($D$100,12),SUM(OFFSET(AZ104,0,-11):AZ104),0)</f>
        <v>0</v>
      </c>
      <c r="BA109" s="20">
        <f ca="1">IF(BA106=EDATE($D$100,12),SUM(OFFSET(BA104,0,-11):BA104),0)</f>
        <v>0</v>
      </c>
      <c r="BB109" s="20">
        <f ca="1">IF(BB106=EDATE($D$100,12),SUM(OFFSET(BB104,0,-11):BB104),0)</f>
        <v>0</v>
      </c>
      <c r="BC109" s="20">
        <f ca="1">IF(BC106=EDATE($D$100,12),SUM(OFFSET(BC104,0,-11):BC104),0)</f>
        <v>0</v>
      </c>
      <c r="BD109" s="20">
        <f ca="1">IF(BD106=EDATE($D$100,12),SUM(OFFSET(BD104,0,-11):BD104),0)</f>
        <v>0</v>
      </c>
      <c r="BE109" s="20">
        <f ca="1">IF(BE106=EDATE($D$100,12),SUM(OFFSET(BE104,0,-11):BE104),0)</f>
        <v>0</v>
      </c>
      <c r="BF109" s="20">
        <f ca="1">IF(BF106=EDATE($D$100,12),SUM(OFFSET(BF104,0,-11):BF104),0)</f>
        <v>0</v>
      </c>
      <c r="BG109" s="20">
        <f ca="1">IF(BG106=EDATE($D$100,12),SUM(OFFSET(BG104,0,-11):BG104),0)</f>
        <v>0</v>
      </c>
      <c r="BH109" s="20">
        <f ca="1">IF(BH106=EDATE($D$100,12),SUM(OFFSET(BH104,0,-11):BH104),0)</f>
        <v>0</v>
      </c>
      <c r="BI109" s="20">
        <f ca="1">IF(BI106=EDATE($D$100,12),SUM(OFFSET(BI104,0,-11):BI104),0)</f>
        <v>0</v>
      </c>
      <c r="BJ109" s="20">
        <f ca="1">IF(BJ106=EDATE($D$100,12),SUM(OFFSET(BJ104,0,-11):BJ104),0)</f>
        <v>0</v>
      </c>
      <c r="BK109" s="20">
        <f ca="1">IF(BK106=EDATE($D$100,12),SUM(OFFSET(BK104,0,-11):BK104),0)</f>
        <v>0</v>
      </c>
      <c r="BL109" s="20">
        <f ca="1">IF(BL106=EDATE($D$100,12),SUM(OFFSET(BL104,0,-11):BL104),0)</f>
        <v>0</v>
      </c>
      <c r="BM109" s="20">
        <f ca="1">IF(BM106=EDATE($D$100,12),SUM(OFFSET(BM104,0,-11):BM104),0)</f>
        <v>0</v>
      </c>
      <c r="BN109" s="20">
        <f ca="1">IF(BN106=EDATE($D$100,12),SUM(OFFSET(BN104,0,-11):BN104),0)</f>
        <v>0</v>
      </c>
      <c r="BO109" s="20">
        <f ca="1">IF(BO106=EDATE($D$100,12),SUM(OFFSET(BO104,0,-11):BO104),0)</f>
        <v>0</v>
      </c>
      <c r="BP109" s="20">
        <f ca="1">IF(BP106=EDATE($D$100,12),SUM(OFFSET(BP104,0,-11):BP104),0)</f>
        <v>0</v>
      </c>
      <c r="BQ109" s="20">
        <f ca="1">IF(BQ106=EDATE($D$100,12),SUM(OFFSET(BQ104,0,-11):BQ104),0)</f>
        <v>0</v>
      </c>
      <c r="BR109" s="20">
        <f ca="1">IF(BR106=EDATE($D$100,12),SUM(OFFSET(BR104,0,-11):BR104),0)</f>
        <v>0</v>
      </c>
      <c r="BS109" s="20">
        <f ca="1">IF(BS106=EDATE($D$100,12),SUM(OFFSET(BS104,0,-11):BS104),0)</f>
        <v>0</v>
      </c>
      <c r="BT109" s="20">
        <f ca="1">IF(BT106=EDATE($D$100,12),SUM(OFFSET(BT104,0,-11):BT104),0)</f>
        <v>0</v>
      </c>
      <c r="BU109" s="20">
        <f ca="1">IF(BU106=EDATE($D$100,12),SUM(OFFSET(BU104,0,-11):BU104),0)</f>
        <v>0</v>
      </c>
      <c r="BV109" s="20">
        <f ca="1">IF(BV106=EDATE($D$100,12),SUM(OFFSET(BV104,0,-11):BV104),0)</f>
        <v>0</v>
      </c>
      <c r="BW109" s="20">
        <f ca="1">IF(BW106=EDATE($D$100,12),SUM(OFFSET(BW104,0,-11):BW104),0)</f>
        <v>0</v>
      </c>
      <c r="BX109" s="20">
        <f ca="1">IF(BX106=EDATE($D$100,12),SUM(OFFSET(BX104,0,-11):BX104),0)</f>
        <v>0</v>
      </c>
      <c r="BY109" s="20">
        <f ca="1">IF(BY106=EDATE($D$100,12),SUM(OFFSET(BY104,0,-11):BY104),0)</f>
        <v>0</v>
      </c>
      <c r="BZ109" s="20">
        <f ca="1">IF(BZ106=EDATE($D$100,12),SUM(OFFSET(BZ104,0,-11):BZ104),0)</f>
        <v>0</v>
      </c>
      <c r="CA109" s="20">
        <f ca="1">IF(CA106=EDATE($D$100,12),SUM(OFFSET(CA104,0,-11):CA104),0)</f>
        <v>0</v>
      </c>
      <c r="CB109" s="20">
        <f ca="1">IF(CB106=EDATE($D$100,12),SUM(OFFSET(CB104,0,-11):CB104),0)</f>
        <v>0</v>
      </c>
      <c r="CC109" s="20">
        <f ca="1">IF(CC106=EDATE($D$100,12),SUM(OFFSET(CC104,0,-11):CC104),0)</f>
        <v>0</v>
      </c>
      <c r="CD109" s="20">
        <f ca="1">IF(CD106=EDATE($D$100,12),SUM(OFFSET(CD104,0,-11):CD104),0)</f>
        <v>0</v>
      </c>
      <c r="CE109" s="20">
        <f ca="1">IF(CE106=EDATE($D$100,12),SUM(OFFSET(CE104,0,-11):CE104),0)</f>
        <v>0</v>
      </c>
      <c r="CF109" s="20">
        <f ca="1">IF(CF106=EDATE($D$100,12),SUM(OFFSET(CF104,0,-11):CF104),0)</f>
        <v>0</v>
      </c>
      <c r="CG109" s="20">
        <f ca="1">IF(CG106=EDATE($D$100,12),SUM(OFFSET(CG104,0,-11):CG104),0)</f>
        <v>0</v>
      </c>
      <c r="CH109" s="20">
        <f ca="1">IF(CH106=EDATE($D$100,12),SUM(OFFSET(CH104,0,-11):CH104),0)</f>
        <v>0</v>
      </c>
      <c r="CI109" s="20">
        <f ca="1">IF(CI106=EDATE($D$100,12),SUM(OFFSET(CI104,0,-11):CI104),0)</f>
        <v>0</v>
      </c>
      <c r="CJ109" s="20">
        <f ca="1">IF(CJ106=EDATE($D$100,12),SUM(OFFSET(CJ104,0,-11):CJ104),0)</f>
        <v>0</v>
      </c>
      <c r="CK109" s="20">
        <f ca="1">IF(CK106=EDATE($D$100,12),SUM(OFFSET(CK104,0,-11):CK104),0)</f>
        <v>0</v>
      </c>
      <c r="CL109" s="20">
        <f ca="1">IF(CL106=EDATE($D$100,12),SUM(OFFSET(CL104,0,-11):CL104),0)</f>
        <v>0</v>
      </c>
      <c r="CM109" s="20">
        <f ca="1">IF(CM106=EDATE($D$100,12),SUM(OFFSET(CM104,0,-11):CM104),0)</f>
        <v>0</v>
      </c>
      <c r="CN109" s="20">
        <f ca="1">IF(CN106=EDATE($D$100,12),SUM(OFFSET(CN104,0,-11):CN104),0)</f>
        <v>0</v>
      </c>
      <c r="CO109" s="20">
        <f ca="1">IF(CO106=EDATE($D$100,12),SUM(OFFSET(CO104,0,-11):CO104),0)</f>
        <v>0</v>
      </c>
    </row>
    <row r="110" spans="1:93">
      <c r="C110" t="s">
        <v>454</v>
      </c>
      <c r="D110" s="87">
        <f ca="1">IF(AND(YEAR(D106)&gt;YEAR($D$99),YEAR(D106)&lt;YEAR($D$100)),IF(MONTH(D106)=12,SUM(OFFSET(D104,0,-11):D104),0),0)</f>
        <v>0</v>
      </c>
      <c r="E110" s="87">
        <f ca="1">IF(AND(YEAR(E106)&gt;YEAR($D$99),YEAR(E106)&lt;YEAR($D$100)),IF(MONTH(E106)=12,SUM(OFFSET(E104,0,-11):E104),0),0)</f>
        <v>0</v>
      </c>
      <c r="F110" s="87">
        <f ca="1">IF(AND(YEAR(F106)&gt;YEAR($D$99),YEAR(F106)&lt;YEAR($D$100)),IF(MONTH(F106)=12,SUM(OFFSET(F104,0,-11):F104),0),0)</f>
        <v>0</v>
      </c>
      <c r="G110" s="87">
        <f ca="1">IF(AND(YEAR(G106)&gt;YEAR($D$99),YEAR(G106)&lt;YEAR($D$100)),IF(MONTH(G106)=12,SUM(OFFSET(G104,0,-11):G104),0),0)</f>
        <v>0</v>
      </c>
      <c r="H110" s="87">
        <f ca="1">IF(AND(YEAR(H106)&gt;YEAR($D$99),YEAR(H106)&lt;YEAR($D$100)),IF(MONTH(H106)=12,SUM(OFFSET(H104,0,-11):H104),0),0)</f>
        <v>0</v>
      </c>
      <c r="I110" s="87">
        <f ca="1">IF(AND(YEAR(I106)&gt;YEAR($D$99),YEAR(I106)&lt;YEAR($D$100)),IF(MONTH(I106)=12,SUM(OFFSET(I104,0,-11):I104),0),0)</f>
        <v>0</v>
      </c>
      <c r="J110" s="87">
        <f ca="1">IF(AND(YEAR(J106)&gt;YEAR($D$99),YEAR(J106)&lt;YEAR($D$100)),IF(MONTH(J106)=12,SUM(OFFSET(J104,0,-11):J104),0),0)</f>
        <v>0</v>
      </c>
      <c r="K110" s="87">
        <f ca="1">IF(AND(YEAR(K106)&gt;YEAR($D$99),YEAR(K106)&lt;YEAR($D$100)),IF(MONTH(K106)=12,SUM(OFFSET(K104,0,-11):K104),0),0)</f>
        <v>0</v>
      </c>
      <c r="L110" s="87">
        <f ca="1">IF(AND(YEAR(L106)&gt;YEAR($D$99),YEAR(L106)&lt;YEAR($D$100)),IF(MONTH(L106)=12,SUM(OFFSET(L104,0,-11):L104),0),0)</f>
        <v>0</v>
      </c>
      <c r="M110" s="87">
        <f ca="1">IF(AND(YEAR(M106)&gt;YEAR($D$99),YEAR(M106)&lt;YEAR($D$100)),IF(MONTH(M106)=12,SUM(OFFSET(M104,0,-11):M104),0),0)</f>
        <v>0</v>
      </c>
      <c r="N110" s="87">
        <f ca="1">IF(AND(YEAR(N106)&gt;YEAR($D$99),YEAR(N106)&lt;YEAR($D$100)),IF(MONTH(N106)=12,SUM(OFFSET(N104,0,-11):N104),0),0)</f>
        <v>0</v>
      </c>
      <c r="O110" s="87">
        <f ca="1">IF(AND(YEAR(O106)&gt;YEAR($D$99),YEAR(O106)&lt;YEAR($D$100)),IF(MONTH(O106)=12,SUM(OFFSET(O104,0,-11):O104),0),0)</f>
        <v>0</v>
      </c>
      <c r="P110" s="87">
        <f ca="1">IF(AND(YEAR(P106)&gt;YEAR($D$99),YEAR(P106)&lt;YEAR($D$100)),IF(MONTH(P106)=12,SUM(OFFSET(P104,0,-11):P104),0),0)</f>
        <v>0</v>
      </c>
      <c r="Q110" s="87">
        <f ca="1">IF(AND(YEAR(Q106)&gt;YEAR($D$99),YEAR(Q106)&lt;YEAR($D$100)),IF(MONTH(Q106)=12,SUM(OFFSET(Q104,0,-11):Q104),0),0)</f>
        <v>0</v>
      </c>
      <c r="R110" s="87">
        <f ca="1">IF(AND(YEAR(R106)&gt;YEAR($D$99),YEAR(R106)&lt;YEAR($D$100)),IF(MONTH(R106)=12,SUM(OFFSET(R104,0,-11):R104),0),0)</f>
        <v>0</v>
      </c>
      <c r="S110" s="87">
        <f ca="1">IF(AND(YEAR(S106)&gt;YEAR($D$99),YEAR(S106)&lt;YEAR($D$100)),IF(MONTH(S106)=12,SUM(OFFSET(S104,0,-11):S104),0),0)</f>
        <v>0</v>
      </c>
      <c r="T110" s="87">
        <f ca="1">IF(AND(YEAR(T106)&gt;YEAR($D$99),YEAR(T106)&lt;YEAR($D$100)),IF(MONTH(T106)=12,SUM(OFFSET(T104,0,-11):T104),0),0)</f>
        <v>0</v>
      </c>
      <c r="U110" s="87">
        <f ca="1">IF(AND(YEAR(U106)&gt;YEAR($D$99),YEAR(U106)&lt;YEAR($D$100)),IF(MONTH(U106)=12,SUM(OFFSET(U104,0,-11):U104),0),0)</f>
        <v>0</v>
      </c>
      <c r="V110" s="87">
        <f ca="1">IF(AND(YEAR(V106)&gt;YEAR($D$99),YEAR(V106)&lt;YEAR($D$100)),IF(MONTH(V106)=12,SUM(OFFSET(V104,0,-11):V104),0),0)</f>
        <v>0</v>
      </c>
      <c r="W110" s="87">
        <f ca="1">IF(AND(YEAR(W106)&gt;YEAR($D$99),YEAR(W106)&lt;YEAR($D$100)),IF(MONTH(W106)=12,SUM(OFFSET(W104,0,-11):W104),0),0)</f>
        <v>307801.72800000006</v>
      </c>
      <c r="X110" s="87">
        <f ca="1">IF(AND(YEAR(X106)&gt;YEAR($D$99),YEAR(X106)&lt;YEAR($D$100)),IF(MONTH(X106)=12,SUM(OFFSET(X104,0,-11):X104),0),0)</f>
        <v>0</v>
      </c>
      <c r="Y110" s="87">
        <f ca="1">IF(AND(YEAR(Y106)&gt;YEAR($D$99),YEAR(Y106)&lt;YEAR($D$100)),IF(MONTH(Y106)=12,SUM(OFFSET(Y104,0,-11):Y104),0),0)</f>
        <v>0</v>
      </c>
      <c r="Z110" s="87">
        <f ca="1">IF(AND(YEAR(Z106)&gt;YEAR($D$99),YEAR(Z106)&lt;YEAR($D$100)),IF(MONTH(Z106)=12,SUM(OFFSET(Z104,0,-11):Z104),0),0)</f>
        <v>0</v>
      </c>
      <c r="AA110" s="87">
        <f ca="1">IF(AND(YEAR(AA106)&gt;YEAR($D$99),YEAR(AA106)&lt;YEAR($D$100)),IF(MONTH(AA106)=12,SUM(OFFSET(AA104,0,-11):AA104),0),0)</f>
        <v>0</v>
      </c>
      <c r="AB110" s="87">
        <f ca="1">IF(AND(YEAR(AB106)&gt;YEAR($D$99),YEAR(AB106)&lt;YEAR($D$100)),IF(MONTH(AB106)=12,SUM(OFFSET(AB104,0,-11):AB104),0),0)</f>
        <v>0</v>
      </c>
      <c r="AC110" s="87">
        <f ca="1">IF(AND(YEAR(AC106)&gt;YEAR($D$99),YEAR(AC106)&lt;YEAR($D$100)),IF(MONTH(AC106)=12,SUM(OFFSET(AC104,0,-11):AC104),0),0)</f>
        <v>0</v>
      </c>
      <c r="AD110" s="87">
        <f ca="1">IF(AND(YEAR(AD106)&gt;YEAR($D$99),YEAR(AD106)&lt;YEAR($D$100)),IF(MONTH(AD106)=12,SUM(OFFSET(AD104,0,-11):AD104),0),0)</f>
        <v>0</v>
      </c>
      <c r="AE110" s="87">
        <f ca="1">IF(AND(YEAR(AE106)&gt;YEAR($D$99),YEAR(AE106)&lt;YEAR($D$100)),IF(MONTH(AE106)=12,SUM(OFFSET(AE104,0,-11):AE104),0),0)</f>
        <v>0</v>
      </c>
      <c r="AF110" s="87">
        <f ca="1">IF(AND(YEAR(AF106)&gt;YEAR($D$99),YEAR(AF106)&lt;YEAR($D$100)),IF(MONTH(AF106)=12,SUM(OFFSET(AF104,0,-11):AF104),0),0)</f>
        <v>0</v>
      </c>
      <c r="AG110" s="87">
        <f ca="1">IF(AND(YEAR(AG106)&gt;YEAR($D$99),YEAR(AG106)&lt;YEAR($D$100)),IF(MONTH(AG106)=12,SUM(OFFSET(AG104,0,-11):AG104),0),0)</f>
        <v>0</v>
      </c>
      <c r="AH110" s="87">
        <f ca="1">IF(AND(YEAR(AH106)&gt;YEAR($D$99),YEAR(AH106)&lt;YEAR($D$100)),IF(MONTH(AH106)=12,SUM(OFFSET(AH104,0,-11):AH104),0),0)</f>
        <v>0</v>
      </c>
      <c r="AI110" s="87">
        <f ca="1">IF(AND(YEAR(AI106)&gt;YEAR($D$99),YEAR(AI106)&lt;YEAR($D$100)),IF(MONTH(AI106)=12,SUM(OFFSET(AI104,0,-11):AI104),0),0)</f>
        <v>0</v>
      </c>
      <c r="AJ110" s="87">
        <f ca="1">IF(AND(YEAR(AJ106)&gt;YEAR($D$99),YEAR(AJ106)&lt;YEAR($D$100)),IF(MONTH(AJ106)=12,SUM(OFFSET(AJ104,0,-11):AJ104),0),0)</f>
        <v>0</v>
      </c>
      <c r="AK110" s="87">
        <f ca="1">IF(AND(YEAR(AK106)&gt;YEAR($D$99),YEAR(AK106)&lt;YEAR($D$100)),IF(MONTH(AK106)=12,SUM(OFFSET(AK104,0,-11):AK104),0),0)</f>
        <v>0</v>
      </c>
      <c r="AL110" s="87">
        <f ca="1">IF(AND(YEAR(AL106)&gt;YEAR($D$99),YEAR(AL106)&lt;YEAR($D$100)),IF(MONTH(AL106)=12,SUM(OFFSET(AL104,0,-11):AL104),0),0)</f>
        <v>0</v>
      </c>
      <c r="AM110" s="87">
        <f ca="1">IF(AND(YEAR(AM106)&gt;YEAR($D$99),YEAR(AM106)&lt;YEAR($D$100)),IF(MONTH(AM106)=12,SUM(OFFSET(AM104,0,-11):AM104),0),0)</f>
        <v>0</v>
      </c>
      <c r="AN110" s="87">
        <f ca="1">IF(AND(YEAR(AN106)&gt;YEAR($D$99),YEAR(AN106)&lt;YEAR($D$100)),IF(MONTH(AN106)=12,SUM(OFFSET(AN104,0,-11):AN104),0),0)</f>
        <v>0</v>
      </c>
      <c r="AO110" s="87">
        <f ca="1">IF(AND(YEAR(AO106)&gt;YEAR($D$99),YEAR(AO106)&lt;YEAR($D$100)),IF(MONTH(AO106)=12,SUM(OFFSET(AO104,0,-11):AO104),0),0)</f>
        <v>0</v>
      </c>
      <c r="AP110" s="87">
        <f ca="1">IF(AND(YEAR(AP106)&gt;YEAR($D$99),YEAR(AP106)&lt;YEAR($D$100)),IF(MONTH(AP106)=12,SUM(OFFSET(AP104,0,-11):AP104),0),0)</f>
        <v>0</v>
      </c>
      <c r="AQ110" s="87">
        <f ca="1">IF(AND(YEAR(AQ106)&gt;YEAR($D$99),YEAR(AQ106)&lt;YEAR($D$100)),IF(MONTH(AQ106)=12,SUM(OFFSET(AQ104,0,-11):AQ104),0),0)</f>
        <v>0</v>
      </c>
      <c r="AR110" s="87">
        <f ca="1">IF(AND(YEAR(AR106)&gt;YEAR($D$99),YEAR(AR106)&lt;YEAR($D$100)),IF(MONTH(AR106)=12,SUM(OFFSET(AR104,0,-11):AR104),0),0)</f>
        <v>0</v>
      </c>
      <c r="AS110" s="87">
        <f ca="1">IF(AND(YEAR(AS106)&gt;YEAR($D$99),YEAR(AS106)&lt;YEAR($D$100)),IF(MONTH(AS106)=12,SUM(OFFSET(AS104,0,-11):AS104),0),0)</f>
        <v>0</v>
      </c>
      <c r="AT110" s="87">
        <f ca="1">IF(AND(YEAR(AT106)&gt;YEAR($D$99),YEAR(AT106)&lt;YEAR($D$100)),IF(MONTH(AT106)=12,SUM(OFFSET(AT104,0,-11):AT104),0),0)</f>
        <v>0</v>
      </c>
      <c r="AU110" s="87">
        <f ca="1">IF(AND(YEAR(AU106)&gt;YEAR($D$99),YEAR(AU106)&lt;YEAR($D$100)),IF(MONTH(AU106)=12,SUM(OFFSET(AU104,0,-11):AU104),0),0)</f>
        <v>0</v>
      </c>
      <c r="AV110" s="87">
        <f ca="1">IF(AND(YEAR(AV106)&gt;YEAR($D$99),YEAR(AV106)&lt;YEAR($D$100)),IF(MONTH(AV106)=12,SUM(OFFSET(AV104,0,-11):AV104),0),0)</f>
        <v>0</v>
      </c>
      <c r="AW110" s="87">
        <f ca="1">IF(AND(YEAR(AW106)&gt;YEAR($D$99),YEAR(AW106)&lt;YEAR($D$100)),IF(MONTH(AW106)=12,SUM(OFFSET(AW104,0,-11):AW104),0),0)</f>
        <v>0</v>
      </c>
      <c r="AX110" s="87">
        <f ca="1">IF(AND(YEAR(AX106)&gt;YEAR($D$99),YEAR(AX106)&lt;YEAR($D$100)),IF(MONTH(AX106)=12,SUM(OFFSET(AX104,0,-11):AX104),0),0)</f>
        <v>0</v>
      </c>
      <c r="AY110" s="87">
        <f ca="1">IF(AND(YEAR(AY106)&gt;YEAR($D$99),YEAR(AY106)&lt;YEAR($D$100)),IF(MONTH(AY106)=12,SUM(OFFSET(AY104,0,-11):AY104),0),0)</f>
        <v>0</v>
      </c>
      <c r="AZ110" s="87">
        <f ca="1">IF(AND(YEAR(AZ106)&gt;YEAR($D$99),YEAR(AZ106)&lt;YEAR($D$100)),IF(MONTH(AZ106)=12,SUM(OFFSET(AZ104,0,-11):AZ104),0),0)</f>
        <v>0</v>
      </c>
      <c r="BA110" s="87">
        <f ca="1">IF(AND(YEAR(BA106)&gt;YEAR($D$99),YEAR(BA106)&lt;YEAR($D$100)),IF(MONTH(BA106)=12,SUM(OFFSET(BA104,0,-11):BA104),0),0)</f>
        <v>0</v>
      </c>
      <c r="BB110" s="87">
        <f ca="1">IF(AND(YEAR(BB106)&gt;YEAR($D$99),YEAR(BB106)&lt;YEAR($D$100)),IF(MONTH(BB106)=12,SUM(OFFSET(BB104,0,-11):BB104),0),0)</f>
        <v>0</v>
      </c>
      <c r="BC110" s="87">
        <f ca="1">IF(AND(YEAR(BC106)&gt;YEAR($D$99),YEAR(BC106)&lt;YEAR($D$100)),IF(MONTH(BC106)=12,SUM(OFFSET(BC104,0,-11):BC104),0),0)</f>
        <v>0</v>
      </c>
      <c r="BD110" s="87">
        <f ca="1">IF(AND(YEAR(BD106)&gt;YEAR($D$99),YEAR(BD106)&lt;YEAR($D$100)),IF(MONTH(BD106)=12,SUM(OFFSET(BD104,0,-11):BD104),0),0)</f>
        <v>0</v>
      </c>
      <c r="BE110" s="87">
        <f ca="1">IF(AND(YEAR(BE106)&gt;YEAR($D$99),YEAR(BE106)&lt;YEAR($D$100)),IF(MONTH(BE106)=12,SUM(OFFSET(BE104,0,-11):BE104),0),0)</f>
        <v>0</v>
      </c>
      <c r="BF110" s="87">
        <f ca="1">IF(AND(YEAR(BF106)&gt;YEAR($D$99),YEAR(BF106)&lt;YEAR($D$100)),IF(MONTH(BF106)=12,SUM(OFFSET(BF104,0,-11):BF104),0),0)</f>
        <v>0</v>
      </c>
      <c r="BG110" s="87">
        <f ca="1">IF(AND(YEAR(BG106)&gt;YEAR($D$99),YEAR(BG106)&lt;YEAR($D$100)),IF(MONTH(BG106)=12,SUM(OFFSET(BG104,0,-11):BG104),0),0)</f>
        <v>0</v>
      </c>
      <c r="BH110" s="87">
        <f ca="1">IF(AND(YEAR(BH106)&gt;YEAR($D$99),YEAR(BH106)&lt;YEAR($D$100)),IF(MONTH(BH106)=12,SUM(OFFSET(BH104,0,-11):BH104),0),0)</f>
        <v>0</v>
      </c>
      <c r="BI110" s="87">
        <f ca="1">IF(AND(YEAR(BI106)&gt;YEAR($D$99),YEAR(BI106)&lt;YEAR($D$100)),IF(MONTH(BI106)=12,SUM(OFFSET(BI104,0,-11):BI104),0),0)</f>
        <v>0</v>
      </c>
      <c r="BJ110" s="87">
        <f ca="1">IF(AND(YEAR(BJ106)&gt;YEAR($D$99),YEAR(BJ106)&lt;YEAR($D$100)),IF(MONTH(BJ106)=12,SUM(OFFSET(BJ104,0,-11):BJ104),0),0)</f>
        <v>0</v>
      </c>
      <c r="BK110" s="87">
        <f ca="1">IF(AND(YEAR(BK106)&gt;YEAR($D$99),YEAR(BK106)&lt;YEAR($D$100)),IF(MONTH(BK106)=12,SUM(OFFSET(BK104,0,-11):BK104),0),0)</f>
        <v>0</v>
      </c>
      <c r="BL110" s="87">
        <f ca="1">IF(AND(YEAR(BL106)&gt;YEAR($D$99),YEAR(BL106)&lt;YEAR($D$100)),IF(MONTH(BL106)=12,SUM(OFFSET(BL104,0,-11):BL104),0),0)</f>
        <v>0</v>
      </c>
      <c r="BM110" s="87">
        <f ca="1">IF(AND(YEAR(BM106)&gt;YEAR($D$99),YEAR(BM106)&lt;YEAR($D$100)),IF(MONTH(BM106)=12,SUM(OFFSET(BM104,0,-11):BM104),0),0)</f>
        <v>0</v>
      </c>
      <c r="BN110" s="87">
        <f ca="1">IF(AND(YEAR(BN106)&gt;YEAR($D$99),YEAR(BN106)&lt;YEAR($D$100)),IF(MONTH(BN106)=12,SUM(OFFSET(BN104,0,-11):BN104),0),0)</f>
        <v>0</v>
      </c>
      <c r="BO110" s="87">
        <f ca="1">IF(AND(YEAR(BO106)&gt;YEAR($D$99),YEAR(BO106)&lt;YEAR($D$100)),IF(MONTH(BO106)=12,SUM(OFFSET(BO104,0,-11):BO104),0),0)</f>
        <v>0</v>
      </c>
      <c r="BP110" s="87">
        <f ca="1">IF(AND(YEAR(BP106)&gt;YEAR($D$99),YEAR(BP106)&lt;YEAR($D$100)),IF(MONTH(BP106)=12,SUM(OFFSET(BP104,0,-11):BP104),0),0)</f>
        <v>0</v>
      </c>
      <c r="BQ110" s="87">
        <f ca="1">IF(AND(YEAR(BQ106)&gt;YEAR($D$99),YEAR(BQ106)&lt;YEAR($D$100)),IF(MONTH(BQ106)=12,SUM(OFFSET(BQ104,0,-11):BQ104),0),0)</f>
        <v>0</v>
      </c>
      <c r="BR110" s="87">
        <f ca="1">IF(AND(YEAR(BR106)&gt;YEAR($D$99),YEAR(BR106)&lt;YEAR($D$100)),IF(MONTH(BR106)=12,SUM(OFFSET(BR104,0,-11):BR104),0),0)</f>
        <v>0</v>
      </c>
      <c r="BS110" s="87">
        <f ca="1">IF(AND(YEAR(BS106)&gt;YEAR($D$99),YEAR(BS106)&lt;YEAR($D$100)),IF(MONTH(BS106)=12,SUM(OFFSET(BS104,0,-11):BS104),0),0)</f>
        <v>0</v>
      </c>
      <c r="BT110" s="87">
        <f ca="1">IF(AND(YEAR(BT106)&gt;YEAR($D$99),YEAR(BT106)&lt;YEAR($D$100)),IF(MONTH(BT106)=12,SUM(OFFSET(BT104,0,-11):BT104),0),0)</f>
        <v>0</v>
      </c>
      <c r="BU110" s="87">
        <f ca="1">IF(AND(YEAR(BU106)&gt;YEAR($D$99),YEAR(BU106)&lt;YEAR($D$100)),IF(MONTH(BU106)=12,SUM(OFFSET(BU104,0,-11):BU104),0),0)</f>
        <v>0</v>
      </c>
      <c r="BV110" s="87">
        <f ca="1">IF(AND(YEAR(BV106)&gt;YEAR($D$99),YEAR(BV106)&lt;YEAR($D$100)),IF(MONTH(BV106)=12,SUM(OFFSET(BV104,0,-11):BV104),0),0)</f>
        <v>0</v>
      </c>
      <c r="BW110" s="87">
        <f ca="1">IF(AND(YEAR(BW106)&gt;YEAR($D$99),YEAR(BW106)&lt;YEAR($D$100)),IF(MONTH(BW106)=12,SUM(OFFSET(BW104,0,-11):BW104),0),0)</f>
        <v>0</v>
      </c>
      <c r="BX110" s="87">
        <f ca="1">IF(AND(YEAR(BX106)&gt;YEAR($D$99),YEAR(BX106)&lt;YEAR($D$100)),IF(MONTH(BX106)=12,SUM(OFFSET(BX104,0,-11):BX104),0),0)</f>
        <v>0</v>
      </c>
      <c r="BY110" s="87">
        <f ca="1">IF(AND(YEAR(BY106)&gt;YEAR($D$99),YEAR(BY106)&lt;YEAR($D$100)),IF(MONTH(BY106)=12,SUM(OFFSET(BY104,0,-11):BY104),0),0)</f>
        <v>0</v>
      </c>
      <c r="BZ110" s="87">
        <f ca="1">IF(AND(YEAR(BZ106)&gt;YEAR($D$99),YEAR(BZ106)&lt;YEAR($D$100)),IF(MONTH(BZ106)=12,SUM(OFFSET(BZ104,0,-11):BZ104),0),0)</f>
        <v>0</v>
      </c>
      <c r="CA110" s="87">
        <f ca="1">IF(AND(YEAR(CA106)&gt;YEAR($D$99),YEAR(CA106)&lt;YEAR($D$100)),IF(MONTH(CA106)=12,SUM(OFFSET(CA104,0,-11):CA104),0),0)</f>
        <v>0</v>
      </c>
      <c r="CB110" s="87">
        <f ca="1">IF(AND(YEAR(CB106)&gt;YEAR($D$99),YEAR(CB106)&lt;YEAR($D$100)),IF(MONTH(CB106)=12,SUM(OFFSET(CB104,0,-11):CB104),0),0)</f>
        <v>0</v>
      </c>
      <c r="CC110" s="87">
        <f ca="1">IF(AND(YEAR(CC106)&gt;YEAR($D$99),YEAR(CC106)&lt;YEAR($D$100)),IF(MONTH(CC106)=12,SUM(OFFSET(CC104,0,-11):CC104),0),0)</f>
        <v>0</v>
      </c>
      <c r="CD110" s="87">
        <f ca="1">IF(AND(YEAR(CD106)&gt;YEAR($D$99),YEAR(CD106)&lt;YEAR($D$100)),IF(MONTH(CD106)=12,SUM(OFFSET(CD104,0,-11):CD104),0),0)</f>
        <v>0</v>
      </c>
      <c r="CE110" s="87">
        <f ca="1">IF(AND(YEAR(CE106)&gt;YEAR($D$99),YEAR(CE106)&lt;YEAR($D$100)),IF(MONTH(CE106)=12,SUM(OFFSET(CE104,0,-11):CE104),0),0)</f>
        <v>0</v>
      </c>
      <c r="CF110" s="87">
        <f ca="1">IF(AND(YEAR(CF106)&gt;YEAR($D$99),YEAR(CF106)&lt;YEAR($D$100)),IF(MONTH(CF106)=12,SUM(OFFSET(CF104,0,-11):CF104),0),0)</f>
        <v>0</v>
      </c>
      <c r="CG110" s="87">
        <f ca="1">IF(AND(YEAR(CG106)&gt;YEAR($D$99),YEAR(CG106)&lt;YEAR($D$100)),IF(MONTH(CG106)=12,SUM(OFFSET(CG104,0,-11):CG104),0),0)</f>
        <v>0</v>
      </c>
      <c r="CH110" s="87">
        <f ca="1">IF(AND(YEAR(CH106)&gt;YEAR($D$99),YEAR(CH106)&lt;YEAR($D$100)),IF(MONTH(CH106)=12,SUM(OFFSET(CH104,0,-11):CH104),0),0)</f>
        <v>0</v>
      </c>
      <c r="CI110" s="87">
        <f ca="1">IF(AND(YEAR(CI106)&gt;YEAR($D$99),YEAR(CI106)&lt;YEAR($D$100)),IF(MONTH(CI106)=12,SUM(OFFSET(CI104,0,-11):CI104),0),0)</f>
        <v>0</v>
      </c>
      <c r="CJ110" s="87">
        <f ca="1">IF(AND(YEAR(CJ106)&gt;YEAR($D$99),YEAR(CJ106)&lt;YEAR($D$100)),IF(MONTH(CJ106)=12,SUM(OFFSET(CJ104,0,-11):CJ104),0),0)</f>
        <v>0</v>
      </c>
      <c r="CK110" s="87">
        <f ca="1">IF(AND(YEAR(CK106)&gt;YEAR($D$99),YEAR(CK106)&lt;YEAR($D$100)),IF(MONTH(CK106)=12,SUM(OFFSET(CK104,0,-11):CK104),0),0)</f>
        <v>0</v>
      </c>
      <c r="CL110" s="87">
        <f ca="1">IF(AND(YEAR(CL106)&gt;YEAR($D$99),YEAR(CL106)&lt;YEAR($D$100)),IF(MONTH(CL106)=12,SUM(OFFSET(CL104,0,-11):CL104),0),0)</f>
        <v>0</v>
      </c>
      <c r="CM110" s="87">
        <f ca="1">IF(AND(YEAR(CM106)&gt;YEAR($D$99),YEAR(CM106)&lt;YEAR($D$100)),IF(MONTH(CM106)=12,SUM(OFFSET(CM104,0,-11):CM104),0),0)</f>
        <v>0</v>
      </c>
      <c r="CN110" s="87">
        <f ca="1">IF(AND(YEAR(CN106)&gt;YEAR($D$99),YEAR(CN106)&lt;YEAR($D$100)),IF(MONTH(CN106)=12,SUM(OFFSET(CN104,0,-11):CN104),0),0)</f>
        <v>0</v>
      </c>
      <c r="CO110" s="87">
        <f ca="1">IF(AND(YEAR(CO106)&gt;YEAR($D$99),YEAR(CO106)&lt;YEAR($D$100)),IF(MONTH(CO106)=12,SUM(OFFSET(CO104,0,-11):CO104),0),0)</f>
        <v>0</v>
      </c>
    </row>
    <row r="111" spans="1:93">
      <c r="B111" t="s">
        <v>91</v>
      </c>
      <c r="C111" t="s">
        <v>35</v>
      </c>
      <c r="D111" s="87">
        <f ca="1">SUM(D107:D110)*$D$102</f>
        <v>0</v>
      </c>
      <c r="E111" s="87">
        <f t="shared" ref="E111:N111" ca="1" si="50">SUM(E107:E110)*$D$102</f>
        <v>0</v>
      </c>
      <c r="F111" s="87">
        <f t="shared" ca="1" si="50"/>
        <v>0</v>
      </c>
      <c r="G111" s="87">
        <f t="shared" ca="1" si="50"/>
        <v>0</v>
      </c>
      <c r="H111" s="87">
        <f t="shared" ca="1" si="50"/>
        <v>0</v>
      </c>
      <c r="I111" s="87">
        <f t="shared" ca="1" si="50"/>
        <v>0</v>
      </c>
      <c r="J111" s="87">
        <f t="shared" ca="1" si="50"/>
        <v>0</v>
      </c>
      <c r="K111" s="87">
        <f t="shared" ca="1" si="50"/>
        <v>11914.9056</v>
      </c>
      <c r="L111" s="87">
        <f t="shared" ca="1" si="50"/>
        <v>0</v>
      </c>
      <c r="M111" s="87">
        <f t="shared" ca="1" si="50"/>
        <v>0</v>
      </c>
      <c r="N111" s="87">
        <f t="shared" ca="1" si="50"/>
        <v>0</v>
      </c>
      <c r="O111" s="87">
        <f t="shared" ref="O111" ca="1" si="51">SUM(O107:O110)*$D$102</f>
        <v>0</v>
      </c>
      <c r="P111" s="87">
        <f t="shared" ref="P111" ca="1" si="52">SUM(P107:P110)*$D$102</f>
        <v>0</v>
      </c>
      <c r="Q111" s="87">
        <f t="shared" ref="Q111" ca="1" si="53">SUM(Q107:Q110)*$D$102</f>
        <v>0</v>
      </c>
      <c r="R111" s="87">
        <f t="shared" ref="R111" ca="1" si="54">SUM(R107:R110)*$D$102</f>
        <v>0</v>
      </c>
      <c r="S111" s="87">
        <f t="shared" ref="S111" ca="1" si="55">SUM(S107:S110)*$D$102</f>
        <v>0</v>
      </c>
      <c r="T111" s="87">
        <f t="shared" ref="T111" ca="1" si="56">SUM(T107:T110)*$D$102</f>
        <v>0</v>
      </c>
      <c r="U111" s="87">
        <f t="shared" ref="U111" ca="1" si="57">SUM(U107:U110)*$D$102</f>
        <v>0</v>
      </c>
      <c r="V111" s="87">
        <f t="shared" ref="V111" ca="1" si="58">SUM(V107:V110)*$D$102</f>
        <v>0</v>
      </c>
      <c r="W111" s="87">
        <f t="shared" ref="W111:X111" ca="1" si="59">SUM(W107:W110)*$D$102</f>
        <v>18468.103680000004</v>
      </c>
      <c r="X111" s="87">
        <f t="shared" ca="1" si="59"/>
        <v>0</v>
      </c>
      <c r="Y111" s="87">
        <f t="shared" ref="Y111" ca="1" si="60">SUM(Y107:Y110)*$D$102</f>
        <v>0</v>
      </c>
      <c r="Z111" s="87">
        <f t="shared" ref="Z111" ca="1" si="61">SUM(Z107:Z110)*$D$102</f>
        <v>0</v>
      </c>
      <c r="AA111" s="87">
        <f t="shared" ref="AA111" ca="1" si="62">SUM(AA107:AA110)*$D$102</f>
        <v>0</v>
      </c>
      <c r="AB111" s="87">
        <f t="shared" ref="AB111" ca="1" si="63">SUM(AB107:AB110)*$D$102</f>
        <v>0</v>
      </c>
      <c r="AC111" s="87">
        <f t="shared" ref="AC111" ca="1" si="64">SUM(AC107:AC110)*$D$102</f>
        <v>0</v>
      </c>
      <c r="AD111" s="87">
        <f t="shared" ref="AD111" ca="1" si="65">SUM(AD107:AD110)*$D$102</f>
        <v>0</v>
      </c>
      <c r="AE111" s="87">
        <f t="shared" ref="AE111" ca="1" si="66">SUM(AE107:AE110)*$D$102</f>
        <v>0</v>
      </c>
      <c r="AF111" s="87">
        <f t="shared" ref="AF111" ca="1" si="67">SUM(AF107:AF110)*$D$102</f>
        <v>14856.397920000001</v>
      </c>
      <c r="AG111" s="87">
        <f t="shared" ref="AG111:AH111" ca="1" si="68">SUM(AG107:AG110)*$D$102</f>
        <v>0</v>
      </c>
      <c r="AH111" s="87">
        <f t="shared" ca="1" si="68"/>
        <v>0</v>
      </c>
      <c r="AI111" s="87">
        <f t="shared" ref="AI111" ca="1" si="69">SUM(AI107:AI110)*$D$102</f>
        <v>0</v>
      </c>
      <c r="AJ111" s="87">
        <f t="shared" ref="AJ111" ca="1" si="70">SUM(AJ107:AJ110)*$D$102</f>
        <v>0</v>
      </c>
      <c r="AK111" s="87">
        <f t="shared" ref="AK111" ca="1" si="71">SUM(AK107:AK110)*$D$102</f>
        <v>0</v>
      </c>
      <c r="AL111" s="87">
        <f t="shared" ref="AL111" ca="1" si="72">SUM(AL107:AL110)*$D$102</f>
        <v>0</v>
      </c>
      <c r="AM111" s="87">
        <f t="shared" ref="AM111" ca="1" si="73">SUM(AM107:AM110)*$D$102</f>
        <v>0</v>
      </c>
      <c r="AN111" s="87">
        <f t="shared" ref="AN111" ca="1" si="74">SUM(AN107:AN110)*$D$102</f>
        <v>0</v>
      </c>
      <c r="AO111" s="87">
        <f t="shared" ref="AO111" ca="1" si="75">SUM(AO107:AO110)*$D$102</f>
        <v>0</v>
      </c>
      <c r="AP111" s="87">
        <f t="shared" ref="AP111" ca="1" si="76">SUM(AP107:AP110)*$D$102</f>
        <v>0</v>
      </c>
      <c r="AQ111" s="87">
        <f t="shared" ref="AQ111:AR111" ca="1" si="77">SUM(AQ107:AQ110)*$D$102</f>
        <v>0</v>
      </c>
      <c r="AR111" s="87">
        <f t="shared" ca="1" si="77"/>
        <v>20642.573952000002</v>
      </c>
      <c r="AS111" s="87">
        <f t="shared" ref="AS111" ca="1" si="78">SUM(AS107:AS110)*$D$102</f>
        <v>0</v>
      </c>
      <c r="AT111" s="87">
        <f t="shared" ref="AT111" ca="1" si="79">SUM(AT107:AT110)*$D$102</f>
        <v>0</v>
      </c>
      <c r="AU111" s="87">
        <f t="shared" ref="AU111" ca="1" si="80">SUM(AU107:AU110)*$D$102</f>
        <v>0</v>
      </c>
      <c r="AV111" s="87">
        <f t="shared" ref="AV111" ca="1" si="81">SUM(AV107:AV110)*$D$102</f>
        <v>0</v>
      </c>
      <c r="AW111" s="87">
        <f t="shared" ref="AW111" ca="1" si="82">SUM(AW107:AW110)*$D$102</f>
        <v>0</v>
      </c>
      <c r="AX111" s="87">
        <f t="shared" ref="AX111" ca="1" si="83">SUM(AX107:AX110)*$D$102</f>
        <v>0</v>
      </c>
      <c r="AY111" s="87">
        <f t="shared" ref="AY111" ca="1" si="84">SUM(AY107:AY110)*$D$102</f>
        <v>0</v>
      </c>
      <c r="AZ111" s="87">
        <f t="shared" ref="AZ111" ca="1" si="85">SUM(AZ107:AZ110)*$D$102</f>
        <v>0</v>
      </c>
      <c r="BA111" s="87">
        <f t="shared" ref="BA111:BB111" ca="1" si="86">SUM(BA107:BA110)*$D$102</f>
        <v>0</v>
      </c>
      <c r="BB111" s="87">
        <f t="shared" ca="1" si="86"/>
        <v>0</v>
      </c>
      <c r="BC111" s="87">
        <f t="shared" ref="BC111" ca="1" si="87">SUM(BC107:BC110)*$D$102</f>
        <v>0</v>
      </c>
      <c r="BD111" s="87">
        <f t="shared" ref="BD111" ca="1" si="88">SUM(BD107:BD110)*$D$102</f>
        <v>0</v>
      </c>
      <c r="BE111" s="87">
        <f t="shared" ref="BE111" ca="1" si="89">SUM(BE107:BE110)*$D$102</f>
        <v>0</v>
      </c>
      <c r="BF111" s="87">
        <f t="shared" ref="BF111" ca="1" si="90">SUM(BF107:BF110)*$D$102</f>
        <v>0</v>
      </c>
      <c r="BG111" s="87">
        <f t="shared" ref="BG111" ca="1" si="91">SUM(BG107:BG110)*$D$102</f>
        <v>0</v>
      </c>
      <c r="BH111" s="87">
        <f t="shared" ref="BH111" ca="1" si="92">SUM(BH107:BH110)*$D$102</f>
        <v>0</v>
      </c>
      <c r="BI111" s="87">
        <f t="shared" ref="BI111" ca="1" si="93">SUM(BI107:BI110)*$D$102</f>
        <v>0</v>
      </c>
      <c r="BJ111" s="87">
        <f t="shared" ref="BJ111" ca="1" si="94">SUM(BJ107:BJ110)*$D$102</f>
        <v>0</v>
      </c>
      <c r="BK111" s="87">
        <f t="shared" ref="BK111:BL111" ca="1" si="95">SUM(BK107:BK110)*$D$102</f>
        <v>0</v>
      </c>
      <c r="BL111" s="87">
        <f t="shared" ca="1" si="95"/>
        <v>0</v>
      </c>
      <c r="BM111" s="87">
        <f t="shared" ref="BM111" ca="1" si="96">SUM(BM107:BM110)*$D$102</f>
        <v>0</v>
      </c>
      <c r="BN111" s="87">
        <f t="shared" ref="BN111" ca="1" si="97">SUM(BN107:BN110)*$D$102</f>
        <v>0</v>
      </c>
      <c r="BO111" s="87">
        <f t="shared" ref="BO111" ca="1" si="98">SUM(BO107:BO110)*$D$102</f>
        <v>0</v>
      </c>
      <c r="BP111" s="87">
        <f t="shared" ref="BP111" ca="1" si="99">SUM(BP107:BP110)*$D$102</f>
        <v>0</v>
      </c>
      <c r="BQ111" s="87">
        <f t="shared" ref="BQ111" ca="1" si="100">SUM(BQ107:BQ110)*$D$102</f>
        <v>0</v>
      </c>
      <c r="BR111" s="87">
        <f t="shared" ref="BR111" ca="1" si="101">SUM(BR107:BR110)*$D$102</f>
        <v>0</v>
      </c>
      <c r="BS111" s="87">
        <f t="shared" ref="BS111" ca="1" si="102">SUM(BS107:BS110)*$D$102</f>
        <v>0</v>
      </c>
      <c r="BT111" s="87">
        <f t="shared" ref="BT111" ca="1" si="103">SUM(BT107:BT110)*$D$102</f>
        <v>0</v>
      </c>
      <c r="BU111" s="87">
        <f t="shared" ref="BU111:BV111" ca="1" si="104">SUM(BU107:BU110)*$D$102</f>
        <v>0</v>
      </c>
      <c r="BV111" s="87">
        <f t="shared" ca="1" si="104"/>
        <v>0</v>
      </c>
      <c r="BW111" s="87">
        <f t="shared" ref="BW111" ca="1" si="105">SUM(BW107:BW110)*$D$102</f>
        <v>0</v>
      </c>
      <c r="BX111" s="87">
        <f t="shared" ref="BX111" ca="1" si="106">SUM(BX107:BX110)*$D$102</f>
        <v>0</v>
      </c>
      <c r="BY111" s="87">
        <f t="shared" ref="BY111" ca="1" si="107">SUM(BY107:BY110)*$D$102</f>
        <v>0</v>
      </c>
      <c r="BZ111" s="87">
        <f t="shared" ref="BZ111" ca="1" si="108">SUM(BZ107:BZ110)*$D$102</f>
        <v>0</v>
      </c>
      <c r="CA111" s="87">
        <f t="shared" ref="CA111" ca="1" si="109">SUM(CA107:CA110)*$D$102</f>
        <v>0</v>
      </c>
      <c r="CB111" s="87">
        <f t="shared" ref="CB111" ca="1" si="110">SUM(CB107:CB110)*$D$102</f>
        <v>0</v>
      </c>
      <c r="CC111" s="87">
        <f t="shared" ref="CC111" ca="1" si="111">SUM(CC107:CC110)*$D$102</f>
        <v>0</v>
      </c>
      <c r="CD111" s="87">
        <f t="shared" ref="CD111" ca="1" si="112">SUM(CD107:CD110)*$D$102</f>
        <v>0</v>
      </c>
      <c r="CE111" s="87">
        <f t="shared" ref="CE111:CF111" ca="1" si="113">SUM(CE107:CE110)*$D$102</f>
        <v>0</v>
      </c>
      <c r="CF111" s="87">
        <f t="shared" ca="1" si="113"/>
        <v>0</v>
      </c>
      <c r="CG111" s="87">
        <f t="shared" ref="CG111" ca="1" si="114">SUM(CG107:CG110)*$D$102</f>
        <v>0</v>
      </c>
      <c r="CH111" s="87">
        <f t="shared" ref="CH111" ca="1" si="115">SUM(CH107:CH110)*$D$102</f>
        <v>0</v>
      </c>
      <c r="CI111" s="87">
        <f t="shared" ref="CI111" ca="1" si="116">SUM(CI107:CI110)*$D$102</f>
        <v>0</v>
      </c>
      <c r="CJ111" s="87">
        <f t="shared" ref="CJ111" ca="1" si="117">SUM(CJ107:CJ110)*$D$102</f>
        <v>0</v>
      </c>
      <c r="CK111" s="87">
        <f t="shared" ref="CK111" ca="1" si="118">SUM(CK107:CK110)*$D$102</f>
        <v>0</v>
      </c>
      <c r="CL111" s="87">
        <f t="shared" ref="CL111" ca="1" si="119">SUM(CL107:CL110)*$D$102</f>
        <v>0</v>
      </c>
      <c r="CM111" s="87">
        <f t="shared" ref="CM111" ca="1" si="120">SUM(CM107:CM110)*$D$102</f>
        <v>0</v>
      </c>
      <c r="CN111" s="87">
        <f t="shared" ref="CN111" ca="1" si="121">SUM(CN107:CN110)*$D$102</f>
        <v>0</v>
      </c>
      <c r="CO111" s="87">
        <f t="shared" ref="CO111" ca="1" si="122">SUM(CO107:CO110)*$D$102</f>
        <v>0</v>
      </c>
    </row>
    <row r="112" spans="1:93" s="1" customFormat="1">
      <c r="D112" s="88"/>
      <c r="K112" s="88"/>
      <c r="W112" s="88"/>
    </row>
    <row r="113" spans="1:93">
      <c r="A113" t="s">
        <v>313</v>
      </c>
      <c r="B113" t="s">
        <v>92</v>
      </c>
      <c r="C113" t="s">
        <v>55</v>
      </c>
      <c r="D113" s="64">
        <v>42125</v>
      </c>
    </row>
    <row r="114" spans="1:93">
      <c r="C114" t="s">
        <v>176</v>
      </c>
      <c r="D114" s="64">
        <v>42979</v>
      </c>
    </row>
    <row r="115" spans="1:93">
      <c r="C115" t="s">
        <v>328</v>
      </c>
      <c r="D115" s="73">
        <f>EDATE(D114,12)</f>
        <v>43344</v>
      </c>
    </row>
    <row r="116" spans="1:93">
      <c r="C116" t="s">
        <v>190</v>
      </c>
      <c r="D116" s="4">
        <v>0.04</v>
      </c>
    </row>
    <row r="117" spans="1:93">
      <c r="C117" s="2" t="s">
        <v>122</v>
      </c>
      <c r="D117" s="73">
        <f>D113</f>
        <v>42125</v>
      </c>
      <c r="E117" s="73">
        <f>EDATE(D117,1)</f>
        <v>42156</v>
      </c>
      <c r="F117" s="73">
        <f t="shared" ref="F117:BQ117" si="123">EDATE(E117,1)</f>
        <v>42186</v>
      </c>
      <c r="G117" s="73">
        <f t="shared" si="123"/>
        <v>42217</v>
      </c>
      <c r="H117" s="73">
        <f t="shared" si="123"/>
        <v>42248</v>
      </c>
      <c r="I117" s="73">
        <f t="shared" si="123"/>
        <v>42278</v>
      </c>
      <c r="J117" s="73">
        <f t="shared" si="123"/>
        <v>42309</v>
      </c>
      <c r="K117" s="73">
        <f t="shared" si="123"/>
        <v>42339</v>
      </c>
      <c r="L117" s="73">
        <f t="shared" si="123"/>
        <v>42370</v>
      </c>
      <c r="M117" s="73">
        <f t="shared" si="123"/>
        <v>42401</v>
      </c>
      <c r="N117" s="73">
        <f t="shared" si="123"/>
        <v>42430</v>
      </c>
      <c r="O117" s="73">
        <f t="shared" si="123"/>
        <v>42461</v>
      </c>
      <c r="P117" s="73">
        <f t="shared" si="123"/>
        <v>42491</v>
      </c>
      <c r="Q117" s="73">
        <f t="shared" si="123"/>
        <v>42522</v>
      </c>
      <c r="R117" s="73">
        <f t="shared" si="123"/>
        <v>42552</v>
      </c>
      <c r="S117" s="73">
        <f t="shared" si="123"/>
        <v>42583</v>
      </c>
      <c r="T117" s="73">
        <f t="shared" si="123"/>
        <v>42614</v>
      </c>
      <c r="U117" s="73">
        <f t="shared" si="123"/>
        <v>42644</v>
      </c>
      <c r="V117" s="73">
        <f t="shared" si="123"/>
        <v>42675</v>
      </c>
      <c r="W117" s="73">
        <f t="shared" si="123"/>
        <v>42705</v>
      </c>
      <c r="X117" s="73">
        <f t="shared" si="123"/>
        <v>42736</v>
      </c>
      <c r="Y117" s="73">
        <f t="shared" si="123"/>
        <v>42767</v>
      </c>
      <c r="Z117" s="73">
        <f t="shared" si="123"/>
        <v>42795</v>
      </c>
      <c r="AA117" s="73">
        <f t="shared" si="123"/>
        <v>42826</v>
      </c>
      <c r="AB117" s="73">
        <f t="shared" si="123"/>
        <v>42856</v>
      </c>
      <c r="AC117" s="73">
        <f t="shared" si="123"/>
        <v>42887</v>
      </c>
      <c r="AD117" s="73">
        <f t="shared" si="123"/>
        <v>42917</v>
      </c>
      <c r="AE117" s="73">
        <f t="shared" si="123"/>
        <v>42948</v>
      </c>
      <c r="AF117" s="73">
        <f t="shared" si="123"/>
        <v>42979</v>
      </c>
      <c r="AG117" s="73">
        <f t="shared" si="123"/>
        <v>43009</v>
      </c>
      <c r="AH117" s="73">
        <f t="shared" si="123"/>
        <v>43040</v>
      </c>
      <c r="AI117" s="73">
        <f t="shared" si="123"/>
        <v>43070</v>
      </c>
      <c r="AJ117" s="73">
        <f t="shared" si="123"/>
        <v>43101</v>
      </c>
      <c r="AK117" s="73">
        <f t="shared" si="123"/>
        <v>43132</v>
      </c>
      <c r="AL117" s="73">
        <f t="shared" si="123"/>
        <v>43160</v>
      </c>
      <c r="AM117" s="73">
        <f t="shared" si="123"/>
        <v>43191</v>
      </c>
      <c r="AN117" s="73">
        <f t="shared" si="123"/>
        <v>43221</v>
      </c>
      <c r="AO117" s="73">
        <f t="shared" si="123"/>
        <v>43252</v>
      </c>
      <c r="AP117" s="73">
        <f t="shared" si="123"/>
        <v>43282</v>
      </c>
      <c r="AQ117" s="73">
        <f t="shared" si="123"/>
        <v>43313</v>
      </c>
      <c r="AR117" s="73">
        <f t="shared" si="123"/>
        <v>43344</v>
      </c>
      <c r="AS117" s="73">
        <f t="shared" si="123"/>
        <v>43374</v>
      </c>
      <c r="AT117" s="73">
        <f t="shared" si="123"/>
        <v>43405</v>
      </c>
      <c r="AU117" s="73">
        <f t="shared" si="123"/>
        <v>43435</v>
      </c>
      <c r="AV117" s="73">
        <f t="shared" si="123"/>
        <v>43466</v>
      </c>
      <c r="AW117" s="73">
        <f t="shared" si="123"/>
        <v>43497</v>
      </c>
      <c r="AX117" s="73">
        <f t="shared" si="123"/>
        <v>43525</v>
      </c>
      <c r="AY117" s="73">
        <f t="shared" si="123"/>
        <v>43556</v>
      </c>
      <c r="AZ117" s="73">
        <f t="shared" si="123"/>
        <v>43586</v>
      </c>
      <c r="BA117" s="73">
        <f t="shared" si="123"/>
        <v>43617</v>
      </c>
      <c r="BB117" s="73">
        <f t="shared" si="123"/>
        <v>43647</v>
      </c>
      <c r="BC117" s="73">
        <f t="shared" si="123"/>
        <v>43678</v>
      </c>
      <c r="BD117" s="73">
        <f t="shared" si="123"/>
        <v>43709</v>
      </c>
      <c r="BE117" s="73">
        <f t="shared" si="123"/>
        <v>43739</v>
      </c>
      <c r="BF117" s="73">
        <f t="shared" si="123"/>
        <v>43770</v>
      </c>
      <c r="BG117" s="73">
        <f t="shared" si="123"/>
        <v>43800</v>
      </c>
      <c r="BH117" s="73">
        <f t="shared" si="123"/>
        <v>43831</v>
      </c>
      <c r="BI117" s="73">
        <f t="shared" si="123"/>
        <v>43862</v>
      </c>
      <c r="BJ117" s="73">
        <f t="shared" si="123"/>
        <v>43891</v>
      </c>
      <c r="BK117" s="73">
        <f t="shared" si="123"/>
        <v>43922</v>
      </c>
      <c r="BL117" s="73">
        <f t="shared" si="123"/>
        <v>43952</v>
      </c>
      <c r="BM117" s="73">
        <f t="shared" si="123"/>
        <v>43983</v>
      </c>
      <c r="BN117" s="73">
        <f t="shared" si="123"/>
        <v>44013</v>
      </c>
      <c r="BO117" s="73">
        <f t="shared" si="123"/>
        <v>44044</v>
      </c>
      <c r="BP117" s="73">
        <f t="shared" si="123"/>
        <v>44075</v>
      </c>
      <c r="BQ117" s="73">
        <f t="shared" si="123"/>
        <v>44105</v>
      </c>
      <c r="BR117" s="73">
        <f t="shared" ref="BR117:CO117" si="124">EDATE(BQ117,1)</f>
        <v>44136</v>
      </c>
      <c r="BS117" s="73">
        <f t="shared" si="124"/>
        <v>44166</v>
      </c>
      <c r="BT117" s="73">
        <f t="shared" si="124"/>
        <v>44197</v>
      </c>
      <c r="BU117" s="73">
        <f t="shared" si="124"/>
        <v>44228</v>
      </c>
      <c r="BV117" s="73">
        <f t="shared" si="124"/>
        <v>44256</v>
      </c>
      <c r="BW117" s="73">
        <f t="shared" si="124"/>
        <v>44287</v>
      </c>
      <c r="BX117" s="73">
        <f t="shared" si="124"/>
        <v>44317</v>
      </c>
      <c r="BY117" s="73">
        <f t="shared" si="124"/>
        <v>44348</v>
      </c>
      <c r="BZ117" s="73">
        <f t="shared" si="124"/>
        <v>44378</v>
      </c>
      <c r="CA117" s="73">
        <f t="shared" si="124"/>
        <v>44409</v>
      </c>
      <c r="CB117" s="73">
        <f t="shared" si="124"/>
        <v>44440</v>
      </c>
      <c r="CC117" s="73">
        <f t="shared" si="124"/>
        <v>44470</v>
      </c>
      <c r="CD117" s="73">
        <f t="shared" si="124"/>
        <v>44501</v>
      </c>
      <c r="CE117" s="73">
        <f t="shared" si="124"/>
        <v>44531</v>
      </c>
      <c r="CF117" s="73">
        <f t="shared" si="124"/>
        <v>44562</v>
      </c>
      <c r="CG117" s="73">
        <f t="shared" si="124"/>
        <v>44593</v>
      </c>
      <c r="CH117" s="73">
        <f t="shared" si="124"/>
        <v>44621</v>
      </c>
      <c r="CI117" s="73">
        <f t="shared" si="124"/>
        <v>44652</v>
      </c>
      <c r="CJ117" s="73">
        <f t="shared" si="124"/>
        <v>44682</v>
      </c>
      <c r="CK117" s="73">
        <f t="shared" si="124"/>
        <v>44713</v>
      </c>
      <c r="CL117" s="73">
        <f t="shared" si="124"/>
        <v>44743</v>
      </c>
      <c r="CM117" s="73">
        <f t="shared" si="124"/>
        <v>44774</v>
      </c>
      <c r="CN117" s="73">
        <f t="shared" si="124"/>
        <v>44805</v>
      </c>
      <c r="CO117" s="73">
        <f t="shared" si="124"/>
        <v>44835</v>
      </c>
    </row>
    <row r="118" spans="1:93">
      <c r="C118" t="s">
        <v>19</v>
      </c>
      <c r="D118" s="74">
        <v>24822.720000000001</v>
      </c>
      <c r="E118" s="74">
        <v>24822.720000000001</v>
      </c>
      <c r="F118" s="74">
        <v>24822.720000000001</v>
      </c>
      <c r="G118" s="74">
        <v>24822.720000000001</v>
      </c>
      <c r="H118" s="74">
        <v>24822.720000000001</v>
      </c>
      <c r="I118" s="74">
        <v>24822.720000000001</v>
      </c>
      <c r="J118" s="74">
        <v>24822.720000000001</v>
      </c>
      <c r="K118" s="74">
        <v>24822.720000000001</v>
      </c>
      <c r="L118" s="74">
        <v>24822.720000000001</v>
      </c>
      <c r="M118" s="74">
        <v>24822.720000000001</v>
      </c>
      <c r="N118" s="74">
        <v>24822.720000000001</v>
      </c>
      <c r="O118" s="74">
        <v>24822.720000000001</v>
      </c>
      <c r="P118" s="74">
        <v>26063.856000000003</v>
      </c>
      <c r="Q118" s="74">
        <v>26063.856000000003</v>
      </c>
      <c r="R118" s="74">
        <v>26063.856000000003</v>
      </c>
      <c r="S118" s="74">
        <v>26063.856000000003</v>
      </c>
      <c r="T118" s="74">
        <v>26063.856000000003</v>
      </c>
      <c r="U118" s="74">
        <v>26063.856000000003</v>
      </c>
      <c r="V118" s="74">
        <v>26063.856000000003</v>
      </c>
      <c r="W118" s="74">
        <v>26063.856000000003</v>
      </c>
      <c r="X118" s="74">
        <v>26063.856000000003</v>
      </c>
      <c r="Y118" s="74">
        <v>26063.856000000003</v>
      </c>
      <c r="Z118" s="74">
        <v>26063.856000000003</v>
      </c>
      <c r="AA118" s="74">
        <v>26063.856000000003</v>
      </c>
      <c r="AB118" s="74">
        <v>28670.241600000008</v>
      </c>
      <c r="AC118" s="74">
        <v>28670.241600000008</v>
      </c>
      <c r="AD118" s="74">
        <v>28670.241600000008</v>
      </c>
      <c r="AE118" s="74">
        <v>28670.241600000008</v>
      </c>
      <c r="AF118" s="74">
        <v>28670.241600000008</v>
      </c>
      <c r="AG118" s="74">
        <v>0</v>
      </c>
      <c r="AH118" s="74">
        <v>0</v>
      </c>
      <c r="AI118" s="74">
        <v>0</v>
      </c>
      <c r="AJ118" s="74">
        <v>0</v>
      </c>
      <c r="AK118" s="74">
        <v>0</v>
      </c>
      <c r="AL118" s="74">
        <v>0</v>
      </c>
      <c r="AM118" s="74">
        <v>0</v>
      </c>
      <c r="AN118" s="74">
        <v>0</v>
      </c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74"/>
      <c r="BV118" s="74"/>
      <c r="BW118" s="74"/>
      <c r="BX118" s="74"/>
      <c r="BY118" s="74"/>
      <c r="BZ118" s="74"/>
      <c r="CA118" s="74"/>
      <c r="CB118" s="74"/>
      <c r="CC118" s="74"/>
      <c r="CD118" s="74"/>
      <c r="CE118" s="74"/>
      <c r="CF118" s="74"/>
      <c r="CG118" s="74"/>
      <c r="CH118" s="74"/>
      <c r="CI118" s="74"/>
      <c r="CJ118" s="74"/>
      <c r="CK118" s="74"/>
      <c r="CL118" s="74"/>
      <c r="CM118" s="74"/>
      <c r="CN118" s="74"/>
      <c r="CO118" s="74"/>
    </row>
    <row r="119" spans="1:93">
      <c r="D119" s="74"/>
      <c r="E119" s="74"/>
      <c r="F119" s="74"/>
      <c r="G119" s="74"/>
      <c r="H119" s="74"/>
      <c r="I119" s="74"/>
      <c r="J119" s="74"/>
      <c r="K119" s="74"/>
      <c r="L119" s="74"/>
      <c r="M119" s="74"/>
      <c r="N119" s="74"/>
      <c r="O119" s="74"/>
      <c r="P119" s="74"/>
      <c r="Q119" s="74"/>
      <c r="R119" s="74"/>
      <c r="S119" s="74"/>
      <c r="T119" s="74"/>
      <c r="U119" s="74"/>
      <c r="V119" s="74"/>
      <c r="W119" s="74"/>
      <c r="X119" s="74"/>
      <c r="Y119" s="74"/>
      <c r="Z119" s="74"/>
      <c r="AA119" s="74"/>
      <c r="AB119" s="74"/>
      <c r="AC119" s="74"/>
      <c r="AD119" s="74"/>
      <c r="AE119" s="74"/>
      <c r="AF119" s="74"/>
      <c r="AG119" s="74"/>
      <c r="AH119" s="74"/>
      <c r="AI119" s="74"/>
      <c r="AJ119" s="74"/>
      <c r="AK119" s="74"/>
      <c r="AL119" s="74"/>
      <c r="AM119" s="74"/>
      <c r="AN119" s="74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74"/>
      <c r="BV119" s="74"/>
      <c r="BW119" s="74"/>
      <c r="BX119" s="74"/>
      <c r="BY119" s="74"/>
      <c r="BZ119" s="74"/>
      <c r="CA119" s="74"/>
      <c r="CB119" s="74"/>
      <c r="CC119" s="74"/>
      <c r="CD119" s="74"/>
      <c r="CE119" s="74"/>
      <c r="CF119" s="74"/>
      <c r="CG119" s="74"/>
      <c r="CH119" s="74"/>
      <c r="CI119" s="74"/>
      <c r="CJ119" s="74"/>
      <c r="CK119" s="74"/>
      <c r="CL119" s="74"/>
      <c r="CM119" s="74"/>
      <c r="CN119" s="74"/>
      <c r="CO119" s="74"/>
    </row>
    <row r="120" spans="1:93">
      <c r="B120" t="s">
        <v>155</v>
      </c>
      <c r="C120" s="2" t="s">
        <v>122</v>
      </c>
      <c r="D120" s="73">
        <f>D117</f>
        <v>42125</v>
      </c>
      <c r="E120" s="73">
        <f>EDATE(D120,1)</f>
        <v>42156</v>
      </c>
      <c r="F120" s="73">
        <f t="shared" ref="F120:BQ120" si="125">EDATE(E120,1)</f>
        <v>42186</v>
      </c>
      <c r="G120" s="73">
        <f t="shared" si="125"/>
        <v>42217</v>
      </c>
      <c r="H120" s="73">
        <f t="shared" si="125"/>
        <v>42248</v>
      </c>
      <c r="I120" s="73">
        <f t="shared" si="125"/>
        <v>42278</v>
      </c>
      <c r="J120" s="73">
        <f t="shared" si="125"/>
        <v>42309</v>
      </c>
      <c r="K120" s="73">
        <f t="shared" si="125"/>
        <v>42339</v>
      </c>
      <c r="L120" s="73">
        <f t="shared" si="125"/>
        <v>42370</v>
      </c>
      <c r="M120" s="73">
        <f t="shared" si="125"/>
        <v>42401</v>
      </c>
      <c r="N120" s="73">
        <f t="shared" si="125"/>
        <v>42430</v>
      </c>
      <c r="O120" s="73">
        <f t="shared" si="125"/>
        <v>42461</v>
      </c>
      <c r="P120" s="73">
        <f t="shared" si="125"/>
        <v>42491</v>
      </c>
      <c r="Q120" s="73">
        <f t="shared" si="125"/>
        <v>42522</v>
      </c>
      <c r="R120" s="73">
        <f t="shared" si="125"/>
        <v>42552</v>
      </c>
      <c r="S120" s="73">
        <f t="shared" si="125"/>
        <v>42583</v>
      </c>
      <c r="T120" s="73">
        <f t="shared" si="125"/>
        <v>42614</v>
      </c>
      <c r="U120" s="73">
        <f t="shared" si="125"/>
        <v>42644</v>
      </c>
      <c r="V120" s="73">
        <f t="shared" si="125"/>
        <v>42675</v>
      </c>
      <c r="W120" s="73">
        <f t="shared" si="125"/>
        <v>42705</v>
      </c>
      <c r="X120" s="73">
        <f t="shared" si="125"/>
        <v>42736</v>
      </c>
      <c r="Y120" s="73">
        <f t="shared" si="125"/>
        <v>42767</v>
      </c>
      <c r="Z120" s="73">
        <f t="shared" si="125"/>
        <v>42795</v>
      </c>
      <c r="AA120" s="73">
        <f t="shared" si="125"/>
        <v>42826</v>
      </c>
      <c r="AB120" s="73">
        <f t="shared" si="125"/>
        <v>42856</v>
      </c>
      <c r="AC120" s="73">
        <f t="shared" si="125"/>
        <v>42887</v>
      </c>
      <c r="AD120" s="73">
        <f t="shared" si="125"/>
        <v>42917</v>
      </c>
      <c r="AE120" s="73">
        <f t="shared" si="125"/>
        <v>42948</v>
      </c>
      <c r="AF120" s="73">
        <f t="shared" si="125"/>
        <v>42979</v>
      </c>
      <c r="AG120" s="73">
        <f t="shared" si="125"/>
        <v>43009</v>
      </c>
      <c r="AH120" s="73">
        <f t="shared" si="125"/>
        <v>43040</v>
      </c>
      <c r="AI120" s="73">
        <f t="shared" si="125"/>
        <v>43070</v>
      </c>
      <c r="AJ120" s="73">
        <f t="shared" si="125"/>
        <v>43101</v>
      </c>
      <c r="AK120" s="73">
        <f t="shared" si="125"/>
        <v>43132</v>
      </c>
      <c r="AL120" s="73">
        <f t="shared" si="125"/>
        <v>43160</v>
      </c>
      <c r="AM120" s="73">
        <f t="shared" si="125"/>
        <v>43191</v>
      </c>
      <c r="AN120" s="73">
        <f t="shared" si="125"/>
        <v>43221</v>
      </c>
      <c r="AO120" s="73">
        <f t="shared" si="125"/>
        <v>43252</v>
      </c>
      <c r="AP120" s="73">
        <f t="shared" si="125"/>
        <v>43282</v>
      </c>
      <c r="AQ120" s="73">
        <f t="shared" si="125"/>
        <v>43313</v>
      </c>
      <c r="AR120" s="73">
        <f t="shared" si="125"/>
        <v>43344</v>
      </c>
      <c r="AS120" s="73">
        <f t="shared" si="125"/>
        <v>43374</v>
      </c>
      <c r="AT120" s="73">
        <f t="shared" si="125"/>
        <v>43405</v>
      </c>
      <c r="AU120" s="73">
        <f t="shared" si="125"/>
        <v>43435</v>
      </c>
      <c r="AV120" s="73">
        <f t="shared" si="125"/>
        <v>43466</v>
      </c>
      <c r="AW120" s="73">
        <f t="shared" si="125"/>
        <v>43497</v>
      </c>
      <c r="AX120" s="73">
        <f t="shared" si="125"/>
        <v>43525</v>
      </c>
      <c r="AY120" s="73">
        <f t="shared" si="125"/>
        <v>43556</v>
      </c>
      <c r="AZ120" s="73">
        <f t="shared" si="125"/>
        <v>43586</v>
      </c>
      <c r="BA120" s="73">
        <f t="shared" si="125"/>
        <v>43617</v>
      </c>
      <c r="BB120" s="73">
        <f t="shared" si="125"/>
        <v>43647</v>
      </c>
      <c r="BC120" s="73">
        <f t="shared" si="125"/>
        <v>43678</v>
      </c>
      <c r="BD120" s="73">
        <f t="shared" si="125"/>
        <v>43709</v>
      </c>
      <c r="BE120" s="73">
        <f t="shared" si="125"/>
        <v>43739</v>
      </c>
      <c r="BF120" s="73">
        <f t="shared" si="125"/>
        <v>43770</v>
      </c>
      <c r="BG120" s="73">
        <f t="shared" si="125"/>
        <v>43800</v>
      </c>
      <c r="BH120" s="73">
        <f t="shared" si="125"/>
        <v>43831</v>
      </c>
      <c r="BI120" s="73">
        <f t="shared" si="125"/>
        <v>43862</v>
      </c>
      <c r="BJ120" s="73">
        <f t="shared" si="125"/>
        <v>43891</v>
      </c>
      <c r="BK120" s="73">
        <f t="shared" si="125"/>
        <v>43922</v>
      </c>
      <c r="BL120" s="73">
        <f t="shared" si="125"/>
        <v>43952</v>
      </c>
      <c r="BM120" s="73">
        <f t="shared" si="125"/>
        <v>43983</v>
      </c>
      <c r="BN120" s="73">
        <f t="shared" si="125"/>
        <v>44013</v>
      </c>
      <c r="BO120" s="73">
        <f t="shared" si="125"/>
        <v>44044</v>
      </c>
      <c r="BP120" s="73">
        <f t="shared" si="125"/>
        <v>44075</v>
      </c>
      <c r="BQ120" s="73">
        <f t="shared" si="125"/>
        <v>44105</v>
      </c>
      <c r="BR120" s="73">
        <f t="shared" ref="BR120:CO120" si="126">EDATE(BQ120,1)</f>
        <v>44136</v>
      </c>
      <c r="BS120" s="73">
        <f t="shared" si="126"/>
        <v>44166</v>
      </c>
      <c r="BT120" s="73">
        <f t="shared" si="126"/>
        <v>44197</v>
      </c>
      <c r="BU120" s="73">
        <f t="shared" si="126"/>
        <v>44228</v>
      </c>
      <c r="BV120" s="73">
        <f t="shared" si="126"/>
        <v>44256</v>
      </c>
      <c r="BW120" s="73">
        <f t="shared" si="126"/>
        <v>44287</v>
      </c>
      <c r="BX120" s="73">
        <f t="shared" si="126"/>
        <v>44317</v>
      </c>
      <c r="BY120" s="73">
        <f t="shared" si="126"/>
        <v>44348</v>
      </c>
      <c r="BZ120" s="73">
        <f t="shared" si="126"/>
        <v>44378</v>
      </c>
      <c r="CA120" s="73">
        <f t="shared" si="126"/>
        <v>44409</v>
      </c>
      <c r="CB120" s="73">
        <f t="shared" si="126"/>
        <v>44440</v>
      </c>
      <c r="CC120" s="73">
        <f t="shared" si="126"/>
        <v>44470</v>
      </c>
      <c r="CD120" s="73">
        <f t="shared" si="126"/>
        <v>44501</v>
      </c>
      <c r="CE120" s="73">
        <f t="shared" si="126"/>
        <v>44531</v>
      </c>
      <c r="CF120" s="73">
        <f t="shared" si="126"/>
        <v>44562</v>
      </c>
      <c r="CG120" s="73">
        <f t="shared" si="126"/>
        <v>44593</v>
      </c>
      <c r="CH120" s="73">
        <f t="shared" si="126"/>
        <v>44621</v>
      </c>
      <c r="CI120" s="73">
        <f t="shared" si="126"/>
        <v>44652</v>
      </c>
      <c r="CJ120" s="73">
        <f t="shared" si="126"/>
        <v>44682</v>
      </c>
      <c r="CK120" s="73">
        <f t="shared" si="126"/>
        <v>44713</v>
      </c>
      <c r="CL120" s="73">
        <f t="shared" si="126"/>
        <v>44743</v>
      </c>
      <c r="CM120" s="73">
        <f t="shared" si="126"/>
        <v>44774</v>
      </c>
      <c r="CN120" s="73">
        <f t="shared" si="126"/>
        <v>44805</v>
      </c>
      <c r="CO120" s="73">
        <f t="shared" si="126"/>
        <v>44835</v>
      </c>
    </row>
    <row r="121" spans="1:93">
      <c r="C121" t="s">
        <v>455</v>
      </c>
      <c r="D121" s="87">
        <f ca="1">IF(YEAR(D120)=YEAR($D$113),IF(MONTH(D120)=12,SUM(OFFSET(D118,0,(MONTH($D$113)-12)):D118),0),0)</f>
        <v>0</v>
      </c>
      <c r="E121" s="87">
        <f ca="1">IF(YEAR(E120)=YEAR($D$113),IF(MONTH(E120)=12,SUM(OFFSET(E118,0,(MONTH($D$113)-12)):E118),0),0)</f>
        <v>0</v>
      </c>
      <c r="F121" s="87">
        <f ca="1">IF(YEAR(F120)=YEAR($D$113),IF(MONTH(F120)=12,SUM(OFFSET(F118,0,(MONTH($D$113)-12)):F118),0),0)</f>
        <v>0</v>
      </c>
      <c r="G121" s="87">
        <f ca="1">IF(YEAR(G120)=YEAR($D$113),IF(MONTH(G120)=12,SUM(OFFSET(G118,0,(MONTH($D$113)-12)):G118),0),0)</f>
        <v>0</v>
      </c>
      <c r="H121" s="87">
        <f ca="1">IF(YEAR(H120)=YEAR($D$113),IF(MONTH(H120)=12,SUM(OFFSET(H118,0,(MONTH($D$113)-12)):H118),0),0)</f>
        <v>0</v>
      </c>
      <c r="I121" s="87">
        <f ca="1">IF(YEAR(I120)=YEAR($D$113),IF(MONTH(I120)=12,SUM(OFFSET(I118,0,(MONTH($D$113)-12)):I118),0),0)</f>
        <v>0</v>
      </c>
      <c r="J121" s="87">
        <f ca="1">IF(YEAR(J120)=YEAR($D$113),IF(MONTH(J120)=12,SUM(OFFSET(J118,0,(MONTH($D$113)-12)):J118),0),0)</f>
        <v>0</v>
      </c>
      <c r="K121" s="87">
        <f ca="1">IF(YEAR(K120)=YEAR($D$113),IF(MONTH(K120)=12,SUM(OFFSET(K118,0,(MONTH($D$113)-12)):K118),0),0)</f>
        <v>198581.76000000001</v>
      </c>
      <c r="L121" s="87">
        <f ca="1">IF(YEAR(L120)=YEAR($D$113),IF(MONTH(L120)=12,SUM(OFFSET(L118,0,(MONTH($D$113)-12)):L118),0),0)</f>
        <v>0</v>
      </c>
      <c r="M121" s="87">
        <f ca="1">IF(YEAR(M120)=YEAR($D$113),IF(MONTH(M120)=12,SUM(OFFSET(M118,0,(MONTH($D$113)-12)):M118),0),0)</f>
        <v>0</v>
      </c>
      <c r="N121" s="87">
        <f ca="1">IF(YEAR(N120)=YEAR($D$113),IF(MONTH(N120)=12,SUM(OFFSET(N118,0,(MONTH($D$113)-12)):N118),0),0)</f>
        <v>0</v>
      </c>
      <c r="O121" s="87">
        <f ca="1">IF(YEAR(O120)=YEAR($D$113),IF(MONTH(O120)=12,SUM(OFFSET(O118,0,(MONTH($D$113)-12)):O118),0),0)</f>
        <v>0</v>
      </c>
      <c r="P121" s="87">
        <f ca="1">IF(YEAR(P120)=YEAR($D$113),IF(MONTH(P120)=12,SUM(OFFSET(P118,0,(MONTH($D$113)-12)):P118),0),0)</f>
        <v>0</v>
      </c>
      <c r="Q121" s="87">
        <f ca="1">IF(YEAR(Q120)=YEAR($D$113),IF(MONTH(Q120)=12,SUM(OFFSET(Q118,0,(MONTH($D$113)-12)):Q118),0),0)</f>
        <v>0</v>
      </c>
      <c r="R121" s="87">
        <f ca="1">IF(YEAR(R120)=YEAR($D$113),IF(MONTH(R120)=12,SUM(OFFSET(R118,0,(MONTH($D$113)-12)):R118),0),0)</f>
        <v>0</v>
      </c>
      <c r="S121" s="87">
        <f ca="1">IF(YEAR(S120)=YEAR($D$113),IF(MONTH(S120)=12,SUM(OFFSET(S118,0,(MONTH($D$113)-12)):S118),0),0)</f>
        <v>0</v>
      </c>
      <c r="T121" s="87">
        <f ca="1">IF(YEAR(T120)=YEAR($D$113),IF(MONTH(T120)=12,SUM(OFFSET(T118,0,(MONTH($D$113)-12)):T118),0),0)</f>
        <v>0</v>
      </c>
      <c r="U121" s="87">
        <f ca="1">IF(YEAR(U120)=YEAR($D$113),IF(MONTH(U120)=12,SUM(OFFSET(U118,0,(MONTH($D$113)-12)):U118),0),0)</f>
        <v>0</v>
      </c>
      <c r="V121" s="87">
        <f ca="1">IF(YEAR(V120)=YEAR($D$113),IF(MONTH(V120)=12,SUM(OFFSET(V118,0,(MONTH($D$113)-12)):V118),0),0)</f>
        <v>0</v>
      </c>
      <c r="W121" s="87">
        <f ca="1">IF(YEAR(W120)=YEAR($D$113),IF(MONTH(W120)=12,SUM(OFFSET(W118,0,(MONTH($D$113)-12)):W118),0),0)</f>
        <v>0</v>
      </c>
      <c r="X121" s="87">
        <f ca="1">IF(YEAR(X120)=YEAR($D$113),IF(MONTH(X120)=12,SUM(OFFSET(X118,0,(MONTH($D$113)-12)):X118),0),0)</f>
        <v>0</v>
      </c>
      <c r="Y121" s="87">
        <f ca="1">IF(YEAR(Y120)=YEAR($D$113),IF(MONTH(Y120)=12,SUM(OFFSET(Y118,0,(MONTH($D$113)-12)):Y118),0),0)</f>
        <v>0</v>
      </c>
      <c r="Z121" s="87">
        <f ca="1">IF(YEAR(Z120)=YEAR($D$113),IF(MONTH(Z120)=12,SUM(OFFSET(Z118,0,(MONTH($D$113)-12)):Z118),0),0)</f>
        <v>0</v>
      </c>
      <c r="AA121" s="87">
        <f ca="1">IF(YEAR(AA120)=YEAR($D$113),IF(MONTH(AA120)=12,SUM(OFFSET(AA118,0,(MONTH($D$113)-12)):AA118),0),0)</f>
        <v>0</v>
      </c>
      <c r="AB121" s="87">
        <f ca="1">IF(YEAR(AB120)=YEAR($D$113),IF(MONTH(AB120)=12,SUM(OFFSET(AB118,0,(MONTH($D$113)-12)):AB118),0),0)</f>
        <v>0</v>
      </c>
      <c r="AC121" s="87">
        <f ca="1">IF(YEAR(AC120)=YEAR($D$113),IF(MONTH(AC120)=12,SUM(OFFSET(AC118,0,(MONTH($D$113)-12)):AC118),0),0)</f>
        <v>0</v>
      </c>
      <c r="AD121" s="87">
        <f ca="1">IF(YEAR(AD120)=YEAR($D$113),IF(MONTH(AD120)=12,SUM(OFFSET(AD118,0,(MONTH($D$113)-12)):AD118),0),0)</f>
        <v>0</v>
      </c>
      <c r="AE121" s="87">
        <f ca="1">IF(YEAR(AE120)=YEAR($D$113),IF(MONTH(AE120)=12,SUM(OFFSET(AE118,0,(MONTH($D$113)-12)):AE118),0),0)</f>
        <v>0</v>
      </c>
      <c r="AF121" s="87">
        <f ca="1">IF(YEAR(AF120)=YEAR($D$113),IF(MONTH(AF120)=12,SUM(OFFSET(AF118,0,(MONTH($D$113)-12)):AF118),0),0)</f>
        <v>0</v>
      </c>
      <c r="AG121" s="87">
        <f ca="1">IF(YEAR(AG120)=YEAR($D$113),IF(MONTH(AG120)=12,SUM(OFFSET(AG118,0,(MONTH($D$113)-12)):AG118),0),0)</f>
        <v>0</v>
      </c>
      <c r="AH121" s="87">
        <f ca="1">IF(YEAR(AH120)=YEAR($D$113),IF(MONTH(AH120)=12,SUM(OFFSET(AH118,0,(MONTH($D$113)-12)):AH118),0),0)</f>
        <v>0</v>
      </c>
      <c r="AI121" s="87">
        <f ca="1">IF(YEAR(AI120)=YEAR($D$113),IF(MONTH(AI120)=12,SUM(OFFSET(AI118,0,(MONTH($D$113)-12)):AI118),0),0)</f>
        <v>0</v>
      </c>
      <c r="AJ121" s="87">
        <f ca="1">IF(YEAR(AJ120)=YEAR($D$113),IF(MONTH(AJ120)=12,SUM(OFFSET(AJ118,0,(MONTH($D$113)-12)):AJ118),0),0)</f>
        <v>0</v>
      </c>
      <c r="AK121" s="87">
        <f ca="1">IF(YEAR(AK120)=YEAR($D$113),IF(MONTH(AK120)=12,SUM(OFFSET(AK118,0,(MONTH($D$113)-12)):AK118),0),0)</f>
        <v>0</v>
      </c>
      <c r="AL121" s="87">
        <f ca="1">IF(YEAR(AL120)=YEAR($D$113),IF(MONTH(AL120)=12,SUM(OFFSET(AL118,0,(MONTH($D$113)-12)):AL118),0),0)</f>
        <v>0</v>
      </c>
      <c r="AM121" s="87">
        <f ca="1">IF(YEAR(AM120)=YEAR($D$113),IF(MONTH(AM120)=12,SUM(OFFSET(AM118,0,(MONTH($D$113)-12)):AM118),0),0)</f>
        <v>0</v>
      </c>
      <c r="AN121" s="87">
        <f ca="1">IF(YEAR(AN120)=YEAR($D$113),IF(MONTH(AN120)=12,SUM(OFFSET(AN118,0,(MONTH($D$113)-12)):AN118),0),0)</f>
        <v>0</v>
      </c>
      <c r="AO121" s="87">
        <f ca="1">IF(YEAR(AO120)=YEAR($D$113),IF(MONTH(AO120)=12,SUM(OFFSET(AO118,0,(MONTH($D$113)-12)):AO118),0),0)</f>
        <v>0</v>
      </c>
      <c r="AP121" s="87">
        <f ca="1">IF(YEAR(AP120)=YEAR($D$113),IF(MONTH(AP120)=12,SUM(OFFSET(AP118,0,(MONTH($D$113)-12)):AP118),0),0)</f>
        <v>0</v>
      </c>
      <c r="AQ121" s="87">
        <f ca="1">IF(YEAR(AQ120)=YEAR($D$113),IF(MONTH(AQ120)=12,SUM(OFFSET(AQ118,0,(MONTH($D$113)-12)):AQ118),0),0)</f>
        <v>0</v>
      </c>
      <c r="AR121" s="87">
        <f ca="1">IF(YEAR(AR120)=YEAR($D$113),IF(MONTH(AR120)=12,SUM(OFFSET(AR118,0,(MONTH($D$113)-12)):AR118),0),0)</f>
        <v>0</v>
      </c>
      <c r="AS121" s="87">
        <f ca="1">IF(YEAR(AS120)=YEAR($D$113),IF(MONTH(AS120)=12,SUM(OFFSET(AS118,0,(MONTH($D$113)-12)):AS118),0),0)</f>
        <v>0</v>
      </c>
      <c r="AT121" s="87">
        <f ca="1">IF(YEAR(AT120)=YEAR($D$113),IF(MONTH(AT120)=12,SUM(OFFSET(AT118,0,(MONTH($D$113)-12)):AT118),0),0)</f>
        <v>0</v>
      </c>
      <c r="AU121" s="87">
        <f ca="1">IF(YEAR(AU120)=YEAR($D$113),IF(MONTH(AU120)=12,SUM(OFFSET(AU118,0,(MONTH($D$113)-12)):AU118),0),0)</f>
        <v>0</v>
      </c>
      <c r="AV121" s="87">
        <f ca="1">IF(YEAR(AV120)=YEAR($D$113),IF(MONTH(AV120)=12,SUM(OFFSET(AV118,0,(MONTH($D$113)-12)):AV118),0),0)</f>
        <v>0</v>
      </c>
      <c r="AW121" s="87">
        <f ca="1">IF(YEAR(AW120)=YEAR($D$113),IF(MONTH(AW120)=12,SUM(OFFSET(AW118,0,(MONTH($D$113)-12)):AW118),0),0)</f>
        <v>0</v>
      </c>
      <c r="AX121" s="87">
        <f ca="1">IF(YEAR(AX120)=YEAR($D$113),IF(MONTH(AX120)=12,SUM(OFFSET(AX118,0,(MONTH($D$113)-12)):AX118),0),0)</f>
        <v>0</v>
      </c>
      <c r="AY121" s="87">
        <f ca="1">IF(YEAR(AY120)=YEAR($D$113),IF(MONTH(AY120)=12,SUM(OFFSET(AY118,0,(MONTH($D$113)-12)):AY118),0),0)</f>
        <v>0</v>
      </c>
      <c r="AZ121" s="87">
        <f ca="1">IF(YEAR(AZ120)=YEAR($D$113),IF(MONTH(AZ120)=12,SUM(OFFSET(AZ118,0,(MONTH($D$113)-12)):AZ118),0),0)</f>
        <v>0</v>
      </c>
      <c r="BA121" s="87">
        <f ca="1">IF(YEAR(BA120)=YEAR($D$113),IF(MONTH(BA120)=12,SUM(OFFSET(BA118,0,(MONTH($D$113)-12)):BA118),0),0)</f>
        <v>0</v>
      </c>
      <c r="BB121" s="87">
        <f ca="1">IF(YEAR(BB120)=YEAR($D$113),IF(MONTH(BB120)=12,SUM(OFFSET(BB118,0,(MONTH($D$113)-12)):BB118),0),0)</f>
        <v>0</v>
      </c>
      <c r="BC121" s="87">
        <f ca="1">IF(YEAR(BC120)=YEAR($D$113),IF(MONTH(BC120)=12,SUM(OFFSET(BC118,0,(MONTH($D$113)-12)):BC118),0),0)</f>
        <v>0</v>
      </c>
      <c r="BD121" s="87">
        <f ca="1">IF(YEAR(BD120)=YEAR($D$113),IF(MONTH(BD120)=12,SUM(OFFSET(BD118,0,(MONTH($D$113)-12)):BD118),0),0)</f>
        <v>0</v>
      </c>
      <c r="BE121" s="87">
        <f ca="1">IF(YEAR(BE120)=YEAR($D$113),IF(MONTH(BE120)=12,SUM(OFFSET(BE118,0,(MONTH($D$113)-12)):BE118),0),0)</f>
        <v>0</v>
      </c>
      <c r="BF121" s="87">
        <f ca="1">IF(YEAR(BF120)=YEAR($D$113),IF(MONTH(BF120)=12,SUM(OFFSET(BF118,0,(MONTH($D$113)-12)):BF118),0),0)</f>
        <v>0</v>
      </c>
      <c r="BG121" s="87">
        <f ca="1">IF(YEAR(BG120)=YEAR($D$113),IF(MONTH(BG120)=12,SUM(OFFSET(BG118,0,(MONTH($D$113)-12)):BG118),0),0)</f>
        <v>0</v>
      </c>
      <c r="BH121" s="87">
        <f ca="1">IF(YEAR(BH120)=YEAR($D$113),IF(MONTH(BH120)=12,SUM(OFFSET(BH118,0,(MONTH($D$113)-12)):BH118),0),0)</f>
        <v>0</v>
      </c>
      <c r="BI121" s="87">
        <f ca="1">IF(YEAR(BI120)=YEAR($D$113),IF(MONTH(BI120)=12,SUM(OFFSET(BI118,0,(MONTH($D$113)-12)):BI118),0),0)</f>
        <v>0</v>
      </c>
      <c r="BJ121" s="87">
        <f ca="1">IF(YEAR(BJ120)=YEAR($D$113),IF(MONTH(BJ120)=12,SUM(OFFSET(BJ118,0,(MONTH($D$113)-12)):BJ118),0),0)</f>
        <v>0</v>
      </c>
      <c r="BK121" s="87">
        <f ca="1">IF(YEAR(BK120)=YEAR($D$113),IF(MONTH(BK120)=12,SUM(OFFSET(BK118,0,(MONTH($D$113)-12)):BK118),0),0)</f>
        <v>0</v>
      </c>
      <c r="BL121" s="87">
        <f ca="1">IF(YEAR(BL120)=YEAR($D$113),IF(MONTH(BL120)=12,SUM(OFFSET(BL118,0,(MONTH($D$113)-12)):BL118),0),0)</f>
        <v>0</v>
      </c>
      <c r="BM121" s="87">
        <f ca="1">IF(YEAR(BM120)=YEAR($D$113),IF(MONTH(BM120)=12,SUM(OFFSET(BM118,0,(MONTH($D$113)-12)):BM118),0),0)</f>
        <v>0</v>
      </c>
      <c r="BN121" s="87">
        <f ca="1">IF(YEAR(BN120)=YEAR($D$113),IF(MONTH(BN120)=12,SUM(OFFSET(BN118,0,(MONTH($D$113)-12)):BN118),0),0)</f>
        <v>0</v>
      </c>
      <c r="BO121" s="87">
        <f ca="1">IF(YEAR(BO120)=YEAR($D$113),IF(MONTH(BO120)=12,SUM(OFFSET(BO118,0,(MONTH($D$113)-12)):BO118),0),0)</f>
        <v>0</v>
      </c>
      <c r="BP121" s="87">
        <f ca="1">IF(YEAR(BP120)=YEAR($D$113),IF(MONTH(BP120)=12,SUM(OFFSET(BP118,0,(MONTH($D$113)-12)):BP118),0),0)</f>
        <v>0</v>
      </c>
      <c r="BQ121" s="87">
        <f ca="1">IF(YEAR(BQ120)=YEAR($D$113),IF(MONTH(BQ120)=12,SUM(OFFSET(BQ118,0,(MONTH($D$113)-12)):BQ118),0),0)</f>
        <v>0</v>
      </c>
      <c r="BR121" s="87">
        <f ca="1">IF(YEAR(BR120)=YEAR($D$113),IF(MONTH(BR120)=12,SUM(OFFSET(BR118,0,(MONTH($D$113)-12)):BR118),0),0)</f>
        <v>0</v>
      </c>
      <c r="BS121" s="87">
        <f ca="1">IF(YEAR(BS120)=YEAR($D$113),IF(MONTH(BS120)=12,SUM(OFFSET(BS118,0,(MONTH($D$113)-12)):BS118),0),0)</f>
        <v>0</v>
      </c>
      <c r="BT121" s="87">
        <f ca="1">IF(YEAR(BT120)=YEAR($D$113),IF(MONTH(BT120)=12,SUM(OFFSET(BT118,0,(MONTH($D$113)-12)):BT118),0),0)</f>
        <v>0</v>
      </c>
      <c r="BU121" s="87">
        <f ca="1">IF(YEAR(BU120)=YEAR($D$113),IF(MONTH(BU120)=12,SUM(OFFSET(BU118,0,(MONTH($D$113)-12)):BU118),0),0)</f>
        <v>0</v>
      </c>
      <c r="BV121" s="87">
        <f ca="1">IF(YEAR(BV120)=YEAR($D$113),IF(MONTH(BV120)=12,SUM(OFFSET(BV118,0,(MONTH($D$113)-12)):BV118),0),0)</f>
        <v>0</v>
      </c>
      <c r="BW121" s="87">
        <f ca="1">IF(YEAR(BW120)=YEAR($D$113),IF(MONTH(BW120)=12,SUM(OFFSET(BW118,0,(MONTH($D$113)-12)):BW118),0),0)</f>
        <v>0</v>
      </c>
      <c r="BX121" s="87">
        <f ca="1">IF(YEAR(BX120)=YEAR($D$113),IF(MONTH(BX120)=12,SUM(OFFSET(BX118,0,(MONTH($D$113)-12)):BX118),0),0)</f>
        <v>0</v>
      </c>
      <c r="BY121" s="87">
        <f ca="1">IF(YEAR(BY120)=YEAR($D$113),IF(MONTH(BY120)=12,SUM(OFFSET(BY118,0,(MONTH($D$113)-12)):BY118),0),0)</f>
        <v>0</v>
      </c>
      <c r="BZ121" s="87">
        <f ca="1">IF(YEAR(BZ120)=YEAR($D$113),IF(MONTH(BZ120)=12,SUM(OFFSET(BZ118,0,(MONTH($D$113)-12)):BZ118),0),0)</f>
        <v>0</v>
      </c>
      <c r="CA121" s="87">
        <f ca="1">IF(YEAR(CA120)=YEAR($D$113),IF(MONTH(CA120)=12,SUM(OFFSET(CA118,0,(MONTH($D$113)-12)):CA118),0),0)</f>
        <v>0</v>
      </c>
      <c r="CB121" s="87">
        <f ca="1">IF(YEAR(CB120)=YEAR($D$113),IF(MONTH(CB120)=12,SUM(OFFSET(CB118,0,(MONTH($D$113)-12)):CB118),0),0)</f>
        <v>0</v>
      </c>
      <c r="CC121" s="87">
        <f ca="1">IF(YEAR(CC120)=YEAR($D$113),IF(MONTH(CC120)=12,SUM(OFFSET(CC118,0,(MONTH($D$113)-12)):CC118),0),0)</f>
        <v>0</v>
      </c>
      <c r="CD121" s="87">
        <f ca="1">IF(YEAR(CD120)=YEAR($D$113),IF(MONTH(CD120)=12,SUM(OFFSET(CD118,0,(MONTH($D$113)-12)):CD118),0),0)</f>
        <v>0</v>
      </c>
      <c r="CE121" s="87">
        <f ca="1">IF(YEAR(CE120)=YEAR($D$113),IF(MONTH(CE120)=12,SUM(OFFSET(CE118,0,(MONTH($D$113)-12)):CE118),0),0)</f>
        <v>0</v>
      </c>
      <c r="CF121" s="87">
        <f ca="1">IF(YEAR(CF120)=YEAR($D$113),IF(MONTH(CF120)=12,SUM(OFFSET(CF118,0,(MONTH($D$113)-12)):CF118),0),0)</f>
        <v>0</v>
      </c>
      <c r="CG121" s="87">
        <f ca="1">IF(YEAR(CG120)=YEAR($D$113),IF(MONTH(CG120)=12,SUM(OFFSET(CG118,0,(MONTH($D$113)-12)):CG118),0),0)</f>
        <v>0</v>
      </c>
      <c r="CH121" s="87">
        <f ca="1">IF(YEAR(CH120)=YEAR($D$113),IF(MONTH(CH120)=12,SUM(OFFSET(CH118,0,(MONTH($D$113)-12)):CH118),0),0)</f>
        <v>0</v>
      </c>
      <c r="CI121" s="87">
        <f ca="1">IF(YEAR(CI120)=YEAR($D$113),IF(MONTH(CI120)=12,SUM(OFFSET(CI118,0,(MONTH($D$113)-12)):CI118),0),0)</f>
        <v>0</v>
      </c>
      <c r="CJ121" s="87">
        <f ca="1">IF(YEAR(CJ120)=YEAR($D$113),IF(MONTH(CJ120)=12,SUM(OFFSET(CJ118,0,(MONTH($D$113)-12)):CJ118),0),0)</f>
        <v>0</v>
      </c>
      <c r="CK121" s="87">
        <f ca="1">IF(YEAR(CK120)=YEAR($D$113),IF(MONTH(CK120)=12,SUM(OFFSET(CK118,0,(MONTH($D$113)-12)):CK118),0),0)</f>
        <v>0</v>
      </c>
      <c r="CL121" s="87">
        <f ca="1">IF(YEAR(CL120)=YEAR($D$113),IF(MONTH(CL120)=12,SUM(OFFSET(CL118,0,(MONTH($D$113)-12)):CL118),0),0)</f>
        <v>0</v>
      </c>
      <c r="CM121" s="87">
        <f ca="1">IF(YEAR(CM120)=YEAR($D$113),IF(MONTH(CM120)=12,SUM(OFFSET(CM118,0,(MONTH($D$113)-12)):CM118),0),0)</f>
        <v>0</v>
      </c>
      <c r="CN121" s="87">
        <f ca="1">IF(YEAR(CN120)=YEAR($D$113),IF(MONTH(CN120)=12,SUM(OFFSET(CN118,0,(MONTH($D$113)-12)):CN118),0),0)</f>
        <v>0</v>
      </c>
      <c r="CO121" s="87">
        <f ca="1">IF(YEAR(CO120)=YEAR($D$113),IF(MONTH(CO120)=12,SUM(OFFSET(CO118,0,(MONTH($D$113)-12)):CO118),0),0)</f>
        <v>0</v>
      </c>
    </row>
    <row r="122" spans="1:93">
      <c r="C122" t="s">
        <v>456</v>
      </c>
      <c r="D122" s="87">
        <f ca="1">IF(D120=$D$114,SUM(OFFSET(D118,0,-(MONTH($D$114)-1)):D118),0)</f>
        <v>0</v>
      </c>
      <c r="E122" s="87">
        <f ca="1">IF(E120=$D$114,SUM(OFFSET(E118,0,-(MONTH($D$114)-1)):E118),0)</f>
        <v>0</v>
      </c>
      <c r="F122" s="87">
        <f ca="1">IF(F120=$D$114,SUM(OFFSET(F118,0,-(MONTH($D$114)-1)):F118),0)</f>
        <v>0</v>
      </c>
      <c r="G122" s="87">
        <f ca="1">IF(G120=$D$114,SUM(OFFSET(G118,0,-(MONTH($D$114)-1)):G118),0)</f>
        <v>0</v>
      </c>
      <c r="H122" s="87">
        <f ca="1">IF(H120=$D$114,SUM(OFFSET(H118,0,-(MONTH($D$114)-1)):H118),0)</f>
        <v>0</v>
      </c>
      <c r="I122" s="87">
        <f ca="1">IF(I120=$D$114,SUM(OFFSET(I118,0,-(MONTH($D$114)-1)):I118),0)</f>
        <v>0</v>
      </c>
      <c r="J122" s="87">
        <f ca="1">IF(J120=$D$114,SUM(OFFSET(J118,0,-(MONTH($D$114)-1)):J118),0)</f>
        <v>0</v>
      </c>
      <c r="K122" s="87">
        <f ca="1">IF(K120=$D$114,SUM(OFFSET(K118,0,-(MONTH($D$114)-1)):K118),0)</f>
        <v>0</v>
      </c>
      <c r="L122" s="87">
        <f ca="1">IF(L120=$D$114,SUM(OFFSET(L118,0,-(MONTH($D$114)-1)):L118),0)</f>
        <v>0</v>
      </c>
      <c r="M122" s="87">
        <f ca="1">IF(M120=$D$114,SUM(OFFSET(M118,0,-(MONTH($D$114)-1)):M118),0)</f>
        <v>0</v>
      </c>
      <c r="N122" s="87">
        <f ca="1">IF(N120=$D$114,SUM(OFFSET(N118,0,-(MONTH($D$114)-1)):N118),0)</f>
        <v>0</v>
      </c>
      <c r="O122" s="87">
        <f ca="1">IF(O120=$D$114,SUM(OFFSET(O118,0,-(MONTH($D$114)-1)):O118),0)</f>
        <v>0</v>
      </c>
      <c r="P122" s="87">
        <f ca="1">IF(P120=$D$114,SUM(OFFSET(P118,0,-(MONTH($D$114)-1)):P118),0)</f>
        <v>0</v>
      </c>
      <c r="Q122" s="87">
        <f ca="1">IF(Q120=$D$114,SUM(OFFSET(Q118,0,-(MONTH($D$114)-1)):Q118),0)</f>
        <v>0</v>
      </c>
      <c r="R122" s="87">
        <f ca="1">IF(R120=$D$114,SUM(OFFSET(R118,0,-(MONTH($D$114)-1)):R118),0)</f>
        <v>0</v>
      </c>
      <c r="S122" s="87">
        <f ca="1">IF(S120=$D$114,SUM(OFFSET(S118,0,-(MONTH($D$114)-1)):S118),0)</f>
        <v>0</v>
      </c>
      <c r="T122" s="87">
        <f ca="1">IF(T120=$D$114,SUM(OFFSET(T118,0,-(MONTH($D$114)-1)):T118),0)</f>
        <v>0</v>
      </c>
      <c r="U122" s="87">
        <f ca="1">IF(U120=$D$114,SUM(OFFSET(U118,0,-(MONTH($D$114)-1)):U118),0)</f>
        <v>0</v>
      </c>
      <c r="V122" s="87">
        <f ca="1">IF(V120=$D$114,SUM(OFFSET(V118,0,-(MONTH($D$114)-1)):V118),0)</f>
        <v>0</v>
      </c>
      <c r="W122" s="87">
        <f ca="1">IF(W120=$D$114,SUM(OFFSET(W118,0,-(MONTH($D$114)-1)):W118),0)</f>
        <v>0</v>
      </c>
      <c r="X122" s="87">
        <f ca="1">IF(X120=$D$114,SUM(OFFSET(X118,0,-(MONTH($D$114)-1)):X118),0)</f>
        <v>0</v>
      </c>
      <c r="Y122" s="87">
        <f ca="1">IF(Y120=$D$114,SUM(OFFSET(Y118,0,-(MONTH($D$114)-1)):Y118),0)</f>
        <v>0</v>
      </c>
      <c r="Z122" s="87">
        <f ca="1">IF(Z120=$D$114,SUM(OFFSET(Z118,0,-(MONTH($D$114)-1)):Z118),0)</f>
        <v>0</v>
      </c>
      <c r="AA122" s="87">
        <f ca="1">IF(AA120=$D$114,SUM(OFFSET(AA118,0,-(MONTH($D$114)-1)):AA118),0)</f>
        <v>0</v>
      </c>
      <c r="AB122" s="87">
        <f ca="1">IF(AB120=$D$114,SUM(OFFSET(AB118,0,-(MONTH($D$114)-1)):AB118),0)</f>
        <v>0</v>
      </c>
      <c r="AC122" s="87">
        <f ca="1">IF(AC120=$D$114,SUM(OFFSET(AC118,0,-(MONTH($D$114)-1)):AC118),0)</f>
        <v>0</v>
      </c>
      <c r="AD122" s="87">
        <f ca="1">IF(AD120=$D$114,SUM(OFFSET(AD118,0,-(MONTH($D$114)-1)):AD118),0)</f>
        <v>0</v>
      </c>
      <c r="AE122" s="87">
        <f ca="1">IF(AE120=$D$114,SUM(OFFSET(AE118,0,-(MONTH($D$114)-1)):AE118),0)</f>
        <v>0</v>
      </c>
      <c r="AF122" s="87">
        <f ca="1">IF(AF120=$D$114,SUM(OFFSET(AF118,0,-(MONTH($D$114)-1)):AF118),0)</f>
        <v>247606.63200000004</v>
      </c>
      <c r="AG122" s="87">
        <f ca="1">IF(AG120=$D$114,SUM(OFFSET(AG118,0,-(MONTH($D$114)-1)):AG118),0)</f>
        <v>0</v>
      </c>
      <c r="AH122" s="87">
        <f ca="1">IF(AH120=$D$114,SUM(OFFSET(AH118,0,-(MONTH($D$114)-1)):AH118),0)</f>
        <v>0</v>
      </c>
      <c r="AI122" s="87">
        <f ca="1">IF(AI120=$D$114,SUM(OFFSET(AI118,0,-(MONTH($D$114)-1)):AI118),0)</f>
        <v>0</v>
      </c>
      <c r="AJ122" s="87">
        <f ca="1">IF(AJ120=$D$114,SUM(OFFSET(AJ118,0,-(MONTH($D$114)-1)):AJ118),0)</f>
        <v>0</v>
      </c>
      <c r="AK122" s="87">
        <f ca="1">IF(AK120=$D$114,SUM(OFFSET(AK118,0,-(MONTH($D$114)-1)):AK118),0)</f>
        <v>0</v>
      </c>
      <c r="AL122" s="87">
        <f ca="1">IF(AL120=$D$114,SUM(OFFSET(AL118,0,-(MONTH($D$114)-1)):AL118),0)</f>
        <v>0</v>
      </c>
      <c r="AM122" s="87">
        <f ca="1">IF(AM120=$D$114,SUM(OFFSET(AM118,0,-(MONTH($D$114)-1)):AM118),0)</f>
        <v>0</v>
      </c>
      <c r="AN122" s="87">
        <f ca="1">IF(AN120=$D$114,SUM(OFFSET(AN118,0,-(MONTH($D$114)-1)):AN118),0)</f>
        <v>0</v>
      </c>
      <c r="AO122" s="87">
        <f ca="1">IF(AO120=$D$114,SUM(OFFSET(AO118,0,-(MONTH($D$114)-1)):AO118),0)</f>
        <v>0</v>
      </c>
      <c r="AP122" s="87">
        <f ca="1">IF(AP120=$D$114,SUM(OFFSET(AP118,0,-(MONTH($D$114)-1)):AP118),0)</f>
        <v>0</v>
      </c>
      <c r="AQ122" s="87">
        <f ca="1">IF(AQ120=$D$114,SUM(OFFSET(AQ118,0,-(MONTH($D$114)-1)):AQ118),0)</f>
        <v>0</v>
      </c>
      <c r="AR122" s="87">
        <f ca="1">IF(AR120=$D$114,SUM(OFFSET(AR118,0,-(MONTH($D$114)-1)):AR118),0)</f>
        <v>0</v>
      </c>
      <c r="AS122" s="87">
        <f ca="1">IF(AS120=$D$114,SUM(OFFSET(AS118,0,-(MONTH($D$114)-1)):AS118),0)</f>
        <v>0</v>
      </c>
      <c r="AT122" s="87">
        <f ca="1">IF(AT120=$D$114,SUM(OFFSET(AT118,0,-(MONTH($D$114)-1)):AT118),0)</f>
        <v>0</v>
      </c>
      <c r="AU122" s="87">
        <f ca="1">IF(AU120=$D$114,SUM(OFFSET(AU118,0,-(MONTH($D$114)-1)):AU118),0)</f>
        <v>0</v>
      </c>
      <c r="AV122" s="87">
        <f ca="1">IF(AV120=$D$114,SUM(OFFSET(AV118,0,-(MONTH($D$114)-1)):AV118),0)</f>
        <v>0</v>
      </c>
      <c r="AW122" s="87">
        <f ca="1">IF(AW120=$D$114,SUM(OFFSET(AW118,0,-(MONTH($D$114)-1)):AW118),0)</f>
        <v>0</v>
      </c>
      <c r="AX122" s="87">
        <f ca="1">IF(AX120=$D$114,SUM(OFFSET(AX118,0,-(MONTH($D$114)-1)):AX118),0)</f>
        <v>0</v>
      </c>
      <c r="AY122" s="87">
        <f ca="1">IF(AY120=$D$114,SUM(OFFSET(AY118,0,-(MONTH($D$114)-1)):AY118),0)</f>
        <v>0</v>
      </c>
      <c r="AZ122" s="87">
        <f ca="1">IF(AZ120=$D$114,SUM(OFFSET(AZ118,0,-(MONTH($D$114)-1)):AZ118),0)</f>
        <v>0</v>
      </c>
      <c r="BA122" s="87">
        <f ca="1">IF(BA120=$D$114,SUM(OFFSET(BA118,0,-(MONTH($D$114)-1)):BA118),0)</f>
        <v>0</v>
      </c>
      <c r="BB122" s="87">
        <f ca="1">IF(BB120=$D$114,SUM(OFFSET(BB118,0,-(MONTH($D$114)-1)):BB118),0)</f>
        <v>0</v>
      </c>
      <c r="BC122" s="87">
        <f ca="1">IF(BC120=$D$114,SUM(OFFSET(BC118,0,-(MONTH($D$114)-1)):BC118),0)</f>
        <v>0</v>
      </c>
      <c r="BD122" s="87">
        <f ca="1">IF(BD120=$D$114,SUM(OFFSET(BD118,0,-(MONTH($D$114)-1)):BD118),0)</f>
        <v>0</v>
      </c>
      <c r="BE122" s="87">
        <f ca="1">IF(BE120=$D$114,SUM(OFFSET(BE118,0,-(MONTH($D$114)-1)):BE118),0)</f>
        <v>0</v>
      </c>
      <c r="BF122" s="87">
        <f ca="1">IF(BF120=$D$114,SUM(OFFSET(BF118,0,-(MONTH($D$114)-1)):BF118),0)</f>
        <v>0</v>
      </c>
      <c r="BG122" s="87">
        <f ca="1">IF(BG120=$D$114,SUM(OFFSET(BG118,0,-(MONTH($D$114)-1)):BG118),0)</f>
        <v>0</v>
      </c>
      <c r="BH122" s="87">
        <f ca="1">IF(BH120=$D$114,SUM(OFFSET(BH118,0,-(MONTH($D$114)-1)):BH118),0)</f>
        <v>0</v>
      </c>
      <c r="BI122" s="87">
        <f ca="1">IF(BI120=$D$114,SUM(OFFSET(BI118,0,-(MONTH($D$114)-1)):BI118),0)</f>
        <v>0</v>
      </c>
      <c r="BJ122" s="87">
        <f ca="1">IF(BJ120=$D$114,SUM(OFFSET(BJ118,0,-(MONTH($D$114)-1)):BJ118),0)</f>
        <v>0</v>
      </c>
      <c r="BK122" s="87">
        <f ca="1">IF(BK120=$D$114,SUM(OFFSET(BK118,0,-(MONTH($D$114)-1)):BK118),0)</f>
        <v>0</v>
      </c>
      <c r="BL122" s="87">
        <f ca="1">IF(BL120=$D$114,SUM(OFFSET(BL118,0,-(MONTH($D$114)-1)):BL118),0)</f>
        <v>0</v>
      </c>
      <c r="BM122" s="87">
        <f ca="1">IF(BM120=$D$114,SUM(OFFSET(BM118,0,-(MONTH($D$114)-1)):BM118),0)</f>
        <v>0</v>
      </c>
      <c r="BN122" s="87">
        <f ca="1">IF(BN120=$D$114,SUM(OFFSET(BN118,0,-(MONTH($D$114)-1)):BN118),0)</f>
        <v>0</v>
      </c>
      <c r="BO122" s="87">
        <f ca="1">IF(BO120=$D$114,SUM(OFFSET(BO118,0,-(MONTH($D$114)-1)):BO118),0)</f>
        <v>0</v>
      </c>
      <c r="BP122" s="87">
        <f ca="1">IF(BP120=$D$114,SUM(OFFSET(BP118,0,-(MONTH($D$114)-1)):BP118),0)</f>
        <v>0</v>
      </c>
      <c r="BQ122" s="87">
        <f ca="1">IF(BQ120=$D$114,SUM(OFFSET(BQ118,0,-(MONTH($D$114)-1)):BQ118),0)</f>
        <v>0</v>
      </c>
      <c r="BR122" s="87">
        <f ca="1">IF(BR120=$D$114,SUM(OFFSET(BR118,0,-(MONTH($D$114)-1)):BR118),0)</f>
        <v>0</v>
      </c>
      <c r="BS122" s="87">
        <f ca="1">IF(BS120=$D$114,SUM(OFFSET(BS118,0,-(MONTH($D$114)-1)):BS118),0)</f>
        <v>0</v>
      </c>
      <c r="BT122" s="87">
        <f ca="1">IF(BT120=$D$114,SUM(OFFSET(BT118,0,-(MONTH($D$114)-1)):BT118),0)</f>
        <v>0</v>
      </c>
      <c r="BU122" s="87">
        <f ca="1">IF(BU120=$D$114,SUM(OFFSET(BU118,0,-(MONTH($D$114)-1)):BU118),0)</f>
        <v>0</v>
      </c>
      <c r="BV122" s="87">
        <f ca="1">IF(BV120=$D$114,SUM(OFFSET(BV118,0,-(MONTH($D$114)-1)):BV118),0)</f>
        <v>0</v>
      </c>
      <c r="BW122" s="87">
        <f ca="1">IF(BW120=$D$114,SUM(OFFSET(BW118,0,-(MONTH($D$114)-1)):BW118),0)</f>
        <v>0</v>
      </c>
      <c r="BX122" s="87">
        <f ca="1">IF(BX120=$D$114,SUM(OFFSET(BX118,0,-(MONTH($D$114)-1)):BX118),0)</f>
        <v>0</v>
      </c>
      <c r="BY122" s="87">
        <f ca="1">IF(BY120=$D$114,SUM(OFFSET(BY118,0,-(MONTH($D$114)-1)):BY118),0)</f>
        <v>0</v>
      </c>
      <c r="BZ122" s="87">
        <f ca="1">IF(BZ120=$D$114,SUM(OFFSET(BZ118,0,-(MONTH($D$114)-1)):BZ118),0)</f>
        <v>0</v>
      </c>
      <c r="CA122" s="87">
        <f ca="1">IF(CA120=$D$114,SUM(OFFSET(CA118,0,-(MONTH($D$114)-1)):CA118),0)</f>
        <v>0</v>
      </c>
      <c r="CB122" s="87">
        <f ca="1">IF(CB120=$D$114,SUM(OFFSET(CB118,0,-(MONTH($D$114)-1)):CB118),0)</f>
        <v>0</v>
      </c>
      <c r="CC122" s="87">
        <f ca="1">IF(CC120=$D$114,SUM(OFFSET(CC118,0,-(MONTH($D$114)-1)):CC118),0)</f>
        <v>0</v>
      </c>
      <c r="CD122" s="87">
        <f ca="1">IF(CD120=$D$114,SUM(OFFSET(CD118,0,-(MONTH($D$114)-1)):CD118),0)</f>
        <v>0</v>
      </c>
      <c r="CE122" s="87">
        <f ca="1">IF(CE120=$D$114,SUM(OFFSET(CE118,0,-(MONTH($D$114)-1)):CE118),0)</f>
        <v>0</v>
      </c>
      <c r="CF122" s="87">
        <f ca="1">IF(CF120=$D$114,SUM(OFFSET(CF118,0,-(MONTH($D$114)-1)):CF118),0)</f>
        <v>0</v>
      </c>
      <c r="CG122" s="87">
        <f ca="1">IF(CG120=$D$114,SUM(OFFSET(CG118,0,-(MONTH($D$114)-1)):CG118),0)</f>
        <v>0</v>
      </c>
      <c r="CH122" s="87">
        <f ca="1">IF(CH120=$D$114,SUM(OFFSET(CH118,0,-(MONTH($D$114)-1)):CH118),0)</f>
        <v>0</v>
      </c>
      <c r="CI122" s="87">
        <f ca="1">IF(CI120=$D$114,SUM(OFFSET(CI118,0,-(MONTH($D$114)-1)):CI118),0)</f>
        <v>0</v>
      </c>
      <c r="CJ122" s="87">
        <f ca="1">IF(CJ120=$D$114,SUM(OFFSET(CJ118,0,-(MONTH($D$114)-1)):CJ118),0)</f>
        <v>0</v>
      </c>
      <c r="CK122" s="87">
        <f ca="1">IF(CK120=$D$114,SUM(OFFSET(CK118,0,-(MONTH($D$114)-1)):CK118),0)</f>
        <v>0</v>
      </c>
      <c r="CL122" s="87">
        <f ca="1">IF(CL120=$D$114,SUM(OFFSET(CL118,0,-(MONTH($D$114)-1)):CL118),0)</f>
        <v>0</v>
      </c>
      <c r="CM122" s="87">
        <f ca="1">IF(CM120=$D$114,SUM(OFFSET(CM118,0,-(MONTH($D$114)-1)):CM118),0)</f>
        <v>0</v>
      </c>
      <c r="CN122" s="87">
        <f ca="1">IF(CN120=$D$114,SUM(OFFSET(CN118,0,-(MONTH($D$114)-1)):CN118),0)</f>
        <v>0</v>
      </c>
      <c r="CO122" s="87">
        <f ca="1">IF(CO120=$D$114,SUM(OFFSET(CO118,0,-(MONTH($D$114)-1)):CO118),0)</f>
        <v>0</v>
      </c>
    </row>
    <row r="123" spans="1:93">
      <c r="C123" t="s">
        <v>457</v>
      </c>
      <c r="D123" s="20">
        <f ca="1">IF(D120=EDATE($D$114,12),SUM(OFFSET(D118,0,-11):D118),0)</f>
        <v>0</v>
      </c>
      <c r="E123" s="20">
        <f ca="1">IF(E120=EDATE($D$114,12),SUM(OFFSET(E118,0,-11):E118),0)</f>
        <v>0</v>
      </c>
      <c r="F123" s="20">
        <f ca="1">IF(F120=EDATE($D$114,12),SUM(OFFSET(F118,0,-11):F118),0)</f>
        <v>0</v>
      </c>
      <c r="G123" s="20">
        <f ca="1">IF(G120=EDATE($D$114,12),SUM(OFFSET(G118,0,-11):G118),0)</f>
        <v>0</v>
      </c>
      <c r="H123" s="20">
        <f ca="1">IF(H120=EDATE($D$114,12),SUM(OFFSET(H118,0,-11):H118),0)</f>
        <v>0</v>
      </c>
      <c r="I123" s="20">
        <f ca="1">IF(I120=EDATE($D$114,12),SUM(OFFSET(I118,0,-11):I118),0)</f>
        <v>0</v>
      </c>
      <c r="J123" s="20">
        <f ca="1">IF(J120=EDATE($D$114,12),SUM(OFFSET(J118,0,-11):J118),0)</f>
        <v>0</v>
      </c>
      <c r="K123" s="20">
        <f ca="1">IF(K120=EDATE($D$114,12),SUM(OFFSET(K118,0,-11):K118),0)</f>
        <v>0</v>
      </c>
      <c r="L123" s="20">
        <f ca="1">IF(L120=EDATE($D$114,12),SUM(OFFSET(L118,0,-11):L118),0)</f>
        <v>0</v>
      </c>
      <c r="M123" s="20">
        <f ca="1">IF(M120=EDATE($D$114,12),SUM(OFFSET(M118,0,-11):M118),0)</f>
        <v>0</v>
      </c>
      <c r="N123" s="20">
        <f ca="1">IF(N120=EDATE($D$114,12),SUM(OFFSET(N118,0,-11):N118),0)</f>
        <v>0</v>
      </c>
      <c r="O123" s="20">
        <f ca="1">IF(O120=EDATE($D$114,12),SUM(OFFSET(O118,0,-11):O118),0)</f>
        <v>0</v>
      </c>
      <c r="P123" s="20">
        <f ca="1">IF(P120=EDATE($D$114,12),SUM(OFFSET(P118,0,-11):P118),0)</f>
        <v>0</v>
      </c>
      <c r="Q123" s="20">
        <f ca="1">IF(Q120=EDATE($D$114,12),SUM(OFFSET(Q118,0,-11):Q118),0)</f>
        <v>0</v>
      </c>
      <c r="R123" s="20">
        <f ca="1">IF(R120=EDATE($D$114,12),SUM(OFFSET(R118,0,-11):R118),0)</f>
        <v>0</v>
      </c>
      <c r="S123" s="20">
        <f ca="1">IF(S120=EDATE($D$114,12),SUM(OFFSET(S118,0,-11):S118),0)</f>
        <v>0</v>
      </c>
      <c r="T123" s="20">
        <f ca="1">IF(T120=EDATE($D$114,12),SUM(OFFSET(T118,0,-11):T118),0)</f>
        <v>0</v>
      </c>
      <c r="U123" s="20">
        <f ca="1">IF(U120=EDATE($D$114,12),SUM(OFFSET(U118,0,-11):U118),0)</f>
        <v>0</v>
      </c>
      <c r="V123" s="20">
        <f ca="1">IF(V120=EDATE($D$114,12),SUM(OFFSET(V118,0,-11):V118),0)</f>
        <v>0</v>
      </c>
      <c r="W123" s="20">
        <f ca="1">IF(W120=EDATE($D$114,12),SUM(OFFSET(W118,0,-11):W118),0)</f>
        <v>0</v>
      </c>
      <c r="X123" s="20">
        <f ca="1">IF(X120=EDATE($D$114,12),SUM(OFFSET(X118,0,-11):X118),0)</f>
        <v>0</v>
      </c>
      <c r="Y123" s="20">
        <f ca="1">IF(Y120=EDATE($D$114,12),SUM(OFFSET(Y118,0,-11):Y118),0)</f>
        <v>0</v>
      </c>
      <c r="Z123" s="20">
        <f ca="1">IF(Z120=EDATE($D$114,12),SUM(OFFSET(Z118,0,-11):Z118),0)</f>
        <v>0</v>
      </c>
      <c r="AA123" s="20">
        <f ca="1">IF(AA120=EDATE($D$114,12),SUM(OFFSET(AA118,0,-11):AA118),0)</f>
        <v>0</v>
      </c>
      <c r="AB123" s="20">
        <f ca="1">IF(AB120=EDATE($D$114,12),SUM(OFFSET(AB118,0,-11):AB118),0)</f>
        <v>0</v>
      </c>
      <c r="AC123" s="20">
        <f ca="1">IF(AC120=EDATE($D$114,12),SUM(OFFSET(AC118,0,-11):AC118),0)</f>
        <v>0</v>
      </c>
      <c r="AD123" s="20">
        <f ca="1">IF(AD120=EDATE($D$114,12),SUM(OFFSET(AD118,0,-11):AD118),0)</f>
        <v>0</v>
      </c>
      <c r="AE123" s="20">
        <f ca="1">IF(AE120=EDATE($D$114,12),SUM(OFFSET(AE118,0,-11):AE118),0)</f>
        <v>0</v>
      </c>
      <c r="AF123" s="20">
        <f ca="1">IF(AF120=EDATE($D$114,12),SUM(OFFSET(AF118,0,-11):AF118),0)</f>
        <v>0</v>
      </c>
      <c r="AG123" s="20">
        <f ca="1">IF(AG120=EDATE($D$114,12),SUM(OFFSET(AG118,0,-11):AG118),0)</f>
        <v>0</v>
      </c>
      <c r="AH123" s="20">
        <f ca="1">IF(AH120=EDATE($D$114,12),SUM(OFFSET(AH118,0,-11):AH118),0)</f>
        <v>0</v>
      </c>
      <c r="AI123" s="20">
        <f ca="1">IF(AI120=EDATE($D$114,12),SUM(OFFSET(AI118,0,-11):AI118),0)</f>
        <v>0</v>
      </c>
      <c r="AJ123" s="20">
        <f ca="1">IF(AJ120=EDATE($D$114,12),SUM(OFFSET(AJ118,0,-11):AJ118),0)</f>
        <v>0</v>
      </c>
      <c r="AK123" s="20">
        <f ca="1">IF(AK120=EDATE($D$114,12),SUM(OFFSET(AK118,0,-11):AK118),0)</f>
        <v>0</v>
      </c>
      <c r="AL123" s="20">
        <f ca="1">IF(AL120=EDATE($D$114,12),SUM(OFFSET(AL118,0,-11):AL118),0)</f>
        <v>0</v>
      </c>
      <c r="AM123" s="20">
        <f ca="1">IF(AM120=EDATE($D$114,12),SUM(OFFSET(AM118,0,-11):AM118),0)</f>
        <v>0</v>
      </c>
      <c r="AN123" s="20">
        <f ca="1">IF(AN120=EDATE($D$114,12),SUM(OFFSET(AN118,0,-11):AN118),0)</f>
        <v>0</v>
      </c>
      <c r="AO123" s="20">
        <f ca="1">IF(AO120=EDATE($D$114,12),SUM(OFFSET(AO118,0,-11):AO118),0)</f>
        <v>0</v>
      </c>
      <c r="AP123" s="20">
        <f ca="1">IF(AP120=EDATE($D$114,12),SUM(OFFSET(AP118,0,-11):AP118),0)</f>
        <v>0</v>
      </c>
      <c r="AQ123" s="20">
        <f ca="1">IF(AQ120=EDATE($D$114,12),SUM(OFFSET(AQ118,0,-11):AQ118),0)</f>
        <v>0</v>
      </c>
      <c r="AR123" s="20">
        <f ca="1">IF(AR120=EDATE($D$114,12),SUM(OFFSET(AR118,0,-11):AR118),0)</f>
        <v>0</v>
      </c>
      <c r="AS123" s="20">
        <f ca="1">IF(AS120=EDATE($D$114,12),SUM(OFFSET(AS118,0,-11):AS118),0)</f>
        <v>0</v>
      </c>
      <c r="AT123" s="20">
        <f ca="1">IF(AT120=EDATE($D$114,12),SUM(OFFSET(AT118,0,-11):AT118),0)</f>
        <v>0</v>
      </c>
      <c r="AU123" s="20">
        <f ca="1">IF(AU120=EDATE($D$114,12),SUM(OFFSET(AU118,0,-11):AU118),0)</f>
        <v>0</v>
      </c>
      <c r="AV123" s="20">
        <f ca="1">IF(AV120=EDATE($D$114,12),SUM(OFFSET(AV118,0,-11):AV118),0)</f>
        <v>0</v>
      </c>
      <c r="AW123" s="20">
        <f ca="1">IF(AW120=EDATE($D$114,12),SUM(OFFSET(AW118,0,-11):AW118),0)</f>
        <v>0</v>
      </c>
      <c r="AX123" s="20">
        <f ca="1">IF(AX120=EDATE($D$114,12),SUM(OFFSET(AX118,0,-11):AX118),0)</f>
        <v>0</v>
      </c>
      <c r="AY123" s="20">
        <f ca="1">IF(AY120=EDATE($D$114,12),SUM(OFFSET(AY118,0,-11):AY118),0)</f>
        <v>0</v>
      </c>
      <c r="AZ123" s="20">
        <f ca="1">IF(AZ120=EDATE($D$114,12),SUM(OFFSET(AZ118,0,-11):AZ118),0)</f>
        <v>0</v>
      </c>
      <c r="BA123" s="20">
        <f ca="1">IF(BA120=EDATE($D$114,12),SUM(OFFSET(BA118,0,-11):BA118),0)</f>
        <v>0</v>
      </c>
      <c r="BB123" s="20">
        <f ca="1">IF(BB120=EDATE($D$114,12),SUM(OFFSET(BB118,0,-11):BB118),0)</f>
        <v>0</v>
      </c>
      <c r="BC123" s="20">
        <f ca="1">IF(BC120=EDATE($D$114,12),SUM(OFFSET(BC118,0,-11):BC118),0)</f>
        <v>0</v>
      </c>
      <c r="BD123" s="20">
        <f ca="1">IF(BD120=EDATE($D$114,12),SUM(OFFSET(BD118,0,-11):BD118),0)</f>
        <v>0</v>
      </c>
      <c r="BE123" s="20">
        <f ca="1">IF(BE120=EDATE($D$114,12),SUM(OFFSET(BE118,0,-11):BE118),0)</f>
        <v>0</v>
      </c>
      <c r="BF123" s="20">
        <f ca="1">IF(BF120=EDATE($D$114,12),SUM(OFFSET(BF118,0,-11):BF118),0)</f>
        <v>0</v>
      </c>
      <c r="BG123" s="20">
        <f ca="1">IF(BG120=EDATE($D$114,12),SUM(OFFSET(BG118,0,-11):BG118),0)</f>
        <v>0</v>
      </c>
      <c r="BH123" s="20">
        <f ca="1">IF(BH120=EDATE($D$114,12),SUM(OFFSET(BH118,0,-11):BH118),0)</f>
        <v>0</v>
      </c>
      <c r="BI123" s="20">
        <f ca="1">IF(BI120=EDATE($D$114,12),SUM(OFFSET(BI118,0,-11):BI118),0)</f>
        <v>0</v>
      </c>
      <c r="BJ123" s="20">
        <f ca="1">IF(BJ120=EDATE($D$114,12),SUM(OFFSET(BJ118,0,-11):BJ118),0)</f>
        <v>0</v>
      </c>
      <c r="BK123" s="20">
        <f ca="1">IF(BK120=EDATE($D$114,12),SUM(OFFSET(BK118,0,-11):BK118),0)</f>
        <v>0</v>
      </c>
      <c r="BL123" s="20">
        <f ca="1">IF(BL120=EDATE($D$114,12),SUM(OFFSET(BL118,0,-11):BL118),0)</f>
        <v>0</v>
      </c>
      <c r="BM123" s="20">
        <f ca="1">IF(BM120=EDATE($D$114,12),SUM(OFFSET(BM118,0,-11):BM118),0)</f>
        <v>0</v>
      </c>
      <c r="BN123" s="20">
        <f ca="1">IF(BN120=EDATE($D$114,12),SUM(OFFSET(BN118,0,-11):BN118),0)</f>
        <v>0</v>
      </c>
      <c r="BO123" s="20">
        <f ca="1">IF(BO120=EDATE($D$114,12),SUM(OFFSET(BO118,0,-11):BO118),0)</f>
        <v>0</v>
      </c>
      <c r="BP123" s="20">
        <f ca="1">IF(BP120=EDATE($D$114,12),SUM(OFFSET(BP118,0,-11):BP118),0)</f>
        <v>0</v>
      </c>
      <c r="BQ123" s="20">
        <f ca="1">IF(BQ120=EDATE($D$114,12),SUM(OFFSET(BQ118,0,-11):BQ118),0)</f>
        <v>0</v>
      </c>
      <c r="BR123" s="20">
        <f ca="1">IF(BR120=EDATE($D$114,12),SUM(OFFSET(BR118,0,-11):BR118),0)</f>
        <v>0</v>
      </c>
      <c r="BS123" s="20">
        <f ca="1">IF(BS120=EDATE($D$114,12),SUM(OFFSET(BS118,0,-11):BS118),0)</f>
        <v>0</v>
      </c>
      <c r="BT123" s="20">
        <f ca="1">IF(BT120=EDATE($D$114,12),SUM(OFFSET(BT118,0,-11):BT118),0)</f>
        <v>0</v>
      </c>
      <c r="BU123" s="20">
        <f ca="1">IF(BU120=EDATE($D$114,12),SUM(OFFSET(BU118,0,-11):BU118),0)</f>
        <v>0</v>
      </c>
      <c r="BV123" s="20">
        <f ca="1">IF(BV120=EDATE($D$114,12),SUM(OFFSET(BV118,0,-11):BV118),0)</f>
        <v>0</v>
      </c>
      <c r="BW123" s="20">
        <f ca="1">IF(BW120=EDATE($D$114,12),SUM(OFFSET(BW118,0,-11):BW118),0)</f>
        <v>0</v>
      </c>
      <c r="BX123" s="20">
        <f ca="1">IF(BX120=EDATE($D$114,12),SUM(OFFSET(BX118,0,-11):BX118),0)</f>
        <v>0</v>
      </c>
      <c r="BY123" s="20">
        <f ca="1">IF(BY120=EDATE($D$114,12),SUM(OFFSET(BY118,0,-11):BY118),0)</f>
        <v>0</v>
      </c>
      <c r="BZ123" s="20">
        <f ca="1">IF(BZ120=EDATE($D$114,12),SUM(OFFSET(BZ118,0,-11):BZ118),0)</f>
        <v>0</v>
      </c>
      <c r="CA123" s="20">
        <f ca="1">IF(CA120=EDATE($D$114,12),SUM(OFFSET(CA118,0,-11):CA118),0)</f>
        <v>0</v>
      </c>
      <c r="CB123" s="20">
        <f ca="1">IF(CB120=EDATE($D$114,12),SUM(OFFSET(CB118,0,-11):CB118),0)</f>
        <v>0</v>
      </c>
      <c r="CC123" s="20">
        <f ca="1">IF(CC120=EDATE($D$114,12),SUM(OFFSET(CC118,0,-11):CC118),0)</f>
        <v>0</v>
      </c>
      <c r="CD123" s="20">
        <f ca="1">IF(CD120=EDATE($D$114,12),SUM(OFFSET(CD118,0,-11):CD118),0)</f>
        <v>0</v>
      </c>
      <c r="CE123" s="20">
        <f ca="1">IF(CE120=EDATE($D$114,12),SUM(OFFSET(CE118,0,-11):CE118),0)</f>
        <v>0</v>
      </c>
      <c r="CF123" s="20">
        <f ca="1">IF(CF120=EDATE($D$114,12),SUM(OFFSET(CF118,0,-11):CF118),0)</f>
        <v>0</v>
      </c>
      <c r="CG123" s="20">
        <f ca="1">IF(CG120=EDATE($D$114,12),SUM(OFFSET(CG118,0,-11):CG118),0)</f>
        <v>0</v>
      </c>
      <c r="CH123" s="20">
        <f ca="1">IF(CH120=EDATE($D$114,12),SUM(OFFSET(CH118,0,-11):CH118),0)</f>
        <v>0</v>
      </c>
      <c r="CI123" s="20">
        <f ca="1">IF(CI120=EDATE($D$114,12),SUM(OFFSET(CI118,0,-11):CI118),0)</f>
        <v>0</v>
      </c>
      <c r="CJ123" s="20">
        <f ca="1">IF(CJ120=EDATE($D$114,12),SUM(OFFSET(CJ118,0,-11):CJ118),0)</f>
        <v>0</v>
      </c>
      <c r="CK123" s="20">
        <f ca="1">IF(CK120=EDATE($D$114,12),SUM(OFFSET(CK118,0,-11):CK118),0)</f>
        <v>0</v>
      </c>
      <c r="CL123" s="20">
        <f ca="1">IF(CL120=EDATE($D$114,12),SUM(OFFSET(CL118,0,-11):CL118),0)</f>
        <v>0</v>
      </c>
      <c r="CM123" s="20">
        <f ca="1">IF(CM120=EDATE($D$114,12),SUM(OFFSET(CM118,0,-11):CM118),0)</f>
        <v>0</v>
      </c>
      <c r="CN123" s="20">
        <f ca="1">IF(CN120=EDATE($D$114,12),SUM(OFFSET(CN118,0,-11):CN118),0)</f>
        <v>0</v>
      </c>
      <c r="CO123" s="20">
        <f ca="1">IF(CO120=EDATE($D$114,12),SUM(OFFSET(CO118,0,-11):CO118),0)</f>
        <v>0</v>
      </c>
    </row>
    <row r="124" spans="1:93">
      <c r="C124" t="s">
        <v>458</v>
      </c>
      <c r="D124" s="87">
        <f ca="1">IF(AND(YEAR(D120)&gt;YEAR($D$113),YEAR(D120)&lt;YEAR($D$114)),IF(MONTH(D120)=12,SUM(OFFSET(D118,0,-11):D118),0),0)</f>
        <v>0</v>
      </c>
      <c r="E124" s="87">
        <f ca="1">IF(AND(YEAR(E120)&gt;YEAR($D$113),YEAR(E120)&lt;YEAR($D$114)),IF(MONTH(E120)=12,SUM(OFFSET(E118,0,-11):E118),0),0)</f>
        <v>0</v>
      </c>
      <c r="F124" s="87">
        <f ca="1">IF(AND(YEAR(F120)&gt;YEAR($D$113),YEAR(F120)&lt;YEAR($D$114)),IF(MONTH(F120)=12,SUM(OFFSET(F118,0,-11):F118),0),0)</f>
        <v>0</v>
      </c>
      <c r="G124" s="87">
        <f ca="1">IF(AND(YEAR(G120)&gt;YEAR($D$113),YEAR(G120)&lt;YEAR($D$114)),IF(MONTH(G120)=12,SUM(OFFSET(G118,0,-11):G118),0),0)</f>
        <v>0</v>
      </c>
      <c r="H124" s="87">
        <f ca="1">IF(AND(YEAR(H120)&gt;YEAR($D$113),YEAR(H120)&lt;YEAR($D$114)),IF(MONTH(H120)=12,SUM(OFFSET(H118,0,-11):H118),0),0)</f>
        <v>0</v>
      </c>
      <c r="I124" s="87">
        <f ca="1">IF(AND(YEAR(I120)&gt;YEAR($D$113),YEAR(I120)&lt;YEAR($D$114)),IF(MONTH(I120)=12,SUM(OFFSET(I118,0,-11):I118),0),0)</f>
        <v>0</v>
      </c>
      <c r="J124" s="87">
        <f ca="1">IF(AND(YEAR(J120)&gt;YEAR($D$113),YEAR(J120)&lt;YEAR($D$114)),IF(MONTH(J120)=12,SUM(OFFSET(J118,0,-11):J118),0),0)</f>
        <v>0</v>
      </c>
      <c r="K124" s="87">
        <f ca="1">IF(AND(YEAR(K120)&gt;YEAR($D$113),YEAR(K120)&lt;YEAR($D$114)),IF(MONTH(K120)=12,SUM(OFFSET(K118,0,-11):K118),0),0)</f>
        <v>0</v>
      </c>
      <c r="L124" s="87">
        <f ca="1">IF(AND(YEAR(L120)&gt;YEAR($D$113),YEAR(L120)&lt;YEAR($D$114)),IF(MONTH(L120)=12,SUM(OFFSET(L118,0,-11):L118),0),0)</f>
        <v>0</v>
      </c>
      <c r="M124" s="87">
        <f ca="1">IF(AND(YEAR(M120)&gt;YEAR($D$113),YEAR(M120)&lt;YEAR($D$114)),IF(MONTH(M120)=12,SUM(OFFSET(M118,0,-11):M118),0),0)</f>
        <v>0</v>
      </c>
      <c r="N124" s="87">
        <f ca="1">IF(AND(YEAR(N120)&gt;YEAR($D$113),YEAR(N120)&lt;YEAR($D$114)),IF(MONTH(N120)=12,SUM(OFFSET(N118,0,-11):N118),0),0)</f>
        <v>0</v>
      </c>
      <c r="O124" s="87">
        <f ca="1">IF(AND(YEAR(O120)&gt;YEAR($D$113),YEAR(O120)&lt;YEAR($D$114)),IF(MONTH(O120)=12,SUM(OFFSET(O118,0,-11):O118),0),0)</f>
        <v>0</v>
      </c>
      <c r="P124" s="87">
        <f ca="1">IF(AND(YEAR(P120)&gt;YEAR($D$113),YEAR(P120)&lt;YEAR($D$114)),IF(MONTH(P120)=12,SUM(OFFSET(P118,0,-11):P118),0),0)</f>
        <v>0</v>
      </c>
      <c r="Q124" s="87">
        <f ca="1">IF(AND(YEAR(Q120)&gt;YEAR($D$113),YEAR(Q120)&lt;YEAR($D$114)),IF(MONTH(Q120)=12,SUM(OFFSET(Q118,0,-11):Q118),0),0)</f>
        <v>0</v>
      </c>
      <c r="R124" s="87">
        <f ca="1">IF(AND(YEAR(R120)&gt;YEAR($D$113),YEAR(R120)&lt;YEAR($D$114)),IF(MONTH(R120)=12,SUM(OFFSET(R118,0,-11):R118),0),0)</f>
        <v>0</v>
      </c>
      <c r="S124" s="87">
        <f ca="1">IF(AND(YEAR(S120)&gt;YEAR($D$113),YEAR(S120)&lt;YEAR($D$114)),IF(MONTH(S120)=12,SUM(OFFSET(S118,0,-11):S118),0),0)</f>
        <v>0</v>
      </c>
      <c r="T124" s="87">
        <f ca="1">IF(AND(YEAR(T120)&gt;YEAR($D$113),YEAR(T120)&lt;YEAR($D$114)),IF(MONTH(T120)=12,SUM(OFFSET(T118,0,-11):T118),0),0)</f>
        <v>0</v>
      </c>
      <c r="U124" s="87">
        <f ca="1">IF(AND(YEAR(U120)&gt;YEAR($D$113),YEAR(U120)&lt;YEAR($D$114)),IF(MONTH(U120)=12,SUM(OFFSET(U118,0,-11):U118),0),0)</f>
        <v>0</v>
      </c>
      <c r="V124" s="87">
        <f ca="1">IF(AND(YEAR(V120)&gt;YEAR($D$113),YEAR(V120)&lt;YEAR($D$114)),IF(MONTH(V120)=12,SUM(OFFSET(V118,0,-11):V118),0),0)</f>
        <v>0</v>
      </c>
      <c r="W124" s="87">
        <f ca="1">IF(AND(YEAR(W120)&gt;YEAR($D$113),YEAR(W120)&lt;YEAR($D$114)),IF(MONTH(W120)=12,SUM(OFFSET(W118,0,-11):W118),0),0)</f>
        <v>307801.72800000006</v>
      </c>
      <c r="X124" s="87">
        <f ca="1">IF(AND(YEAR(X120)&gt;YEAR($D$113),YEAR(X120)&lt;YEAR($D$114)),IF(MONTH(X120)=12,SUM(OFFSET(X118,0,-11):X118),0),0)</f>
        <v>0</v>
      </c>
      <c r="Y124" s="87">
        <f ca="1">IF(AND(YEAR(Y120)&gt;YEAR($D$113),YEAR(Y120)&lt;YEAR($D$114)),IF(MONTH(Y120)=12,SUM(OFFSET(Y118,0,-11):Y118),0),0)</f>
        <v>0</v>
      </c>
      <c r="Z124" s="87">
        <f ca="1">IF(AND(YEAR(Z120)&gt;YEAR($D$113),YEAR(Z120)&lt;YEAR($D$114)),IF(MONTH(Z120)=12,SUM(OFFSET(Z118,0,-11):Z118),0),0)</f>
        <v>0</v>
      </c>
      <c r="AA124" s="87">
        <f ca="1">IF(AND(YEAR(AA120)&gt;YEAR($D$113),YEAR(AA120)&lt;YEAR($D$114)),IF(MONTH(AA120)=12,SUM(OFFSET(AA118,0,-11):AA118),0),0)</f>
        <v>0</v>
      </c>
      <c r="AB124" s="87">
        <f ca="1">IF(AND(YEAR(AB120)&gt;YEAR($D$113),YEAR(AB120)&lt;YEAR($D$114)),IF(MONTH(AB120)=12,SUM(OFFSET(AB118,0,-11):AB118),0),0)</f>
        <v>0</v>
      </c>
      <c r="AC124" s="87">
        <f ca="1">IF(AND(YEAR(AC120)&gt;YEAR($D$113),YEAR(AC120)&lt;YEAR($D$114)),IF(MONTH(AC120)=12,SUM(OFFSET(AC118,0,-11):AC118),0),0)</f>
        <v>0</v>
      </c>
      <c r="AD124" s="87">
        <f ca="1">IF(AND(YEAR(AD120)&gt;YEAR($D$113),YEAR(AD120)&lt;YEAR($D$114)),IF(MONTH(AD120)=12,SUM(OFFSET(AD118,0,-11):AD118),0),0)</f>
        <v>0</v>
      </c>
      <c r="AE124" s="87">
        <f ca="1">IF(AND(YEAR(AE120)&gt;YEAR($D$113),YEAR(AE120)&lt;YEAR($D$114)),IF(MONTH(AE120)=12,SUM(OFFSET(AE118,0,-11):AE118),0),0)</f>
        <v>0</v>
      </c>
      <c r="AF124" s="87">
        <f ca="1">IF(AND(YEAR(AF120)&gt;YEAR($D$113),YEAR(AF120)&lt;YEAR($D$114)),IF(MONTH(AF120)=12,SUM(OFFSET(AF118,0,-11):AF118),0),0)</f>
        <v>0</v>
      </c>
      <c r="AG124" s="87">
        <f ca="1">IF(AND(YEAR(AG120)&gt;YEAR($D$113),YEAR(AG120)&lt;YEAR($D$114)),IF(MONTH(AG120)=12,SUM(OFFSET(AG118,0,-11):AG118),0),0)</f>
        <v>0</v>
      </c>
      <c r="AH124" s="87">
        <f ca="1">IF(AND(YEAR(AH120)&gt;YEAR($D$113),YEAR(AH120)&lt;YEAR($D$114)),IF(MONTH(AH120)=12,SUM(OFFSET(AH118,0,-11):AH118),0),0)</f>
        <v>0</v>
      </c>
      <c r="AI124" s="87">
        <f ca="1">IF(AND(YEAR(AI120)&gt;YEAR($D$113),YEAR(AI120)&lt;YEAR($D$114)),IF(MONTH(AI120)=12,SUM(OFFSET(AI118,0,-11):AI118),0),0)</f>
        <v>0</v>
      </c>
      <c r="AJ124" s="87">
        <f ca="1">IF(AND(YEAR(AJ120)&gt;YEAR($D$113),YEAR(AJ120)&lt;YEAR($D$114)),IF(MONTH(AJ120)=12,SUM(OFFSET(AJ118,0,-11):AJ118),0),0)</f>
        <v>0</v>
      </c>
      <c r="AK124" s="87">
        <f ca="1">IF(AND(YEAR(AK120)&gt;YEAR($D$113),YEAR(AK120)&lt;YEAR($D$114)),IF(MONTH(AK120)=12,SUM(OFFSET(AK118,0,-11):AK118),0),0)</f>
        <v>0</v>
      </c>
      <c r="AL124" s="87">
        <f ca="1">IF(AND(YEAR(AL120)&gt;YEAR($D$113),YEAR(AL120)&lt;YEAR($D$114)),IF(MONTH(AL120)=12,SUM(OFFSET(AL118,0,-11):AL118),0),0)</f>
        <v>0</v>
      </c>
      <c r="AM124" s="87">
        <f ca="1">IF(AND(YEAR(AM120)&gt;YEAR($D$113),YEAR(AM120)&lt;YEAR($D$114)),IF(MONTH(AM120)=12,SUM(OFFSET(AM118,0,-11):AM118),0),0)</f>
        <v>0</v>
      </c>
      <c r="AN124" s="87">
        <f ca="1">IF(AND(YEAR(AN120)&gt;YEAR($D$113),YEAR(AN120)&lt;YEAR($D$114)),IF(MONTH(AN120)=12,SUM(OFFSET(AN118,0,-11):AN118),0),0)</f>
        <v>0</v>
      </c>
      <c r="AO124" s="87">
        <f ca="1">IF(AND(YEAR(AO120)&gt;YEAR($D$113),YEAR(AO120)&lt;YEAR($D$114)),IF(MONTH(AO120)=12,SUM(OFFSET(AO118,0,-11):AO118),0),0)</f>
        <v>0</v>
      </c>
      <c r="AP124" s="87">
        <f ca="1">IF(AND(YEAR(AP120)&gt;YEAR($D$113),YEAR(AP120)&lt;YEAR($D$114)),IF(MONTH(AP120)=12,SUM(OFFSET(AP118,0,-11):AP118),0),0)</f>
        <v>0</v>
      </c>
      <c r="AQ124" s="87">
        <f ca="1">IF(AND(YEAR(AQ120)&gt;YEAR($D$113),YEAR(AQ120)&lt;YEAR($D$114)),IF(MONTH(AQ120)=12,SUM(OFFSET(AQ118,0,-11):AQ118),0),0)</f>
        <v>0</v>
      </c>
      <c r="AR124" s="87">
        <f ca="1">IF(AND(YEAR(AR120)&gt;YEAR($D$113),YEAR(AR120)&lt;YEAR($D$114)),IF(MONTH(AR120)=12,SUM(OFFSET(AR118,0,-11):AR118),0),0)</f>
        <v>0</v>
      </c>
      <c r="AS124" s="87">
        <f ca="1">IF(AND(YEAR(AS120)&gt;YEAR($D$113),YEAR(AS120)&lt;YEAR($D$114)),IF(MONTH(AS120)=12,SUM(OFFSET(AS118,0,-11):AS118),0),0)</f>
        <v>0</v>
      </c>
      <c r="AT124" s="87">
        <f ca="1">IF(AND(YEAR(AT120)&gt;YEAR($D$113),YEAR(AT120)&lt;YEAR($D$114)),IF(MONTH(AT120)=12,SUM(OFFSET(AT118,0,-11):AT118),0),0)</f>
        <v>0</v>
      </c>
      <c r="AU124" s="87">
        <f ca="1">IF(AND(YEAR(AU120)&gt;YEAR($D$113),YEAR(AU120)&lt;YEAR($D$114)),IF(MONTH(AU120)=12,SUM(OFFSET(AU118,0,-11):AU118),0),0)</f>
        <v>0</v>
      </c>
      <c r="AV124" s="87">
        <f ca="1">IF(AND(YEAR(AV120)&gt;YEAR($D$113),YEAR(AV120)&lt;YEAR($D$114)),IF(MONTH(AV120)=12,SUM(OFFSET(AV118,0,-11):AV118),0),0)</f>
        <v>0</v>
      </c>
      <c r="AW124" s="87">
        <f ca="1">IF(AND(YEAR(AW120)&gt;YEAR($D$113),YEAR(AW120)&lt;YEAR($D$114)),IF(MONTH(AW120)=12,SUM(OFFSET(AW118,0,-11):AW118),0),0)</f>
        <v>0</v>
      </c>
      <c r="AX124" s="87">
        <f ca="1">IF(AND(YEAR(AX120)&gt;YEAR($D$113),YEAR(AX120)&lt;YEAR($D$114)),IF(MONTH(AX120)=12,SUM(OFFSET(AX118,0,-11):AX118),0),0)</f>
        <v>0</v>
      </c>
      <c r="AY124" s="87">
        <f ca="1">IF(AND(YEAR(AY120)&gt;YEAR($D$113),YEAR(AY120)&lt;YEAR($D$114)),IF(MONTH(AY120)=12,SUM(OFFSET(AY118,0,-11):AY118),0),0)</f>
        <v>0</v>
      </c>
      <c r="AZ124" s="87">
        <f ca="1">IF(AND(YEAR(AZ120)&gt;YEAR($D$113),YEAR(AZ120)&lt;YEAR($D$114)),IF(MONTH(AZ120)=12,SUM(OFFSET(AZ118,0,-11):AZ118),0),0)</f>
        <v>0</v>
      </c>
      <c r="BA124" s="87">
        <f ca="1">IF(AND(YEAR(BA120)&gt;YEAR($D$113),YEAR(BA120)&lt;YEAR($D$114)),IF(MONTH(BA120)=12,SUM(OFFSET(BA118,0,-11):BA118),0),0)</f>
        <v>0</v>
      </c>
      <c r="BB124" s="87">
        <f ca="1">IF(AND(YEAR(BB120)&gt;YEAR($D$113),YEAR(BB120)&lt;YEAR($D$114)),IF(MONTH(BB120)=12,SUM(OFFSET(BB118,0,-11):BB118),0),0)</f>
        <v>0</v>
      </c>
      <c r="BC124" s="87">
        <f ca="1">IF(AND(YEAR(BC120)&gt;YEAR($D$113),YEAR(BC120)&lt;YEAR($D$114)),IF(MONTH(BC120)=12,SUM(OFFSET(BC118,0,-11):BC118),0),0)</f>
        <v>0</v>
      </c>
      <c r="BD124" s="87">
        <f ca="1">IF(AND(YEAR(BD120)&gt;YEAR($D$113),YEAR(BD120)&lt;YEAR($D$114)),IF(MONTH(BD120)=12,SUM(OFFSET(BD118,0,-11):BD118),0),0)</f>
        <v>0</v>
      </c>
      <c r="BE124" s="87">
        <f ca="1">IF(AND(YEAR(BE120)&gt;YEAR($D$113),YEAR(BE120)&lt;YEAR($D$114)),IF(MONTH(BE120)=12,SUM(OFFSET(BE118,0,-11):BE118),0),0)</f>
        <v>0</v>
      </c>
      <c r="BF124" s="87">
        <f ca="1">IF(AND(YEAR(BF120)&gt;YEAR($D$113),YEAR(BF120)&lt;YEAR($D$114)),IF(MONTH(BF120)=12,SUM(OFFSET(BF118,0,-11):BF118),0),0)</f>
        <v>0</v>
      </c>
      <c r="BG124" s="87">
        <f ca="1">IF(AND(YEAR(BG120)&gt;YEAR($D$113),YEAR(BG120)&lt;YEAR($D$114)),IF(MONTH(BG120)=12,SUM(OFFSET(BG118,0,-11):BG118),0),0)</f>
        <v>0</v>
      </c>
      <c r="BH124" s="87">
        <f ca="1">IF(AND(YEAR(BH120)&gt;YEAR($D$113),YEAR(BH120)&lt;YEAR($D$114)),IF(MONTH(BH120)=12,SUM(OFFSET(BH118,0,-11):BH118),0),0)</f>
        <v>0</v>
      </c>
      <c r="BI124" s="87">
        <f ca="1">IF(AND(YEAR(BI120)&gt;YEAR($D$113),YEAR(BI120)&lt;YEAR($D$114)),IF(MONTH(BI120)=12,SUM(OFFSET(BI118,0,-11):BI118),0),0)</f>
        <v>0</v>
      </c>
      <c r="BJ124" s="87">
        <f ca="1">IF(AND(YEAR(BJ120)&gt;YEAR($D$113),YEAR(BJ120)&lt;YEAR($D$114)),IF(MONTH(BJ120)=12,SUM(OFFSET(BJ118,0,-11):BJ118),0),0)</f>
        <v>0</v>
      </c>
      <c r="BK124" s="87">
        <f ca="1">IF(AND(YEAR(BK120)&gt;YEAR($D$113),YEAR(BK120)&lt;YEAR($D$114)),IF(MONTH(BK120)=12,SUM(OFFSET(BK118,0,-11):BK118),0),0)</f>
        <v>0</v>
      </c>
      <c r="BL124" s="87">
        <f ca="1">IF(AND(YEAR(BL120)&gt;YEAR($D$113),YEAR(BL120)&lt;YEAR($D$114)),IF(MONTH(BL120)=12,SUM(OFFSET(BL118,0,-11):BL118),0),0)</f>
        <v>0</v>
      </c>
      <c r="BM124" s="87">
        <f ca="1">IF(AND(YEAR(BM120)&gt;YEAR($D$113),YEAR(BM120)&lt;YEAR($D$114)),IF(MONTH(BM120)=12,SUM(OFFSET(BM118,0,-11):BM118),0),0)</f>
        <v>0</v>
      </c>
      <c r="BN124" s="87">
        <f ca="1">IF(AND(YEAR(BN120)&gt;YEAR($D$113),YEAR(BN120)&lt;YEAR($D$114)),IF(MONTH(BN120)=12,SUM(OFFSET(BN118,0,-11):BN118),0),0)</f>
        <v>0</v>
      </c>
      <c r="BO124" s="87">
        <f ca="1">IF(AND(YEAR(BO120)&gt;YEAR($D$113),YEAR(BO120)&lt;YEAR($D$114)),IF(MONTH(BO120)=12,SUM(OFFSET(BO118,0,-11):BO118),0),0)</f>
        <v>0</v>
      </c>
      <c r="BP124" s="87">
        <f ca="1">IF(AND(YEAR(BP120)&gt;YEAR($D$113),YEAR(BP120)&lt;YEAR($D$114)),IF(MONTH(BP120)=12,SUM(OFFSET(BP118,0,-11):BP118),0),0)</f>
        <v>0</v>
      </c>
      <c r="BQ124" s="87">
        <f ca="1">IF(AND(YEAR(BQ120)&gt;YEAR($D$113),YEAR(BQ120)&lt;YEAR($D$114)),IF(MONTH(BQ120)=12,SUM(OFFSET(BQ118,0,-11):BQ118),0),0)</f>
        <v>0</v>
      </c>
      <c r="BR124" s="87">
        <f ca="1">IF(AND(YEAR(BR120)&gt;YEAR($D$113),YEAR(BR120)&lt;YEAR($D$114)),IF(MONTH(BR120)=12,SUM(OFFSET(BR118,0,-11):BR118),0),0)</f>
        <v>0</v>
      </c>
      <c r="BS124" s="87">
        <f ca="1">IF(AND(YEAR(BS120)&gt;YEAR($D$113),YEAR(BS120)&lt;YEAR($D$114)),IF(MONTH(BS120)=12,SUM(OFFSET(BS118,0,-11):BS118),0),0)</f>
        <v>0</v>
      </c>
      <c r="BT124" s="87">
        <f ca="1">IF(AND(YEAR(BT120)&gt;YEAR($D$113),YEAR(BT120)&lt;YEAR($D$114)),IF(MONTH(BT120)=12,SUM(OFFSET(BT118,0,-11):BT118),0),0)</f>
        <v>0</v>
      </c>
      <c r="BU124" s="87">
        <f ca="1">IF(AND(YEAR(BU120)&gt;YEAR($D$113),YEAR(BU120)&lt;YEAR($D$114)),IF(MONTH(BU120)=12,SUM(OFFSET(BU118,0,-11):BU118),0),0)</f>
        <v>0</v>
      </c>
      <c r="BV124" s="87">
        <f ca="1">IF(AND(YEAR(BV120)&gt;YEAR($D$113),YEAR(BV120)&lt;YEAR($D$114)),IF(MONTH(BV120)=12,SUM(OFFSET(BV118,0,-11):BV118),0),0)</f>
        <v>0</v>
      </c>
      <c r="BW124" s="87">
        <f ca="1">IF(AND(YEAR(BW120)&gt;YEAR($D$113),YEAR(BW120)&lt;YEAR($D$114)),IF(MONTH(BW120)=12,SUM(OFFSET(BW118,0,-11):BW118),0),0)</f>
        <v>0</v>
      </c>
      <c r="BX124" s="87">
        <f ca="1">IF(AND(YEAR(BX120)&gt;YEAR($D$113),YEAR(BX120)&lt;YEAR($D$114)),IF(MONTH(BX120)=12,SUM(OFFSET(BX118,0,-11):BX118),0),0)</f>
        <v>0</v>
      </c>
      <c r="BY124" s="87">
        <f ca="1">IF(AND(YEAR(BY120)&gt;YEAR($D$113),YEAR(BY120)&lt;YEAR($D$114)),IF(MONTH(BY120)=12,SUM(OFFSET(BY118,0,-11):BY118),0),0)</f>
        <v>0</v>
      </c>
      <c r="BZ124" s="87">
        <f ca="1">IF(AND(YEAR(BZ120)&gt;YEAR($D$113),YEAR(BZ120)&lt;YEAR($D$114)),IF(MONTH(BZ120)=12,SUM(OFFSET(BZ118,0,-11):BZ118),0),0)</f>
        <v>0</v>
      </c>
      <c r="CA124" s="87">
        <f ca="1">IF(AND(YEAR(CA120)&gt;YEAR($D$113),YEAR(CA120)&lt;YEAR($D$114)),IF(MONTH(CA120)=12,SUM(OFFSET(CA118,0,-11):CA118),0),0)</f>
        <v>0</v>
      </c>
      <c r="CB124" s="87">
        <f ca="1">IF(AND(YEAR(CB120)&gt;YEAR($D$113),YEAR(CB120)&lt;YEAR($D$114)),IF(MONTH(CB120)=12,SUM(OFFSET(CB118,0,-11):CB118),0),0)</f>
        <v>0</v>
      </c>
      <c r="CC124" s="87">
        <f ca="1">IF(AND(YEAR(CC120)&gt;YEAR($D$113),YEAR(CC120)&lt;YEAR($D$114)),IF(MONTH(CC120)=12,SUM(OFFSET(CC118,0,-11):CC118),0),0)</f>
        <v>0</v>
      </c>
      <c r="CD124" s="87">
        <f ca="1">IF(AND(YEAR(CD120)&gt;YEAR($D$113),YEAR(CD120)&lt;YEAR($D$114)),IF(MONTH(CD120)=12,SUM(OFFSET(CD118,0,-11):CD118),0),0)</f>
        <v>0</v>
      </c>
      <c r="CE124" s="87">
        <f ca="1">IF(AND(YEAR(CE120)&gt;YEAR($D$113),YEAR(CE120)&lt;YEAR($D$114)),IF(MONTH(CE120)=12,SUM(OFFSET(CE118,0,-11):CE118),0),0)</f>
        <v>0</v>
      </c>
      <c r="CF124" s="87">
        <f ca="1">IF(AND(YEAR(CF120)&gt;YEAR($D$113),YEAR(CF120)&lt;YEAR($D$114)),IF(MONTH(CF120)=12,SUM(OFFSET(CF118,0,-11):CF118),0),0)</f>
        <v>0</v>
      </c>
      <c r="CG124" s="87">
        <f ca="1">IF(AND(YEAR(CG120)&gt;YEAR($D$113),YEAR(CG120)&lt;YEAR($D$114)),IF(MONTH(CG120)=12,SUM(OFFSET(CG118,0,-11):CG118),0),0)</f>
        <v>0</v>
      </c>
      <c r="CH124" s="87">
        <f ca="1">IF(AND(YEAR(CH120)&gt;YEAR($D$113),YEAR(CH120)&lt;YEAR($D$114)),IF(MONTH(CH120)=12,SUM(OFFSET(CH118,0,-11):CH118),0),0)</f>
        <v>0</v>
      </c>
      <c r="CI124" s="87">
        <f ca="1">IF(AND(YEAR(CI120)&gt;YEAR($D$113),YEAR(CI120)&lt;YEAR($D$114)),IF(MONTH(CI120)=12,SUM(OFFSET(CI118,0,-11):CI118),0),0)</f>
        <v>0</v>
      </c>
      <c r="CJ124" s="87">
        <f ca="1">IF(AND(YEAR(CJ120)&gt;YEAR($D$113),YEAR(CJ120)&lt;YEAR($D$114)),IF(MONTH(CJ120)=12,SUM(OFFSET(CJ118,0,-11):CJ118),0),0)</f>
        <v>0</v>
      </c>
      <c r="CK124" s="87">
        <f ca="1">IF(AND(YEAR(CK120)&gt;YEAR($D$113),YEAR(CK120)&lt;YEAR($D$114)),IF(MONTH(CK120)=12,SUM(OFFSET(CK118,0,-11):CK118),0),0)</f>
        <v>0</v>
      </c>
      <c r="CL124" s="87">
        <f ca="1">IF(AND(YEAR(CL120)&gt;YEAR($D$113),YEAR(CL120)&lt;YEAR($D$114)),IF(MONTH(CL120)=12,SUM(OFFSET(CL118,0,-11):CL118),0),0)</f>
        <v>0</v>
      </c>
      <c r="CM124" s="87">
        <f ca="1">IF(AND(YEAR(CM120)&gt;YEAR($D$113),YEAR(CM120)&lt;YEAR($D$114)),IF(MONTH(CM120)=12,SUM(OFFSET(CM118,0,-11):CM118),0),0)</f>
        <v>0</v>
      </c>
      <c r="CN124" s="87">
        <f ca="1">IF(AND(YEAR(CN120)&gt;YEAR($D$113),YEAR(CN120)&lt;YEAR($D$114)),IF(MONTH(CN120)=12,SUM(OFFSET(CN118,0,-11):CN118),0),0)</f>
        <v>0</v>
      </c>
      <c r="CO124" s="87">
        <f ca="1">IF(AND(YEAR(CO120)&gt;YEAR($D$113),YEAR(CO120)&lt;YEAR($D$114)),IF(MONTH(CO120)=12,SUM(OFFSET(CO118,0,-11):CO118),0),0)</f>
        <v>0</v>
      </c>
    </row>
    <row r="125" spans="1:93">
      <c r="B125" t="s">
        <v>91</v>
      </c>
      <c r="C125" t="s">
        <v>35</v>
      </c>
      <c r="D125" s="87">
        <f ca="1">SUM(D121:D124)*$D$116</f>
        <v>0</v>
      </c>
      <c r="E125" s="87">
        <f t="shared" ref="E125:BP125" ca="1" si="127">SUM(E121:E124)*$D$116</f>
        <v>0</v>
      </c>
      <c r="F125" s="87">
        <f t="shared" ca="1" si="127"/>
        <v>0</v>
      </c>
      <c r="G125" s="87">
        <f t="shared" ca="1" si="127"/>
        <v>0</v>
      </c>
      <c r="H125" s="87">
        <f t="shared" ca="1" si="127"/>
        <v>0</v>
      </c>
      <c r="I125" s="87">
        <f t="shared" ca="1" si="127"/>
        <v>0</v>
      </c>
      <c r="J125" s="87">
        <f t="shared" ca="1" si="127"/>
        <v>0</v>
      </c>
      <c r="K125" s="87">
        <f t="shared" ca="1" si="127"/>
        <v>7943.2704000000003</v>
      </c>
      <c r="L125" s="87">
        <f t="shared" ca="1" si="127"/>
        <v>0</v>
      </c>
      <c r="M125" s="87">
        <f t="shared" ca="1" si="127"/>
        <v>0</v>
      </c>
      <c r="N125" s="87">
        <f t="shared" ca="1" si="127"/>
        <v>0</v>
      </c>
      <c r="O125" s="87">
        <f t="shared" ca="1" si="127"/>
        <v>0</v>
      </c>
      <c r="P125" s="87">
        <f t="shared" ca="1" si="127"/>
        <v>0</v>
      </c>
      <c r="Q125" s="87">
        <f t="shared" ca="1" si="127"/>
        <v>0</v>
      </c>
      <c r="R125" s="87">
        <f t="shared" ca="1" si="127"/>
        <v>0</v>
      </c>
      <c r="S125" s="87">
        <f t="shared" ca="1" si="127"/>
        <v>0</v>
      </c>
      <c r="T125" s="87">
        <f t="shared" ca="1" si="127"/>
        <v>0</v>
      </c>
      <c r="U125" s="87">
        <f t="shared" ca="1" si="127"/>
        <v>0</v>
      </c>
      <c r="V125" s="87">
        <f t="shared" ca="1" si="127"/>
        <v>0</v>
      </c>
      <c r="W125" s="87">
        <f t="shared" ca="1" si="127"/>
        <v>12312.069120000002</v>
      </c>
      <c r="X125" s="87">
        <f t="shared" ca="1" si="127"/>
        <v>0</v>
      </c>
      <c r="Y125" s="87">
        <f t="shared" ca="1" si="127"/>
        <v>0</v>
      </c>
      <c r="Z125" s="87">
        <f t="shared" ca="1" si="127"/>
        <v>0</v>
      </c>
      <c r="AA125" s="87">
        <f t="shared" ca="1" si="127"/>
        <v>0</v>
      </c>
      <c r="AB125" s="87">
        <f t="shared" ca="1" si="127"/>
        <v>0</v>
      </c>
      <c r="AC125" s="87">
        <f t="shared" ca="1" si="127"/>
        <v>0</v>
      </c>
      <c r="AD125" s="87">
        <f t="shared" ca="1" si="127"/>
        <v>0</v>
      </c>
      <c r="AE125" s="87">
        <f t="shared" ca="1" si="127"/>
        <v>0</v>
      </c>
      <c r="AF125" s="87">
        <f t="shared" ca="1" si="127"/>
        <v>9904.2652800000014</v>
      </c>
      <c r="AG125" s="87">
        <f t="shared" ca="1" si="127"/>
        <v>0</v>
      </c>
      <c r="AH125" s="87">
        <f t="shared" ca="1" si="127"/>
        <v>0</v>
      </c>
      <c r="AI125" s="87">
        <f t="shared" ca="1" si="127"/>
        <v>0</v>
      </c>
      <c r="AJ125" s="87">
        <f t="shared" ca="1" si="127"/>
        <v>0</v>
      </c>
      <c r="AK125" s="87">
        <f t="shared" ca="1" si="127"/>
        <v>0</v>
      </c>
      <c r="AL125" s="87">
        <f t="shared" ca="1" si="127"/>
        <v>0</v>
      </c>
      <c r="AM125" s="87">
        <f t="shared" ca="1" si="127"/>
        <v>0</v>
      </c>
      <c r="AN125" s="87">
        <f t="shared" ca="1" si="127"/>
        <v>0</v>
      </c>
      <c r="AO125" s="87">
        <f t="shared" ca="1" si="127"/>
        <v>0</v>
      </c>
      <c r="AP125" s="87">
        <f t="shared" ca="1" si="127"/>
        <v>0</v>
      </c>
      <c r="AQ125" s="87">
        <f t="shared" ca="1" si="127"/>
        <v>0</v>
      </c>
      <c r="AR125" s="87">
        <f t="shared" ca="1" si="127"/>
        <v>0</v>
      </c>
      <c r="AS125" s="87">
        <f t="shared" ca="1" si="127"/>
        <v>0</v>
      </c>
      <c r="AT125" s="87">
        <f t="shared" ca="1" si="127"/>
        <v>0</v>
      </c>
      <c r="AU125" s="87">
        <f t="shared" ca="1" si="127"/>
        <v>0</v>
      </c>
      <c r="AV125" s="87">
        <f t="shared" ca="1" si="127"/>
        <v>0</v>
      </c>
      <c r="AW125" s="87">
        <f t="shared" ca="1" si="127"/>
        <v>0</v>
      </c>
      <c r="AX125" s="87">
        <f t="shared" ca="1" si="127"/>
        <v>0</v>
      </c>
      <c r="AY125" s="87">
        <f t="shared" ca="1" si="127"/>
        <v>0</v>
      </c>
      <c r="AZ125" s="87">
        <f t="shared" ca="1" si="127"/>
        <v>0</v>
      </c>
      <c r="BA125" s="87">
        <f t="shared" ca="1" si="127"/>
        <v>0</v>
      </c>
      <c r="BB125" s="87">
        <f t="shared" ca="1" si="127"/>
        <v>0</v>
      </c>
      <c r="BC125" s="87">
        <f t="shared" ca="1" si="127"/>
        <v>0</v>
      </c>
      <c r="BD125" s="87">
        <f t="shared" ca="1" si="127"/>
        <v>0</v>
      </c>
      <c r="BE125" s="87">
        <f t="shared" ca="1" si="127"/>
        <v>0</v>
      </c>
      <c r="BF125" s="87">
        <f t="shared" ca="1" si="127"/>
        <v>0</v>
      </c>
      <c r="BG125" s="87">
        <f t="shared" ca="1" si="127"/>
        <v>0</v>
      </c>
      <c r="BH125" s="87">
        <f t="shared" ca="1" si="127"/>
        <v>0</v>
      </c>
      <c r="BI125" s="87">
        <f t="shared" ca="1" si="127"/>
        <v>0</v>
      </c>
      <c r="BJ125" s="87">
        <f t="shared" ca="1" si="127"/>
        <v>0</v>
      </c>
      <c r="BK125" s="87">
        <f t="shared" ca="1" si="127"/>
        <v>0</v>
      </c>
      <c r="BL125" s="87">
        <f t="shared" ca="1" si="127"/>
        <v>0</v>
      </c>
      <c r="BM125" s="87">
        <f t="shared" ca="1" si="127"/>
        <v>0</v>
      </c>
      <c r="BN125" s="87">
        <f t="shared" ca="1" si="127"/>
        <v>0</v>
      </c>
      <c r="BO125" s="87">
        <f t="shared" ca="1" si="127"/>
        <v>0</v>
      </c>
      <c r="BP125" s="87">
        <f t="shared" ca="1" si="127"/>
        <v>0</v>
      </c>
      <c r="BQ125" s="87">
        <f t="shared" ref="BQ125:CO125" ca="1" si="128">SUM(BQ121:BQ124)*$D$116</f>
        <v>0</v>
      </c>
      <c r="BR125" s="87">
        <f t="shared" ca="1" si="128"/>
        <v>0</v>
      </c>
      <c r="BS125" s="87">
        <f t="shared" ca="1" si="128"/>
        <v>0</v>
      </c>
      <c r="BT125" s="87">
        <f t="shared" ca="1" si="128"/>
        <v>0</v>
      </c>
      <c r="BU125" s="87">
        <f t="shared" ca="1" si="128"/>
        <v>0</v>
      </c>
      <c r="BV125" s="87">
        <f t="shared" ca="1" si="128"/>
        <v>0</v>
      </c>
      <c r="BW125" s="87">
        <f t="shared" ca="1" si="128"/>
        <v>0</v>
      </c>
      <c r="BX125" s="87">
        <f t="shared" ca="1" si="128"/>
        <v>0</v>
      </c>
      <c r="BY125" s="87">
        <f t="shared" ca="1" si="128"/>
        <v>0</v>
      </c>
      <c r="BZ125" s="87">
        <f t="shared" ca="1" si="128"/>
        <v>0</v>
      </c>
      <c r="CA125" s="87">
        <f t="shared" ca="1" si="128"/>
        <v>0</v>
      </c>
      <c r="CB125" s="87">
        <f t="shared" ca="1" si="128"/>
        <v>0</v>
      </c>
      <c r="CC125" s="87">
        <f t="shared" ca="1" si="128"/>
        <v>0</v>
      </c>
      <c r="CD125" s="87">
        <f t="shared" ca="1" si="128"/>
        <v>0</v>
      </c>
      <c r="CE125" s="87">
        <f t="shared" ca="1" si="128"/>
        <v>0</v>
      </c>
      <c r="CF125" s="87">
        <f t="shared" ca="1" si="128"/>
        <v>0</v>
      </c>
      <c r="CG125" s="87">
        <f t="shared" ca="1" si="128"/>
        <v>0</v>
      </c>
      <c r="CH125" s="87">
        <f t="shared" ca="1" si="128"/>
        <v>0</v>
      </c>
      <c r="CI125" s="87">
        <f t="shared" ca="1" si="128"/>
        <v>0</v>
      </c>
      <c r="CJ125" s="87">
        <f t="shared" ca="1" si="128"/>
        <v>0</v>
      </c>
      <c r="CK125" s="87">
        <f t="shared" ca="1" si="128"/>
        <v>0</v>
      </c>
      <c r="CL125" s="87">
        <f t="shared" ca="1" si="128"/>
        <v>0</v>
      </c>
      <c r="CM125" s="87">
        <f t="shared" ca="1" si="128"/>
        <v>0</v>
      </c>
      <c r="CN125" s="87">
        <f t="shared" ca="1" si="128"/>
        <v>0</v>
      </c>
      <c r="CO125" s="87">
        <f t="shared" ca="1" si="128"/>
        <v>0</v>
      </c>
    </row>
    <row r="126" spans="1:93" s="1" customFormat="1">
      <c r="D126" s="86"/>
    </row>
    <row r="127" spans="1:93">
      <c r="A127" t="s">
        <v>314</v>
      </c>
      <c r="B127" s="2" t="s">
        <v>92</v>
      </c>
      <c r="C127" t="s">
        <v>167</v>
      </c>
      <c r="D127" s="64">
        <v>42125</v>
      </c>
    </row>
    <row r="128" spans="1:93">
      <c r="C128" t="s">
        <v>153</v>
      </c>
      <c r="D128" s="64">
        <v>42979</v>
      </c>
    </row>
    <row r="129" spans="1:93">
      <c r="C129" t="s">
        <v>328</v>
      </c>
      <c r="D129" s="73">
        <f>EDATE(D128,12)</f>
        <v>43344</v>
      </c>
    </row>
    <row r="130" spans="1:93">
      <c r="C130" t="s">
        <v>168</v>
      </c>
      <c r="D130" s="66">
        <f>YEAR(D127)</f>
        <v>2015</v>
      </c>
      <c r="E130">
        <f>D130+1</f>
        <v>2016</v>
      </c>
      <c r="F130">
        <f t="shared" ref="F130:M130" si="129">E130+1</f>
        <v>2017</v>
      </c>
      <c r="G130">
        <f t="shared" si="129"/>
        <v>2018</v>
      </c>
      <c r="H130">
        <f t="shared" si="129"/>
        <v>2019</v>
      </c>
      <c r="I130">
        <f t="shared" si="129"/>
        <v>2020</v>
      </c>
      <c r="J130">
        <f t="shared" si="129"/>
        <v>2021</v>
      </c>
      <c r="K130">
        <f t="shared" si="129"/>
        <v>2022</v>
      </c>
      <c r="L130">
        <f t="shared" si="129"/>
        <v>2023</v>
      </c>
      <c r="M130">
        <f t="shared" si="129"/>
        <v>2024</v>
      </c>
    </row>
    <row r="131" spans="1:93">
      <c r="C131" t="s">
        <v>35</v>
      </c>
      <c r="D131" s="56">
        <v>12000</v>
      </c>
      <c r="E131" s="56">
        <v>12000</v>
      </c>
      <c r="F131" s="56">
        <v>12000</v>
      </c>
      <c r="G131" s="56">
        <v>12000</v>
      </c>
      <c r="H131" s="56">
        <v>12000</v>
      </c>
      <c r="I131" s="56">
        <v>12000</v>
      </c>
      <c r="J131" s="56">
        <v>12000</v>
      </c>
      <c r="K131" s="56">
        <v>12000</v>
      </c>
      <c r="L131" s="56">
        <v>12000</v>
      </c>
      <c r="M131" s="56">
        <v>12000</v>
      </c>
    </row>
    <row r="132" spans="1:93">
      <c r="D132" s="58"/>
    </row>
    <row r="133" spans="1:93">
      <c r="D133" s="58">
        <f>YEAR(D134)</f>
        <v>2015</v>
      </c>
      <c r="E133" s="58">
        <f t="shared" ref="E133:N133" si="130">YEAR(E134)</f>
        <v>2015</v>
      </c>
      <c r="F133" s="58">
        <f t="shared" si="130"/>
        <v>2015</v>
      </c>
      <c r="G133" s="58">
        <f t="shared" si="130"/>
        <v>2015</v>
      </c>
      <c r="H133" s="58">
        <f t="shared" si="130"/>
        <v>2015</v>
      </c>
      <c r="I133" s="58">
        <f t="shared" si="130"/>
        <v>2015</v>
      </c>
      <c r="J133" s="58">
        <f t="shared" si="130"/>
        <v>2015</v>
      </c>
      <c r="K133" s="58">
        <f t="shared" si="130"/>
        <v>2015</v>
      </c>
      <c r="L133" s="58">
        <f t="shared" si="130"/>
        <v>2016</v>
      </c>
      <c r="M133" s="58">
        <f t="shared" si="130"/>
        <v>2016</v>
      </c>
      <c r="N133" s="58">
        <f t="shared" si="130"/>
        <v>2016</v>
      </c>
      <c r="O133" s="58">
        <f t="shared" ref="O133" si="131">YEAR(O134)</f>
        <v>2016</v>
      </c>
      <c r="P133" s="58">
        <f t="shared" ref="P133" si="132">YEAR(P134)</f>
        <v>2016</v>
      </c>
      <c r="Q133" s="58">
        <f t="shared" ref="Q133" si="133">YEAR(Q134)</f>
        <v>2016</v>
      </c>
      <c r="R133" s="58">
        <f t="shared" ref="R133" si="134">YEAR(R134)</f>
        <v>2016</v>
      </c>
      <c r="S133" s="58">
        <f t="shared" ref="S133" si="135">YEAR(S134)</f>
        <v>2016</v>
      </c>
      <c r="T133" s="58">
        <f t="shared" ref="T133" si="136">YEAR(T134)</f>
        <v>2016</v>
      </c>
      <c r="U133" s="58">
        <f t="shared" ref="U133" si="137">YEAR(U134)</f>
        <v>2016</v>
      </c>
      <c r="V133" s="58">
        <f t="shared" ref="V133" si="138">YEAR(V134)</f>
        <v>2016</v>
      </c>
      <c r="W133" s="58">
        <f t="shared" ref="W133:X133" si="139">YEAR(W134)</f>
        <v>2016</v>
      </c>
      <c r="X133" s="58">
        <f t="shared" si="139"/>
        <v>2017</v>
      </c>
      <c r="Y133" s="58">
        <f t="shared" ref="Y133" si="140">YEAR(Y134)</f>
        <v>2017</v>
      </c>
      <c r="Z133" s="58">
        <f t="shared" ref="Z133" si="141">YEAR(Z134)</f>
        <v>2017</v>
      </c>
      <c r="AA133" s="58">
        <f t="shared" ref="AA133" si="142">YEAR(AA134)</f>
        <v>2017</v>
      </c>
      <c r="AB133" s="58">
        <f t="shared" ref="AB133" si="143">YEAR(AB134)</f>
        <v>2017</v>
      </c>
      <c r="AC133" s="58">
        <f t="shared" ref="AC133" si="144">YEAR(AC134)</f>
        <v>2017</v>
      </c>
      <c r="AD133" s="58">
        <f t="shared" ref="AD133" si="145">YEAR(AD134)</f>
        <v>2017</v>
      </c>
      <c r="AE133" s="58">
        <f t="shared" ref="AE133" si="146">YEAR(AE134)</f>
        <v>2017</v>
      </c>
      <c r="AF133" s="58">
        <f t="shared" ref="AF133" si="147">YEAR(AF134)</f>
        <v>2017</v>
      </c>
      <c r="AG133" s="58">
        <f t="shared" ref="AG133:AH133" si="148">YEAR(AG134)</f>
        <v>2017</v>
      </c>
      <c r="AH133" s="58">
        <f t="shared" si="148"/>
        <v>2017</v>
      </c>
      <c r="AI133" s="58">
        <f t="shared" ref="AI133" si="149">YEAR(AI134)</f>
        <v>2017</v>
      </c>
      <c r="AJ133" s="58">
        <f t="shared" ref="AJ133" si="150">YEAR(AJ134)</f>
        <v>2018</v>
      </c>
      <c r="AK133" s="58">
        <f t="shared" ref="AK133" si="151">YEAR(AK134)</f>
        <v>2018</v>
      </c>
      <c r="AL133" s="58">
        <f t="shared" ref="AL133" si="152">YEAR(AL134)</f>
        <v>2018</v>
      </c>
      <c r="AM133" s="58">
        <f t="shared" ref="AM133" si="153">YEAR(AM134)</f>
        <v>2018</v>
      </c>
      <c r="AN133" s="58">
        <f t="shared" ref="AN133" si="154">YEAR(AN134)</f>
        <v>2018</v>
      </c>
      <c r="AO133" s="58">
        <f t="shared" ref="AO133" si="155">YEAR(AO134)</f>
        <v>2018</v>
      </c>
      <c r="AP133" s="58">
        <f t="shared" ref="AP133" si="156">YEAR(AP134)</f>
        <v>2018</v>
      </c>
      <c r="AQ133" s="58">
        <f t="shared" ref="AQ133:AR133" si="157">YEAR(AQ134)</f>
        <v>2018</v>
      </c>
      <c r="AR133" s="58">
        <f t="shared" si="157"/>
        <v>2018</v>
      </c>
      <c r="AS133" s="58">
        <f t="shared" ref="AS133" si="158">YEAR(AS134)</f>
        <v>2018</v>
      </c>
      <c r="AT133" s="58">
        <f t="shared" ref="AT133" si="159">YEAR(AT134)</f>
        <v>2018</v>
      </c>
      <c r="AU133" s="58">
        <f t="shared" ref="AU133" si="160">YEAR(AU134)</f>
        <v>2018</v>
      </c>
      <c r="AV133" s="58">
        <f t="shared" ref="AV133" si="161">YEAR(AV134)</f>
        <v>2019</v>
      </c>
      <c r="AW133" s="58">
        <f t="shared" ref="AW133" si="162">YEAR(AW134)</f>
        <v>2019</v>
      </c>
      <c r="AX133" s="58">
        <f t="shared" ref="AX133" si="163">YEAR(AX134)</f>
        <v>2019</v>
      </c>
      <c r="AY133" s="58">
        <f t="shared" ref="AY133" si="164">YEAR(AY134)</f>
        <v>2019</v>
      </c>
      <c r="AZ133" s="58">
        <f t="shared" ref="AZ133" si="165">YEAR(AZ134)</f>
        <v>2019</v>
      </c>
      <c r="BA133" s="58">
        <f t="shared" ref="BA133:BB133" si="166">YEAR(BA134)</f>
        <v>2019</v>
      </c>
      <c r="BB133" s="58">
        <f t="shared" si="166"/>
        <v>2019</v>
      </c>
      <c r="BC133" s="58">
        <f t="shared" ref="BC133" si="167">YEAR(BC134)</f>
        <v>2019</v>
      </c>
      <c r="BD133" s="58">
        <f t="shared" ref="BD133" si="168">YEAR(BD134)</f>
        <v>2019</v>
      </c>
      <c r="BE133" s="58">
        <f t="shared" ref="BE133" si="169">YEAR(BE134)</f>
        <v>2019</v>
      </c>
      <c r="BF133" s="58">
        <f t="shared" ref="BF133" si="170">YEAR(BF134)</f>
        <v>2019</v>
      </c>
      <c r="BG133" s="58">
        <f t="shared" ref="BG133" si="171">YEAR(BG134)</f>
        <v>2019</v>
      </c>
      <c r="BH133" s="58">
        <f t="shared" ref="BH133" si="172">YEAR(BH134)</f>
        <v>2020</v>
      </c>
      <c r="BI133" s="58">
        <f t="shared" ref="BI133" si="173">YEAR(BI134)</f>
        <v>2020</v>
      </c>
      <c r="BJ133" s="58">
        <f t="shared" ref="BJ133" si="174">YEAR(BJ134)</f>
        <v>2020</v>
      </c>
      <c r="BK133" s="58">
        <f t="shared" ref="BK133:BL133" si="175">YEAR(BK134)</f>
        <v>2020</v>
      </c>
      <c r="BL133" s="58">
        <f t="shared" si="175"/>
        <v>2020</v>
      </c>
      <c r="BM133" s="58">
        <f t="shared" ref="BM133" si="176">YEAR(BM134)</f>
        <v>2020</v>
      </c>
      <c r="BN133" s="58">
        <f t="shared" ref="BN133" si="177">YEAR(BN134)</f>
        <v>2020</v>
      </c>
      <c r="BO133" s="58">
        <f t="shared" ref="BO133" si="178">YEAR(BO134)</f>
        <v>2020</v>
      </c>
      <c r="BP133" s="58">
        <f t="shared" ref="BP133" si="179">YEAR(BP134)</f>
        <v>2020</v>
      </c>
      <c r="BQ133" s="58">
        <f t="shared" ref="BQ133" si="180">YEAR(BQ134)</f>
        <v>2020</v>
      </c>
      <c r="BR133" s="58">
        <f t="shared" ref="BR133" si="181">YEAR(BR134)</f>
        <v>2020</v>
      </c>
      <c r="BS133" s="58">
        <f t="shared" ref="BS133" si="182">YEAR(BS134)</f>
        <v>2020</v>
      </c>
      <c r="BT133" s="58">
        <f t="shared" ref="BT133" si="183">YEAR(BT134)</f>
        <v>2021</v>
      </c>
      <c r="BU133" s="58">
        <f t="shared" ref="BU133:BV133" si="184">YEAR(BU134)</f>
        <v>2021</v>
      </c>
      <c r="BV133" s="58">
        <f t="shared" si="184"/>
        <v>2021</v>
      </c>
      <c r="BW133" s="58">
        <f t="shared" ref="BW133" si="185">YEAR(BW134)</f>
        <v>2021</v>
      </c>
      <c r="BX133" s="58">
        <f t="shared" ref="BX133" si="186">YEAR(BX134)</f>
        <v>2021</v>
      </c>
      <c r="BY133" s="58">
        <f t="shared" ref="BY133" si="187">YEAR(BY134)</f>
        <v>2021</v>
      </c>
      <c r="BZ133" s="58">
        <f t="shared" ref="BZ133" si="188">YEAR(BZ134)</f>
        <v>2021</v>
      </c>
      <c r="CA133" s="58">
        <f t="shared" ref="CA133" si="189">YEAR(CA134)</f>
        <v>2021</v>
      </c>
      <c r="CB133" s="58">
        <f t="shared" ref="CB133" si="190">YEAR(CB134)</f>
        <v>2021</v>
      </c>
      <c r="CC133" s="58">
        <f t="shared" ref="CC133" si="191">YEAR(CC134)</f>
        <v>2021</v>
      </c>
      <c r="CD133" s="58">
        <f t="shared" ref="CD133" si="192">YEAR(CD134)</f>
        <v>2021</v>
      </c>
      <c r="CE133" s="58">
        <f t="shared" ref="CE133:CF133" si="193">YEAR(CE134)</f>
        <v>2021</v>
      </c>
      <c r="CF133" s="58">
        <f t="shared" si="193"/>
        <v>2022</v>
      </c>
      <c r="CG133" s="58">
        <f t="shared" ref="CG133" si="194">YEAR(CG134)</f>
        <v>2022</v>
      </c>
      <c r="CH133" s="58">
        <f t="shared" ref="CH133" si="195">YEAR(CH134)</f>
        <v>2022</v>
      </c>
      <c r="CI133" s="58">
        <f t="shared" ref="CI133" si="196">YEAR(CI134)</f>
        <v>2022</v>
      </c>
      <c r="CJ133" s="58">
        <f t="shared" ref="CJ133" si="197">YEAR(CJ134)</f>
        <v>2022</v>
      </c>
      <c r="CK133" s="58">
        <f t="shared" ref="CK133" si="198">YEAR(CK134)</f>
        <v>2022</v>
      </c>
      <c r="CL133" s="58">
        <f t="shared" ref="CL133" si="199">YEAR(CL134)</f>
        <v>2022</v>
      </c>
      <c r="CM133" s="58">
        <f t="shared" ref="CM133" si="200">YEAR(CM134)</f>
        <v>2022</v>
      </c>
      <c r="CN133" s="58">
        <f t="shared" ref="CN133" si="201">YEAR(CN134)</f>
        <v>2022</v>
      </c>
      <c r="CO133" s="58">
        <f t="shared" ref="CO133" si="202">YEAR(CO134)</f>
        <v>2022</v>
      </c>
    </row>
    <row r="134" spans="1:93">
      <c r="B134" t="s">
        <v>91</v>
      </c>
      <c r="C134" s="2" t="s">
        <v>122</v>
      </c>
      <c r="D134" s="73">
        <f>D127</f>
        <v>42125</v>
      </c>
      <c r="E134" s="73">
        <f>EDATE(D134,1)</f>
        <v>42156</v>
      </c>
      <c r="F134" s="73">
        <f t="shared" ref="F134:BQ134" si="203">EDATE(E134,1)</f>
        <v>42186</v>
      </c>
      <c r="G134" s="73">
        <f t="shared" si="203"/>
        <v>42217</v>
      </c>
      <c r="H134" s="73">
        <f t="shared" si="203"/>
        <v>42248</v>
      </c>
      <c r="I134" s="73">
        <f t="shared" si="203"/>
        <v>42278</v>
      </c>
      <c r="J134" s="73">
        <f t="shared" si="203"/>
        <v>42309</v>
      </c>
      <c r="K134" s="73">
        <f t="shared" si="203"/>
        <v>42339</v>
      </c>
      <c r="L134" s="73">
        <f t="shared" si="203"/>
        <v>42370</v>
      </c>
      <c r="M134" s="73">
        <f t="shared" si="203"/>
        <v>42401</v>
      </c>
      <c r="N134" s="73">
        <f t="shared" si="203"/>
        <v>42430</v>
      </c>
      <c r="O134" s="73">
        <f t="shared" si="203"/>
        <v>42461</v>
      </c>
      <c r="P134" s="73">
        <f t="shared" si="203"/>
        <v>42491</v>
      </c>
      <c r="Q134" s="73">
        <f t="shared" si="203"/>
        <v>42522</v>
      </c>
      <c r="R134" s="73">
        <f t="shared" si="203"/>
        <v>42552</v>
      </c>
      <c r="S134" s="73">
        <f t="shared" si="203"/>
        <v>42583</v>
      </c>
      <c r="T134" s="73">
        <f t="shared" si="203"/>
        <v>42614</v>
      </c>
      <c r="U134" s="73">
        <f t="shared" si="203"/>
        <v>42644</v>
      </c>
      <c r="V134" s="73">
        <f t="shared" si="203"/>
        <v>42675</v>
      </c>
      <c r="W134" s="73">
        <f t="shared" si="203"/>
        <v>42705</v>
      </c>
      <c r="X134" s="73">
        <f t="shared" si="203"/>
        <v>42736</v>
      </c>
      <c r="Y134" s="73">
        <f t="shared" si="203"/>
        <v>42767</v>
      </c>
      <c r="Z134" s="73">
        <f t="shared" si="203"/>
        <v>42795</v>
      </c>
      <c r="AA134" s="73">
        <f t="shared" si="203"/>
        <v>42826</v>
      </c>
      <c r="AB134" s="73">
        <f t="shared" si="203"/>
        <v>42856</v>
      </c>
      <c r="AC134" s="73">
        <f t="shared" si="203"/>
        <v>42887</v>
      </c>
      <c r="AD134" s="73">
        <f t="shared" si="203"/>
        <v>42917</v>
      </c>
      <c r="AE134" s="73">
        <f t="shared" si="203"/>
        <v>42948</v>
      </c>
      <c r="AF134" s="73">
        <f t="shared" si="203"/>
        <v>42979</v>
      </c>
      <c r="AG134" s="73">
        <f t="shared" si="203"/>
        <v>43009</v>
      </c>
      <c r="AH134" s="73">
        <f t="shared" si="203"/>
        <v>43040</v>
      </c>
      <c r="AI134" s="73">
        <f t="shared" si="203"/>
        <v>43070</v>
      </c>
      <c r="AJ134" s="73">
        <f t="shared" si="203"/>
        <v>43101</v>
      </c>
      <c r="AK134" s="73">
        <f t="shared" si="203"/>
        <v>43132</v>
      </c>
      <c r="AL134" s="73">
        <f t="shared" si="203"/>
        <v>43160</v>
      </c>
      <c r="AM134" s="73">
        <f t="shared" si="203"/>
        <v>43191</v>
      </c>
      <c r="AN134" s="73">
        <f t="shared" si="203"/>
        <v>43221</v>
      </c>
      <c r="AO134" s="73">
        <f t="shared" si="203"/>
        <v>43252</v>
      </c>
      <c r="AP134" s="73">
        <f t="shared" si="203"/>
        <v>43282</v>
      </c>
      <c r="AQ134" s="73">
        <f t="shared" si="203"/>
        <v>43313</v>
      </c>
      <c r="AR134" s="73">
        <f t="shared" si="203"/>
        <v>43344</v>
      </c>
      <c r="AS134" s="73">
        <f t="shared" si="203"/>
        <v>43374</v>
      </c>
      <c r="AT134" s="73">
        <f t="shared" si="203"/>
        <v>43405</v>
      </c>
      <c r="AU134" s="73">
        <f t="shared" si="203"/>
        <v>43435</v>
      </c>
      <c r="AV134" s="73">
        <f t="shared" si="203"/>
        <v>43466</v>
      </c>
      <c r="AW134" s="73">
        <f t="shared" si="203"/>
        <v>43497</v>
      </c>
      <c r="AX134" s="73">
        <f t="shared" si="203"/>
        <v>43525</v>
      </c>
      <c r="AY134" s="73">
        <f t="shared" si="203"/>
        <v>43556</v>
      </c>
      <c r="AZ134" s="73">
        <f t="shared" si="203"/>
        <v>43586</v>
      </c>
      <c r="BA134" s="73">
        <f t="shared" si="203"/>
        <v>43617</v>
      </c>
      <c r="BB134" s="73">
        <f t="shared" si="203"/>
        <v>43647</v>
      </c>
      <c r="BC134" s="73">
        <f t="shared" si="203"/>
        <v>43678</v>
      </c>
      <c r="BD134" s="73">
        <f t="shared" si="203"/>
        <v>43709</v>
      </c>
      <c r="BE134" s="73">
        <f t="shared" si="203"/>
        <v>43739</v>
      </c>
      <c r="BF134" s="73">
        <f t="shared" si="203"/>
        <v>43770</v>
      </c>
      <c r="BG134" s="73">
        <f t="shared" si="203"/>
        <v>43800</v>
      </c>
      <c r="BH134" s="73">
        <f t="shared" si="203"/>
        <v>43831</v>
      </c>
      <c r="BI134" s="73">
        <f t="shared" si="203"/>
        <v>43862</v>
      </c>
      <c r="BJ134" s="73">
        <f t="shared" si="203"/>
        <v>43891</v>
      </c>
      <c r="BK134" s="73">
        <f t="shared" si="203"/>
        <v>43922</v>
      </c>
      <c r="BL134" s="73">
        <f t="shared" si="203"/>
        <v>43952</v>
      </c>
      <c r="BM134" s="73">
        <f t="shared" si="203"/>
        <v>43983</v>
      </c>
      <c r="BN134" s="73">
        <f t="shared" si="203"/>
        <v>44013</v>
      </c>
      <c r="BO134" s="73">
        <f t="shared" si="203"/>
        <v>44044</v>
      </c>
      <c r="BP134" s="73">
        <f t="shared" si="203"/>
        <v>44075</v>
      </c>
      <c r="BQ134" s="73">
        <f t="shared" si="203"/>
        <v>44105</v>
      </c>
      <c r="BR134" s="73">
        <f t="shared" ref="BR134:CO134" si="204">EDATE(BQ134,1)</f>
        <v>44136</v>
      </c>
      <c r="BS134" s="73">
        <f t="shared" si="204"/>
        <v>44166</v>
      </c>
      <c r="BT134" s="73">
        <f t="shared" si="204"/>
        <v>44197</v>
      </c>
      <c r="BU134" s="73">
        <f t="shared" si="204"/>
        <v>44228</v>
      </c>
      <c r="BV134" s="73">
        <f t="shared" si="204"/>
        <v>44256</v>
      </c>
      <c r="BW134" s="73">
        <f t="shared" si="204"/>
        <v>44287</v>
      </c>
      <c r="BX134" s="73">
        <f t="shared" si="204"/>
        <v>44317</v>
      </c>
      <c r="BY134" s="73">
        <f t="shared" si="204"/>
        <v>44348</v>
      </c>
      <c r="BZ134" s="73">
        <f t="shared" si="204"/>
        <v>44378</v>
      </c>
      <c r="CA134" s="73">
        <f t="shared" si="204"/>
        <v>44409</v>
      </c>
      <c r="CB134" s="73">
        <f t="shared" si="204"/>
        <v>44440</v>
      </c>
      <c r="CC134" s="73">
        <f t="shared" si="204"/>
        <v>44470</v>
      </c>
      <c r="CD134" s="73">
        <f t="shared" si="204"/>
        <v>44501</v>
      </c>
      <c r="CE134" s="73">
        <f t="shared" si="204"/>
        <v>44531</v>
      </c>
      <c r="CF134" s="73">
        <f t="shared" si="204"/>
        <v>44562</v>
      </c>
      <c r="CG134" s="73">
        <f t="shared" si="204"/>
        <v>44593</v>
      </c>
      <c r="CH134" s="73">
        <f t="shared" si="204"/>
        <v>44621</v>
      </c>
      <c r="CI134" s="73">
        <f t="shared" si="204"/>
        <v>44652</v>
      </c>
      <c r="CJ134" s="73">
        <f t="shared" si="204"/>
        <v>44682</v>
      </c>
      <c r="CK134" s="73">
        <f t="shared" si="204"/>
        <v>44713</v>
      </c>
      <c r="CL134" s="73">
        <f t="shared" si="204"/>
        <v>44743</v>
      </c>
      <c r="CM134" s="73">
        <f t="shared" si="204"/>
        <v>44774</v>
      </c>
      <c r="CN134" s="73">
        <f t="shared" si="204"/>
        <v>44805</v>
      </c>
      <c r="CO134" s="73">
        <f t="shared" si="204"/>
        <v>44835</v>
      </c>
    </row>
    <row r="135" spans="1:93">
      <c r="C135" t="s">
        <v>35</v>
      </c>
      <c r="D135" s="81">
        <f t="shared" ref="D135:BP135" ca="1" si="205">IF(D134&gt;EDATE($D$128,12),0,IF(YEAR(D134)=$D$130,$D$131/(13-MONTH($D$127)),OFFSET($D$131,0,YEAR(D134)-$D$130)/12))</f>
        <v>1500</v>
      </c>
      <c r="E135" s="81">
        <f t="shared" ca="1" si="205"/>
        <v>1500</v>
      </c>
      <c r="F135" s="81">
        <f t="shared" ca="1" si="205"/>
        <v>1500</v>
      </c>
      <c r="G135" s="81">
        <f t="shared" ca="1" si="205"/>
        <v>1500</v>
      </c>
      <c r="H135" s="81">
        <f t="shared" ca="1" si="205"/>
        <v>1500</v>
      </c>
      <c r="I135" s="81">
        <f t="shared" ca="1" si="205"/>
        <v>1500</v>
      </c>
      <c r="J135" s="81">
        <f t="shared" ca="1" si="205"/>
        <v>1500</v>
      </c>
      <c r="K135" s="81">
        <f t="shared" ca="1" si="205"/>
        <v>1500</v>
      </c>
      <c r="L135" s="81">
        <f t="shared" ca="1" si="205"/>
        <v>1000</v>
      </c>
      <c r="M135" s="81">
        <f t="shared" ca="1" si="205"/>
        <v>1000</v>
      </c>
      <c r="N135" s="81">
        <f t="shared" ca="1" si="205"/>
        <v>1000</v>
      </c>
      <c r="O135" s="81">
        <f t="shared" ca="1" si="205"/>
        <v>1000</v>
      </c>
      <c r="P135" s="81">
        <f t="shared" ca="1" si="205"/>
        <v>1000</v>
      </c>
      <c r="Q135" s="81">
        <f t="shared" ca="1" si="205"/>
        <v>1000</v>
      </c>
      <c r="R135" s="81">
        <f t="shared" ca="1" si="205"/>
        <v>1000</v>
      </c>
      <c r="S135" s="81">
        <f t="shared" ca="1" si="205"/>
        <v>1000</v>
      </c>
      <c r="T135" s="81">
        <f t="shared" ca="1" si="205"/>
        <v>1000</v>
      </c>
      <c r="U135" s="81">
        <f t="shared" ca="1" si="205"/>
        <v>1000</v>
      </c>
      <c r="V135" s="81">
        <f t="shared" ca="1" si="205"/>
        <v>1000</v>
      </c>
      <c r="W135" s="81">
        <f t="shared" ca="1" si="205"/>
        <v>1000</v>
      </c>
      <c r="X135" s="81">
        <f t="shared" ca="1" si="205"/>
        <v>1000</v>
      </c>
      <c r="Y135" s="81">
        <f t="shared" ca="1" si="205"/>
        <v>1000</v>
      </c>
      <c r="Z135" s="81">
        <f t="shared" ca="1" si="205"/>
        <v>1000</v>
      </c>
      <c r="AA135" s="81">
        <f t="shared" ca="1" si="205"/>
        <v>1000</v>
      </c>
      <c r="AB135" s="81">
        <f t="shared" ca="1" si="205"/>
        <v>1000</v>
      </c>
      <c r="AC135" s="81">
        <f t="shared" ca="1" si="205"/>
        <v>1000</v>
      </c>
      <c r="AD135" s="81">
        <f t="shared" ca="1" si="205"/>
        <v>1000</v>
      </c>
      <c r="AE135" s="81">
        <f t="shared" ca="1" si="205"/>
        <v>1000</v>
      </c>
      <c r="AF135" s="81">
        <f t="shared" ca="1" si="205"/>
        <v>1000</v>
      </c>
      <c r="AG135" s="81">
        <f t="shared" ca="1" si="205"/>
        <v>1000</v>
      </c>
      <c r="AH135" s="81">
        <f t="shared" ca="1" si="205"/>
        <v>1000</v>
      </c>
      <c r="AI135" s="81">
        <f t="shared" ca="1" si="205"/>
        <v>1000</v>
      </c>
      <c r="AJ135" s="81">
        <f t="shared" ca="1" si="205"/>
        <v>1000</v>
      </c>
      <c r="AK135" s="81">
        <f t="shared" ca="1" si="205"/>
        <v>1000</v>
      </c>
      <c r="AL135" s="81">
        <f t="shared" ca="1" si="205"/>
        <v>1000</v>
      </c>
      <c r="AM135" s="81">
        <f t="shared" ca="1" si="205"/>
        <v>1000</v>
      </c>
      <c r="AN135" s="81">
        <f t="shared" ca="1" si="205"/>
        <v>1000</v>
      </c>
      <c r="AO135" s="81">
        <f t="shared" ca="1" si="205"/>
        <v>1000</v>
      </c>
      <c r="AP135" s="81">
        <f t="shared" ca="1" si="205"/>
        <v>1000</v>
      </c>
      <c r="AQ135" s="81">
        <f t="shared" ca="1" si="205"/>
        <v>1000</v>
      </c>
      <c r="AR135" s="81">
        <f t="shared" ca="1" si="205"/>
        <v>1000</v>
      </c>
      <c r="AS135" s="81">
        <f t="shared" ca="1" si="205"/>
        <v>0</v>
      </c>
      <c r="AT135" s="81">
        <f t="shared" ca="1" si="205"/>
        <v>0</v>
      </c>
      <c r="AU135" s="81">
        <f t="shared" ca="1" si="205"/>
        <v>0</v>
      </c>
      <c r="AV135" s="81">
        <f t="shared" ca="1" si="205"/>
        <v>0</v>
      </c>
      <c r="AW135" s="81">
        <f t="shared" ca="1" si="205"/>
        <v>0</v>
      </c>
      <c r="AX135" s="81">
        <f t="shared" ca="1" si="205"/>
        <v>0</v>
      </c>
      <c r="AY135" s="81">
        <f t="shared" ca="1" si="205"/>
        <v>0</v>
      </c>
      <c r="AZ135" s="81">
        <f t="shared" ca="1" si="205"/>
        <v>0</v>
      </c>
      <c r="BA135" s="81">
        <f t="shared" ca="1" si="205"/>
        <v>0</v>
      </c>
      <c r="BB135" s="81">
        <f t="shared" ca="1" si="205"/>
        <v>0</v>
      </c>
      <c r="BC135" s="81">
        <f t="shared" ca="1" si="205"/>
        <v>0</v>
      </c>
      <c r="BD135" s="81">
        <f t="shared" ca="1" si="205"/>
        <v>0</v>
      </c>
      <c r="BE135" s="81">
        <f t="shared" ca="1" si="205"/>
        <v>0</v>
      </c>
      <c r="BF135" s="81">
        <f t="shared" ca="1" si="205"/>
        <v>0</v>
      </c>
      <c r="BG135" s="81">
        <f t="shared" ca="1" si="205"/>
        <v>0</v>
      </c>
      <c r="BH135" s="81">
        <f t="shared" ca="1" si="205"/>
        <v>0</v>
      </c>
      <c r="BI135" s="81">
        <f t="shared" ca="1" si="205"/>
        <v>0</v>
      </c>
      <c r="BJ135" s="81">
        <f t="shared" ca="1" si="205"/>
        <v>0</v>
      </c>
      <c r="BK135" s="81">
        <f t="shared" ca="1" si="205"/>
        <v>0</v>
      </c>
      <c r="BL135" s="81">
        <f t="shared" ca="1" si="205"/>
        <v>0</v>
      </c>
      <c r="BM135" s="81">
        <f t="shared" ca="1" si="205"/>
        <v>0</v>
      </c>
      <c r="BN135" s="81">
        <f t="shared" ca="1" si="205"/>
        <v>0</v>
      </c>
      <c r="BO135" s="81">
        <f t="shared" ca="1" si="205"/>
        <v>0</v>
      </c>
      <c r="BP135" s="81">
        <f t="shared" ca="1" si="205"/>
        <v>0</v>
      </c>
      <c r="BQ135" s="81">
        <f t="shared" ref="BQ135:CO135" ca="1" si="206">IF(BQ134&gt;EDATE($D$128,12),0,IF(YEAR(BQ134)=$D$130,$D$131/(13-MONTH($D$127)),OFFSET($D$131,0,YEAR(BQ134)-$D$130)/12))</f>
        <v>0</v>
      </c>
      <c r="BR135" s="81">
        <f t="shared" ca="1" si="206"/>
        <v>0</v>
      </c>
      <c r="BS135" s="81">
        <f t="shared" ca="1" si="206"/>
        <v>0</v>
      </c>
      <c r="BT135" s="81">
        <f t="shared" ca="1" si="206"/>
        <v>0</v>
      </c>
      <c r="BU135" s="81">
        <f t="shared" ca="1" si="206"/>
        <v>0</v>
      </c>
      <c r="BV135" s="81">
        <f t="shared" ca="1" si="206"/>
        <v>0</v>
      </c>
      <c r="BW135" s="81">
        <f t="shared" ca="1" si="206"/>
        <v>0</v>
      </c>
      <c r="BX135" s="81">
        <f t="shared" ca="1" si="206"/>
        <v>0</v>
      </c>
      <c r="BY135" s="81">
        <f t="shared" ca="1" si="206"/>
        <v>0</v>
      </c>
      <c r="BZ135" s="81">
        <f t="shared" ca="1" si="206"/>
        <v>0</v>
      </c>
      <c r="CA135" s="81">
        <f t="shared" ca="1" si="206"/>
        <v>0</v>
      </c>
      <c r="CB135" s="81">
        <f t="shared" ca="1" si="206"/>
        <v>0</v>
      </c>
      <c r="CC135" s="81">
        <f t="shared" ca="1" si="206"/>
        <v>0</v>
      </c>
      <c r="CD135" s="81">
        <f t="shared" ca="1" si="206"/>
        <v>0</v>
      </c>
      <c r="CE135" s="81">
        <f t="shared" ca="1" si="206"/>
        <v>0</v>
      </c>
      <c r="CF135" s="81">
        <f t="shared" ca="1" si="206"/>
        <v>0</v>
      </c>
      <c r="CG135" s="81">
        <f t="shared" ca="1" si="206"/>
        <v>0</v>
      </c>
      <c r="CH135" s="81">
        <f t="shared" ca="1" si="206"/>
        <v>0</v>
      </c>
      <c r="CI135" s="81">
        <f t="shared" ca="1" si="206"/>
        <v>0</v>
      </c>
      <c r="CJ135" s="81">
        <f t="shared" ca="1" si="206"/>
        <v>0</v>
      </c>
      <c r="CK135" s="81">
        <f t="shared" ca="1" si="206"/>
        <v>0</v>
      </c>
      <c r="CL135" s="81">
        <f t="shared" ca="1" si="206"/>
        <v>0</v>
      </c>
      <c r="CM135" s="81">
        <f t="shared" ca="1" si="206"/>
        <v>0</v>
      </c>
      <c r="CN135" s="81">
        <f t="shared" ca="1" si="206"/>
        <v>0</v>
      </c>
      <c r="CO135" s="81">
        <f t="shared" ca="1" si="206"/>
        <v>0</v>
      </c>
    </row>
    <row r="136" spans="1:93">
      <c r="C136" t="s">
        <v>194</v>
      </c>
      <c r="D136" s="21">
        <f>IF(D134=$D$128,SUMIFS(135:135,134:134,"&lt;="&amp;$D$128,133:133,D133),0)</f>
        <v>0</v>
      </c>
      <c r="E136" s="21">
        <f t="shared" ref="E136:BP136" si="207">IF(E134=$D$128,SUMIFS(135:135,134:134,"&lt;="&amp;$D$128,133:133,E133),0)</f>
        <v>0</v>
      </c>
      <c r="F136" s="21">
        <f t="shared" si="207"/>
        <v>0</v>
      </c>
      <c r="G136" s="21">
        <f t="shared" si="207"/>
        <v>0</v>
      </c>
      <c r="H136" s="21">
        <f t="shared" si="207"/>
        <v>0</v>
      </c>
      <c r="I136" s="21">
        <f t="shared" si="207"/>
        <v>0</v>
      </c>
      <c r="J136" s="21">
        <f t="shared" si="207"/>
        <v>0</v>
      </c>
      <c r="K136" s="21">
        <f t="shared" si="207"/>
        <v>0</v>
      </c>
      <c r="L136" s="21">
        <f t="shared" si="207"/>
        <v>0</v>
      </c>
      <c r="M136" s="21">
        <f t="shared" si="207"/>
        <v>0</v>
      </c>
      <c r="N136" s="21">
        <f t="shared" si="207"/>
        <v>0</v>
      </c>
      <c r="O136" s="21">
        <f t="shared" si="207"/>
        <v>0</v>
      </c>
      <c r="P136" s="21">
        <f t="shared" si="207"/>
        <v>0</v>
      </c>
      <c r="Q136" s="21">
        <f t="shared" si="207"/>
        <v>0</v>
      </c>
      <c r="R136" s="21">
        <f t="shared" si="207"/>
        <v>0</v>
      </c>
      <c r="S136" s="21">
        <f t="shared" si="207"/>
        <v>0</v>
      </c>
      <c r="T136" s="21">
        <f t="shared" si="207"/>
        <v>0</v>
      </c>
      <c r="U136" s="21">
        <f t="shared" si="207"/>
        <v>0</v>
      </c>
      <c r="V136" s="21">
        <f t="shared" si="207"/>
        <v>0</v>
      </c>
      <c r="W136" s="21">
        <f t="shared" si="207"/>
        <v>0</v>
      </c>
      <c r="X136" s="21">
        <f t="shared" si="207"/>
        <v>0</v>
      </c>
      <c r="Y136" s="21">
        <f t="shared" si="207"/>
        <v>0</v>
      </c>
      <c r="Z136" s="21">
        <f t="shared" si="207"/>
        <v>0</v>
      </c>
      <c r="AA136" s="21">
        <f t="shared" si="207"/>
        <v>0</v>
      </c>
      <c r="AB136" s="21">
        <f t="shared" si="207"/>
        <v>0</v>
      </c>
      <c r="AC136" s="21">
        <f t="shared" si="207"/>
        <v>0</v>
      </c>
      <c r="AD136" s="21">
        <f t="shared" si="207"/>
        <v>0</v>
      </c>
      <c r="AE136" s="21">
        <f t="shared" si="207"/>
        <v>0</v>
      </c>
      <c r="AF136" s="21">
        <f t="shared" ca="1" si="207"/>
        <v>9000</v>
      </c>
      <c r="AG136" s="21">
        <f t="shared" si="207"/>
        <v>0</v>
      </c>
      <c r="AH136" s="21">
        <f t="shared" si="207"/>
        <v>0</v>
      </c>
      <c r="AI136" s="21">
        <f t="shared" si="207"/>
        <v>0</v>
      </c>
      <c r="AJ136" s="21">
        <f t="shared" si="207"/>
        <v>0</v>
      </c>
      <c r="AK136" s="21">
        <f t="shared" si="207"/>
        <v>0</v>
      </c>
      <c r="AL136" s="21">
        <f t="shared" si="207"/>
        <v>0</v>
      </c>
      <c r="AM136" s="21">
        <f t="shared" si="207"/>
        <v>0</v>
      </c>
      <c r="AN136" s="21">
        <f t="shared" si="207"/>
        <v>0</v>
      </c>
      <c r="AO136" s="21">
        <f t="shared" si="207"/>
        <v>0</v>
      </c>
      <c r="AP136" s="21">
        <f t="shared" si="207"/>
        <v>0</v>
      </c>
      <c r="AQ136" s="21">
        <f t="shared" si="207"/>
        <v>0</v>
      </c>
      <c r="AR136" s="21">
        <f t="shared" si="207"/>
        <v>0</v>
      </c>
      <c r="AS136" s="21">
        <f t="shared" si="207"/>
        <v>0</v>
      </c>
      <c r="AT136" s="21">
        <f t="shared" si="207"/>
        <v>0</v>
      </c>
      <c r="AU136" s="21">
        <f t="shared" si="207"/>
        <v>0</v>
      </c>
      <c r="AV136" s="21">
        <f t="shared" si="207"/>
        <v>0</v>
      </c>
      <c r="AW136" s="21">
        <f t="shared" si="207"/>
        <v>0</v>
      </c>
      <c r="AX136" s="21">
        <f t="shared" si="207"/>
        <v>0</v>
      </c>
      <c r="AY136" s="21">
        <f t="shared" si="207"/>
        <v>0</v>
      </c>
      <c r="AZ136" s="21">
        <f t="shared" si="207"/>
        <v>0</v>
      </c>
      <c r="BA136" s="21">
        <f t="shared" si="207"/>
        <v>0</v>
      </c>
      <c r="BB136" s="21">
        <f t="shared" si="207"/>
        <v>0</v>
      </c>
      <c r="BC136" s="21">
        <f t="shared" si="207"/>
        <v>0</v>
      </c>
      <c r="BD136" s="21">
        <f t="shared" si="207"/>
        <v>0</v>
      </c>
      <c r="BE136" s="21">
        <f t="shared" si="207"/>
        <v>0</v>
      </c>
      <c r="BF136" s="21">
        <f t="shared" si="207"/>
        <v>0</v>
      </c>
      <c r="BG136" s="21">
        <f t="shared" si="207"/>
        <v>0</v>
      </c>
      <c r="BH136" s="21">
        <f t="shared" si="207"/>
        <v>0</v>
      </c>
      <c r="BI136" s="21">
        <f t="shared" si="207"/>
        <v>0</v>
      </c>
      <c r="BJ136" s="21">
        <f t="shared" si="207"/>
        <v>0</v>
      </c>
      <c r="BK136" s="21">
        <f t="shared" si="207"/>
        <v>0</v>
      </c>
      <c r="BL136" s="21">
        <f t="shared" si="207"/>
        <v>0</v>
      </c>
      <c r="BM136" s="21">
        <f t="shared" si="207"/>
        <v>0</v>
      </c>
      <c r="BN136" s="21">
        <f t="shared" si="207"/>
        <v>0</v>
      </c>
      <c r="BO136" s="21">
        <f t="shared" si="207"/>
        <v>0</v>
      </c>
      <c r="BP136" s="21">
        <f t="shared" si="207"/>
        <v>0</v>
      </c>
      <c r="BQ136" s="21">
        <f t="shared" ref="BQ136:CO136" si="208">IF(BQ134=$D$128,SUMIFS(135:135,134:134,"&lt;="&amp;$D$128,133:133,BQ133),0)</f>
        <v>0</v>
      </c>
      <c r="BR136" s="21">
        <f t="shared" si="208"/>
        <v>0</v>
      </c>
      <c r="BS136" s="21">
        <f t="shared" si="208"/>
        <v>0</v>
      </c>
      <c r="BT136" s="21">
        <f t="shared" si="208"/>
        <v>0</v>
      </c>
      <c r="BU136" s="21">
        <f t="shared" si="208"/>
        <v>0</v>
      </c>
      <c r="BV136" s="21">
        <f t="shared" si="208"/>
        <v>0</v>
      </c>
      <c r="BW136" s="21">
        <f t="shared" si="208"/>
        <v>0</v>
      </c>
      <c r="BX136" s="21">
        <f t="shared" si="208"/>
        <v>0</v>
      </c>
      <c r="BY136" s="21">
        <f t="shared" si="208"/>
        <v>0</v>
      </c>
      <c r="BZ136" s="21">
        <f t="shared" si="208"/>
        <v>0</v>
      </c>
      <c r="CA136" s="21">
        <f t="shared" si="208"/>
        <v>0</v>
      </c>
      <c r="CB136" s="21">
        <f t="shared" si="208"/>
        <v>0</v>
      </c>
      <c r="CC136" s="21">
        <f t="shared" si="208"/>
        <v>0</v>
      </c>
      <c r="CD136" s="21">
        <f t="shared" si="208"/>
        <v>0</v>
      </c>
      <c r="CE136" s="21">
        <f t="shared" si="208"/>
        <v>0</v>
      </c>
      <c r="CF136" s="21">
        <f t="shared" si="208"/>
        <v>0</v>
      </c>
      <c r="CG136" s="21">
        <f t="shared" si="208"/>
        <v>0</v>
      </c>
      <c r="CH136" s="21">
        <f t="shared" si="208"/>
        <v>0</v>
      </c>
      <c r="CI136" s="21">
        <f t="shared" si="208"/>
        <v>0</v>
      </c>
      <c r="CJ136" s="21">
        <f t="shared" si="208"/>
        <v>0</v>
      </c>
      <c r="CK136" s="21">
        <f t="shared" si="208"/>
        <v>0</v>
      </c>
      <c r="CL136" s="21">
        <f t="shared" si="208"/>
        <v>0</v>
      </c>
      <c r="CM136" s="21">
        <f t="shared" si="208"/>
        <v>0</v>
      </c>
      <c r="CN136" s="21">
        <f t="shared" si="208"/>
        <v>0</v>
      </c>
      <c r="CO136" s="21">
        <f t="shared" si="208"/>
        <v>0</v>
      </c>
    </row>
    <row r="137" spans="1:93">
      <c r="C137" t="s">
        <v>195</v>
      </c>
      <c r="D137" s="21">
        <f t="shared" ref="D137:BO137" si="209">IF(D134=$D$129,SUMIFS(135:135,134:134,"&lt;="&amp;$D$129,134:134,"&gt;"&amp;$D$128),0)</f>
        <v>0</v>
      </c>
      <c r="E137" s="21">
        <f t="shared" si="209"/>
        <v>0</v>
      </c>
      <c r="F137" s="21">
        <f t="shared" si="209"/>
        <v>0</v>
      </c>
      <c r="G137" s="21">
        <f t="shared" si="209"/>
        <v>0</v>
      </c>
      <c r="H137" s="21">
        <f t="shared" si="209"/>
        <v>0</v>
      </c>
      <c r="I137" s="21">
        <f t="shared" si="209"/>
        <v>0</v>
      </c>
      <c r="J137" s="21">
        <f t="shared" si="209"/>
        <v>0</v>
      </c>
      <c r="K137" s="21">
        <f t="shared" si="209"/>
        <v>0</v>
      </c>
      <c r="L137" s="21">
        <f t="shared" si="209"/>
        <v>0</v>
      </c>
      <c r="M137" s="21">
        <f t="shared" si="209"/>
        <v>0</v>
      </c>
      <c r="N137" s="21">
        <f t="shared" si="209"/>
        <v>0</v>
      </c>
      <c r="O137" s="21">
        <f t="shared" si="209"/>
        <v>0</v>
      </c>
      <c r="P137" s="21">
        <f t="shared" si="209"/>
        <v>0</v>
      </c>
      <c r="Q137" s="21">
        <f t="shared" si="209"/>
        <v>0</v>
      </c>
      <c r="R137" s="21">
        <f t="shared" si="209"/>
        <v>0</v>
      </c>
      <c r="S137" s="21">
        <f t="shared" si="209"/>
        <v>0</v>
      </c>
      <c r="T137" s="21">
        <f t="shared" si="209"/>
        <v>0</v>
      </c>
      <c r="U137" s="21">
        <f t="shared" si="209"/>
        <v>0</v>
      </c>
      <c r="V137" s="21">
        <f t="shared" si="209"/>
        <v>0</v>
      </c>
      <c r="W137" s="21">
        <f t="shared" si="209"/>
        <v>0</v>
      </c>
      <c r="X137" s="21">
        <f t="shared" si="209"/>
        <v>0</v>
      </c>
      <c r="Y137" s="21">
        <f t="shared" si="209"/>
        <v>0</v>
      </c>
      <c r="Z137" s="21">
        <f t="shared" si="209"/>
        <v>0</v>
      </c>
      <c r="AA137" s="21">
        <f t="shared" si="209"/>
        <v>0</v>
      </c>
      <c r="AB137" s="21">
        <f t="shared" si="209"/>
        <v>0</v>
      </c>
      <c r="AC137" s="21">
        <f t="shared" si="209"/>
        <v>0</v>
      </c>
      <c r="AD137" s="21">
        <f t="shared" si="209"/>
        <v>0</v>
      </c>
      <c r="AE137" s="21">
        <f t="shared" si="209"/>
        <v>0</v>
      </c>
      <c r="AF137" s="21">
        <f t="shared" si="209"/>
        <v>0</v>
      </c>
      <c r="AG137" s="21">
        <f t="shared" si="209"/>
        <v>0</v>
      </c>
      <c r="AH137" s="21">
        <f t="shared" si="209"/>
        <v>0</v>
      </c>
      <c r="AI137" s="21">
        <f t="shared" si="209"/>
        <v>0</v>
      </c>
      <c r="AJ137" s="21">
        <f t="shared" si="209"/>
        <v>0</v>
      </c>
      <c r="AK137" s="21">
        <f t="shared" si="209"/>
        <v>0</v>
      </c>
      <c r="AL137" s="21">
        <f t="shared" si="209"/>
        <v>0</v>
      </c>
      <c r="AM137" s="21">
        <f t="shared" si="209"/>
        <v>0</v>
      </c>
      <c r="AN137" s="21">
        <f t="shared" si="209"/>
        <v>0</v>
      </c>
      <c r="AO137" s="21">
        <f t="shared" si="209"/>
        <v>0</v>
      </c>
      <c r="AP137" s="21">
        <f t="shared" si="209"/>
        <v>0</v>
      </c>
      <c r="AQ137" s="21">
        <f t="shared" si="209"/>
        <v>0</v>
      </c>
      <c r="AR137" s="21">
        <f ca="1">IF(AR134=$D$129,SUMIFS(135:135,134:134,"&lt;="&amp;$D$129,134:134,"&gt;"&amp;$D$128),0)</f>
        <v>12000</v>
      </c>
      <c r="AS137" s="21">
        <f t="shared" si="209"/>
        <v>0</v>
      </c>
      <c r="AT137" s="21">
        <f t="shared" si="209"/>
        <v>0</v>
      </c>
      <c r="AU137" s="21">
        <f t="shared" si="209"/>
        <v>0</v>
      </c>
      <c r="AV137" s="21">
        <f t="shared" si="209"/>
        <v>0</v>
      </c>
      <c r="AW137" s="21">
        <f t="shared" si="209"/>
        <v>0</v>
      </c>
      <c r="AX137" s="21">
        <f t="shared" si="209"/>
        <v>0</v>
      </c>
      <c r="AY137" s="21">
        <f t="shared" si="209"/>
        <v>0</v>
      </c>
      <c r="AZ137" s="21">
        <f t="shared" si="209"/>
        <v>0</v>
      </c>
      <c r="BA137" s="21">
        <f t="shared" si="209"/>
        <v>0</v>
      </c>
      <c r="BB137" s="21">
        <f t="shared" si="209"/>
        <v>0</v>
      </c>
      <c r="BC137" s="21">
        <f t="shared" si="209"/>
        <v>0</v>
      </c>
      <c r="BD137" s="21">
        <f t="shared" si="209"/>
        <v>0</v>
      </c>
      <c r="BE137" s="21">
        <f t="shared" si="209"/>
        <v>0</v>
      </c>
      <c r="BF137" s="21">
        <f t="shared" si="209"/>
        <v>0</v>
      </c>
      <c r="BG137" s="21">
        <f t="shared" si="209"/>
        <v>0</v>
      </c>
      <c r="BH137" s="21">
        <f t="shared" si="209"/>
        <v>0</v>
      </c>
      <c r="BI137" s="21">
        <f t="shared" si="209"/>
        <v>0</v>
      </c>
      <c r="BJ137" s="21">
        <f t="shared" si="209"/>
        <v>0</v>
      </c>
      <c r="BK137" s="21">
        <f t="shared" si="209"/>
        <v>0</v>
      </c>
      <c r="BL137" s="21">
        <f t="shared" si="209"/>
        <v>0</v>
      </c>
      <c r="BM137" s="21">
        <f t="shared" si="209"/>
        <v>0</v>
      </c>
      <c r="BN137" s="21">
        <f t="shared" si="209"/>
        <v>0</v>
      </c>
      <c r="BO137" s="21">
        <f t="shared" si="209"/>
        <v>0</v>
      </c>
      <c r="BP137" s="21">
        <f t="shared" ref="BP137:CO137" si="210">IF(BP134=$D$129,SUMIFS(135:135,134:134,"&lt;="&amp;$D$129,134:134,"&gt;"&amp;$D$128),0)</f>
        <v>0</v>
      </c>
      <c r="BQ137" s="21">
        <f t="shared" si="210"/>
        <v>0</v>
      </c>
      <c r="BR137" s="21">
        <f t="shared" si="210"/>
        <v>0</v>
      </c>
      <c r="BS137" s="21">
        <f t="shared" si="210"/>
        <v>0</v>
      </c>
      <c r="BT137" s="21">
        <f t="shared" si="210"/>
        <v>0</v>
      </c>
      <c r="BU137" s="21">
        <f t="shared" si="210"/>
        <v>0</v>
      </c>
      <c r="BV137" s="21">
        <f t="shared" si="210"/>
        <v>0</v>
      </c>
      <c r="BW137" s="21">
        <f t="shared" si="210"/>
        <v>0</v>
      </c>
      <c r="BX137" s="21">
        <f t="shared" si="210"/>
        <v>0</v>
      </c>
      <c r="BY137" s="21">
        <f t="shared" si="210"/>
        <v>0</v>
      </c>
      <c r="BZ137" s="21">
        <f t="shared" si="210"/>
        <v>0</v>
      </c>
      <c r="CA137" s="21">
        <f t="shared" si="210"/>
        <v>0</v>
      </c>
      <c r="CB137" s="21">
        <f t="shared" si="210"/>
        <v>0</v>
      </c>
      <c r="CC137" s="21">
        <f t="shared" si="210"/>
        <v>0</v>
      </c>
      <c r="CD137" s="21">
        <f t="shared" si="210"/>
        <v>0</v>
      </c>
      <c r="CE137" s="21">
        <f t="shared" si="210"/>
        <v>0</v>
      </c>
      <c r="CF137" s="21">
        <f t="shared" si="210"/>
        <v>0</v>
      </c>
      <c r="CG137" s="21">
        <f t="shared" si="210"/>
        <v>0</v>
      </c>
      <c r="CH137" s="21">
        <f t="shared" si="210"/>
        <v>0</v>
      </c>
      <c r="CI137" s="21">
        <f t="shared" si="210"/>
        <v>0</v>
      </c>
      <c r="CJ137" s="21">
        <f t="shared" si="210"/>
        <v>0</v>
      </c>
      <c r="CK137" s="21">
        <f t="shared" si="210"/>
        <v>0</v>
      </c>
      <c r="CL137" s="21">
        <f t="shared" si="210"/>
        <v>0</v>
      </c>
      <c r="CM137" s="21">
        <f t="shared" si="210"/>
        <v>0</v>
      </c>
      <c r="CN137" s="21">
        <f t="shared" si="210"/>
        <v>0</v>
      </c>
      <c r="CO137" s="21">
        <f t="shared" si="210"/>
        <v>0</v>
      </c>
    </row>
    <row r="138" spans="1:93">
      <c r="C138" t="s">
        <v>196</v>
      </c>
      <c r="D138" s="21">
        <f>IF(D133&lt;YEAR($D$128),IF(MONTH(D134)=12,SUMIF(133:133,D133,135:135),0),0)</f>
        <v>0</v>
      </c>
      <c r="E138" s="21">
        <f t="shared" ref="E138:BP138" si="211">IF(E133&lt;YEAR($D$128),IF(MONTH(E134)=12,SUMIF(133:133,E133,135:135),0),0)</f>
        <v>0</v>
      </c>
      <c r="F138" s="21">
        <f t="shared" si="211"/>
        <v>0</v>
      </c>
      <c r="G138" s="21">
        <f t="shared" si="211"/>
        <v>0</v>
      </c>
      <c r="H138" s="21">
        <f t="shared" si="211"/>
        <v>0</v>
      </c>
      <c r="I138" s="21">
        <f t="shared" si="211"/>
        <v>0</v>
      </c>
      <c r="J138" s="21">
        <f t="shared" si="211"/>
        <v>0</v>
      </c>
      <c r="K138" s="21">
        <f t="shared" ca="1" si="211"/>
        <v>12000</v>
      </c>
      <c r="L138" s="21">
        <f t="shared" si="211"/>
        <v>0</v>
      </c>
      <c r="M138" s="21">
        <f t="shared" si="211"/>
        <v>0</v>
      </c>
      <c r="N138" s="21">
        <f t="shared" si="211"/>
        <v>0</v>
      </c>
      <c r="O138" s="21">
        <f t="shared" si="211"/>
        <v>0</v>
      </c>
      <c r="P138" s="21">
        <f t="shared" si="211"/>
        <v>0</v>
      </c>
      <c r="Q138" s="21">
        <f t="shared" si="211"/>
        <v>0</v>
      </c>
      <c r="R138" s="21">
        <f t="shared" si="211"/>
        <v>0</v>
      </c>
      <c r="S138" s="21">
        <f t="shared" si="211"/>
        <v>0</v>
      </c>
      <c r="T138" s="21">
        <f t="shared" si="211"/>
        <v>0</v>
      </c>
      <c r="U138" s="21">
        <f t="shared" si="211"/>
        <v>0</v>
      </c>
      <c r="V138" s="21">
        <f t="shared" si="211"/>
        <v>0</v>
      </c>
      <c r="W138" s="21">
        <f t="shared" ca="1" si="211"/>
        <v>12000</v>
      </c>
      <c r="X138" s="21">
        <f t="shared" si="211"/>
        <v>0</v>
      </c>
      <c r="Y138" s="21">
        <f t="shared" si="211"/>
        <v>0</v>
      </c>
      <c r="Z138" s="21">
        <f t="shared" si="211"/>
        <v>0</v>
      </c>
      <c r="AA138" s="21">
        <f t="shared" si="211"/>
        <v>0</v>
      </c>
      <c r="AB138" s="21">
        <f t="shared" si="211"/>
        <v>0</v>
      </c>
      <c r="AC138" s="21">
        <f t="shared" si="211"/>
        <v>0</v>
      </c>
      <c r="AD138" s="21">
        <f t="shared" si="211"/>
        <v>0</v>
      </c>
      <c r="AE138" s="21">
        <f t="shared" si="211"/>
        <v>0</v>
      </c>
      <c r="AF138" s="21">
        <f t="shared" si="211"/>
        <v>0</v>
      </c>
      <c r="AG138" s="21">
        <f t="shared" si="211"/>
        <v>0</v>
      </c>
      <c r="AH138" s="21">
        <f t="shared" si="211"/>
        <v>0</v>
      </c>
      <c r="AI138" s="21">
        <f t="shared" si="211"/>
        <v>0</v>
      </c>
      <c r="AJ138" s="21">
        <f t="shared" si="211"/>
        <v>0</v>
      </c>
      <c r="AK138" s="21">
        <f t="shared" si="211"/>
        <v>0</v>
      </c>
      <c r="AL138" s="21">
        <f t="shared" si="211"/>
        <v>0</v>
      </c>
      <c r="AM138" s="21">
        <f t="shared" si="211"/>
        <v>0</v>
      </c>
      <c r="AN138" s="21">
        <f t="shared" si="211"/>
        <v>0</v>
      </c>
      <c r="AO138" s="21">
        <f t="shared" si="211"/>
        <v>0</v>
      </c>
      <c r="AP138" s="21">
        <f t="shared" si="211"/>
        <v>0</v>
      </c>
      <c r="AQ138" s="21">
        <f t="shared" si="211"/>
        <v>0</v>
      </c>
      <c r="AR138" s="21">
        <f t="shared" si="211"/>
        <v>0</v>
      </c>
      <c r="AS138" s="21">
        <f t="shared" si="211"/>
        <v>0</v>
      </c>
      <c r="AT138" s="21">
        <f t="shared" si="211"/>
        <v>0</v>
      </c>
      <c r="AU138" s="21">
        <f t="shared" si="211"/>
        <v>0</v>
      </c>
      <c r="AV138" s="21">
        <f t="shared" si="211"/>
        <v>0</v>
      </c>
      <c r="AW138" s="21">
        <f t="shared" si="211"/>
        <v>0</v>
      </c>
      <c r="AX138" s="21">
        <f t="shared" si="211"/>
        <v>0</v>
      </c>
      <c r="AY138" s="21">
        <f t="shared" si="211"/>
        <v>0</v>
      </c>
      <c r="AZ138" s="21">
        <f t="shared" si="211"/>
        <v>0</v>
      </c>
      <c r="BA138" s="21">
        <f t="shared" si="211"/>
        <v>0</v>
      </c>
      <c r="BB138" s="21">
        <f t="shared" si="211"/>
        <v>0</v>
      </c>
      <c r="BC138" s="21">
        <f t="shared" si="211"/>
        <v>0</v>
      </c>
      <c r="BD138" s="21">
        <f t="shared" si="211"/>
        <v>0</v>
      </c>
      <c r="BE138" s="21">
        <f t="shared" si="211"/>
        <v>0</v>
      </c>
      <c r="BF138" s="21">
        <f t="shared" si="211"/>
        <v>0</v>
      </c>
      <c r="BG138" s="21">
        <f t="shared" si="211"/>
        <v>0</v>
      </c>
      <c r="BH138" s="21">
        <f t="shared" si="211"/>
        <v>0</v>
      </c>
      <c r="BI138" s="21">
        <f t="shared" si="211"/>
        <v>0</v>
      </c>
      <c r="BJ138" s="21">
        <f t="shared" si="211"/>
        <v>0</v>
      </c>
      <c r="BK138" s="21">
        <f t="shared" si="211"/>
        <v>0</v>
      </c>
      <c r="BL138" s="21">
        <f t="shared" si="211"/>
        <v>0</v>
      </c>
      <c r="BM138" s="21">
        <f t="shared" si="211"/>
        <v>0</v>
      </c>
      <c r="BN138" s="21">
        <f t="shared" si="211"/>
        <v>0</v>
      </c>
      <c r="BO138" s="21">
        <f t="shared" si="211"/>
        <v>0</v>
      </c>
      <c r="BP138" s="21">
        <f t="shared" si="211"/>
        <v>0</v>
      </c>
      <c r="BQ138" s="21">
        <f t="shared" ref="BQ138:CO138" si="212">IF(BQ133&lt;YEAR($D$128),IF(MONTH(BQ134)=12,SUMIF(133:133,BQ133,135:135),0),0)</f>
        <v>0</v>
      </c>
      <c r="BR138" s="21">
        <f t="shared" si="212"/>
        <v>0</v>
      </c>
      <c r="BS138" s="21">
        <f t="shared" si="212"/>
        <v>0</v>
      </c>
      <c r="BT138" s="21">
        <f t="shared" si="212"/>
        <v>0</v>
      </c>
      <c r="BU138" s="21">
        <f t="shared" si="212"/>
        <v>0</v>
      </c>
      <c r="BV138" s="21">
        <f t="shared" si="212"/>
        <v>0</v>
      </c>
      <c r="BW138" s="21">
        <f t="shared" si="212"/>
        <v>0</v>
      </c>
      <c r="BX138" s="21">
        <f t="shared" si="212"/>
        <v>0</v>
      </c>
      <c r="BY138" s="21">
        <f t="shared" si="212"/>
        <v>0</v>
      </c>
      <c r="BZ138" s="21">
        <f t="shared" si="212"/>
        <v>0</v>
      </c>
      <c r="CA138" s="21">
        <f t="shared" si="212"/>
        <v>0</v>
      </c>
      <c r="CB138" s="21">
        <f t="shared" si="212"/>
        <v>0</v>
      </c>
      <c r="CC138" s="21">
        <f t="shared" si="212"/>
        <v>0</v>
      </c>
      <c r="CD138" s="21">
        <f t="shared" si="212"/>
        <v>0</v>
      </c>
      <c r="CE138" s="21">
        <f t="shared" si="212"/>
        <v>0</v>
      </c>
      <c r="CF138" s="21">
        <f t="shared" si="212"/>
        <v>0</v>
      </c>
      <c r="CG138" s="21">
        <f t="shared" si="212"/>
        <v>0</v>
      </c>
      <c r="CH138" s="21">
        <f t="shared" si="212"/>
        <v>0</v>
      </c>
      <c r="CI138" s="21">
        <f t="shared" si="212"/>
        <v>0</v>
      </c>
      <c r="CJ138" s="21">
        <f t="shared" si="212"/>
        <v>0</v>
      </c>
      <c r="CK138" s="21">
        <f t="shared" si="212"/>
        <v>0</v>
      </c>
      <c r="CL138" s="21">
        <f t="shared" si="212"/>
        <v>0</v>
      </c>
      <c r="CM138" s="21">
        <f t="shared" si="212"/>
        <v>0</v>
      </c>
      <c r="CN138" s="21">
        <f t="shared" si="212"/>
        <v>0</v>
      </c>
      <c r="CO138" s="21">
        <f t="shared" si="212"/>
        <v>0</v>
      </c>
    </row>
    <row r="139" spans="1:93">
      <c r="C139" t="s">
        <v>35</v>
      </c>
      <c r="D139" s="21">
        <f>SUM(D136:D138)</f>
        <v>0</v>
      </c>
      <c r="E139" s="21">
        <f t="shared" ref="E139:BP139" si="213">SUM(E136:E138)</f>
        <v>0</v>
      </c>
      <c r="F139" s="21">
        <f t="shared" si="213"/>
        <v>0</v>
      </c>
      <c r="G139" s="21">
        <f t="shared" si="213"/>
        <v>0</v>
      </c>
      <c r="H139" s="21">
        <f t="shared" si="213"/>
        <v>0</v>
      </c>
      <c r="I139" s="21">
        <f t="shared" si="213"/>
        <v>0</v>
      </c>
      <c r="J139" s="21">
        <f t="shared" si="213"/>
        <v>0</v>
      </c>
      <c r="K139" s="21">
        <f t="shared" ca="1" si="213"/>
        <v>12000</v>
      </c>
      <c r="L139" s="21">
        <f t="shared" si="213"/>
        <v>0</v>
      </c>
      <c r="M139" s="21">
        <f t="shared" si="213"/>
        <v>0</v>
      </c>
      <c r="N139" s="21">
        <f t="shared" si="213"/>
        <v>0</v>
      </c>
      <c r="O139" s="21">
        <f t="shared" si="213"/>
        <v>0</v>
      </c>
      <c r="P139" s="21">
        <f t="shared" si="213"/>
        <v>0</v>
      </c>
      <c r="Q139" s="21">
        <f t="shared" si="213"/>
        <v>0</v>
      </c>
      <c r="R139" s="21">
        <f t="shared" si="213"/>
        <v>0</v>
      </c>
      <c r="S139" s="21">
        <f t="shared" si="213"/>
        <v>0</v>
      </c>
      <c r="T139" s="21">
        <f t="shared" si="213"/>
        <v>0</v>
      </c>
      <c r="U139" s="21">
        <f t="shared" si="213"/>
        <v>0</v>
      </c>
      <c r="V139" s="21">
        <f t="shared" si="213"/>
        <v>0</v>
      </c>
      <c r="W139" s="21">
        <f t="shared" ca="1" si="213"/>
        <v>12000</v>
      </c>
      <c r="X139" s="21">
        <f t="shared" si="213"/>
        <v>0</v>
      </c>
      <c r="Y139" s="21">
        <f t="shared" si="213"/>
        <v>0</v>
      </c>
      <c r="Z139" s="21">
        <f t="shared" si="213"/>
        <v>0</v>
      </c>
      <c r="AA139" s="21">
        <f t="shared" si="213"/>
        <v>0</v>
      </c>
      <c r="AB139" s="21">
        <f t="shared" si="213"/>
        <v>0</v>
      </c>
      <c r="AC139" s="21">
        <f t="shared" si="213"/>
        <v>0</v>
      </c>
      <c r="AD139" s="21">
        <f t="shared" si="213"/>
        <v>0</v>
      </c>
      <c r="AE139" s="21">
        <f t="shared" si="213"/>
        <v>0</v>
      </c>
      <c r="AF139" s="21">
        <f t="shared" ca="1" si="213"/>
        <v>9000</v>
      </c>
      <c r="AG139" s="21">
        <f t="shared" si="213"/>
        <v>0</v>
      </c>
      <c r="AH139" s="21">
        <f t="shared" si="213"/>
        <v>0</v>
      </c>
      <c r="AI139" s="21">
        <f t="shared" si="213"/>
        <v>0</v>
      </c>
      <c r="AJ139" s="21">
        <f t="shared" si="213"/>
        <v>0</v>
      </c>
      <c r="AK139" s="21">
        <f t="shared" si="213"/>
        <v>0</v>
      </c>
      <c r="AL139" s="21">
        <f t="shared" si="213"/>
        <v>0</v>
      </c>
      <c r="AM139" s="21">
        <f t="shared" si="213"/>
        <v>0</v>
      </c>
      <c r="AN139" s="21">
        <f t="shared" si="213"/>
        <v>0</v>
      </c>
      <c r="AO139" s="21">
        <f t="shared" si="213"/>
        <v>0</v>
      </c>
      <c r="AP139" s="21">
        <f t="shared" si="213"/>
        <v>0</v>
      </c>
      <c r="AQ139" s="21">
        <f t="shared" si="213"/>
        <v>0</v>
      </c>
      <c r="AR139" s="21">
        <f t="shared" ca="1" si="213"/>
        <v>12000</v>
      </c>
      <c r="AS139" s="21">
        <f t="shared" si="213"/>
        <v>0</v>
      </c>
      <c r="AT139" s="21">
        <f t="shared" si="213"/>
        <v>0</v>
      </c>
      <c r="AU139" s="21">
        <f t="shared" si="213"/>
        <v>0</v>
      </c>
      <c r="AV139" s="21">
        <f t="shared" si="213"/>
        <v>0</v>
      </c>
      <c r="AW139" s="21">
        <f t="shared" si="213"/>
        <v>0</v>
      </c>
      <c r="AX139" s="21">
        <f t="shared" si="213"/>
        <v>0</v>
      </c>
      <c r="AY139" s="21">
        <f t="shared" si="213"/>
        <v>0</v>
      </c>
      <c r="AZ139" s="21">
        <f t="shared" si="213"/>
        <v>0</v>
      </c>
      <c r="BA139" s="21">
        <f t="shared" si="213"/>
        <v>0</v>
      </c>
      <c r="BB139" s="21">
        <f t="shared" si="213"/>
        <v>0</v>
      </c>
      <c r="BC139" s="21">
        <f t="shared" si="213"/>
        <v>0</v>
      </c>
      <c r="BD139" s="21">
        <f t="shared" si="213"/>
        <v>0</v>
      </c>
      <c r="BE139" s="21">
        <f t="shared" si="213"/>
        <v>0</v>
      </c>
      <c r="BF139" s="21">
        <f t="shared" si="213"/>
        <v>0</v>
      </c>
      <c r="BG139" s="21">
        <f t="shared" si="213"/>
        <v>0</v>
      </c>
      <c r="BH139" s="21">
        <f t="shared" si="213"/>
        <v>0</v>
      </c>
      <c r="BI139" s="21">
        <f t="shared" si="213"/>
        <v>0</v>
      </c>
      <c r="BJ139" s="21">
        <f t="shared" si="213"/>
        <v>0</v>
      </c>
      <c r="BK139" s="21">
        <f t="shared" si="213"/>
        <v>0</v>
      </c>
      <c r="BL139" s="21">
        <f t="shared" si="213"/>
        <v>0</v>
      </c>
      <c r="BM139" s="21">
        <f t="shared" si="213"/>
        <v>0</v>
      </c>
      <c r="BN139" s="21">
        <f t="shared" si="213"/>
        <v>0</v>
      </c>
      <c r="BO139" s="21">
        <f t="shared" si="213"/>
        <v>0</v>
      </c>
      <c r="BP139" s="21">
        <f t="shared" si="213"/>
        <v>0</v>
      </c>
      <c r="BQ139" s="21">
        <f t="shared" ref="BQ139:CO139" si="214">SUM(BQ136:BQ138)</f>
        <v>0</v>
      </c>
      <c r="BR139" s="21">
        <f t="shared" si="214"/>
        <v>0</v>
      </c>
      <c r="BS139" s="21">
        <f t="shared" si="214"/>
        <v>0</v>
      </c>
      <c r="BT139" s="21">
        <f t="shared" si="214"/>
        <v>0</v>
      </c>
      <c r="BU139" s="21">
        <f t="shared" si="214"/>
        <v>0</v>
      </c>
      <c r="BV139" s="21">
        <f t="shared" si="214"/>
        <v>0</v>
      </c>
      <c r="BW139" s="21">
        <f t="shared" si="214"/>
        <v>0</v>
      </c>
      <c r="BX139" s="21">
        <f t="shared" si="214"/>
        <v>0</v>
      </c>
      <c r="BY139" s="21">
        <f t="shared" si="214"/>
        <v>0</v>
      </c>
      <c r="BZ139" s="21">
        <f t="shared" si="214"/>
        <v>0</v>
      </c>
      <c r="CA139" s="21">
        <f t="shared" si="214"/>
        <v>0</v>
      </c>
      <c r="CB139" s="21">
        <f t="shared" si="214"/>
        <v>0</v>
      </c>
      <c r="CC139" s="21">
        <f t="shared" si="214"/>
        <v>0</v>
      </c>
      <c r="CD139" s="21">
        <f t="shared" si="214"/>
        <v>0</v>
      </c>
      <c r="CE139" s="21">
        <f t="shared" si="214"/>
        <v>0</v>
      </c>
      <c r="CF139" s="21">
        <f t="shared" si="214"/>
        <v>0</v>
      </c>
      <c r="CG139" s="21">
        <f t="shared" si="214"/>
        <v>0</v>
      </c>
      <c r="CH139" s="21">
        <f t="shared" si="214"/>
        <v>0</v>
      </c>
      <c r="CI139" s="21">
        <f t="shared" si="214"/>
        <v>0</v>
      </c>
      <c r="CJ139" s="21">
        <f t="shared" si="214"/>
        <v>0</v>
      </c>
      <c r="CK139" s="21">
        <f t="shared" si="214"/>
        <v>0</v>
      </c>
      <c r="CL139" s="21">
        <f t="shared" si="214"/>
        <v>0</v>
      </c>
      <c r="CM139" s="21">
        <f t="shared" si="214"/>
        <v>0</v>
      </c>
      <c r="CN139" s="21">
        <f t="shared" si="214"/>
        <v>0</v>
      </c>
      <c r="CO139" s="21">
        <f t="shared" si="214"/>
        <v>0</v>
      </c>
    </row>
    <row r="140" spans="1:93" s="1" customFormat="1">
      <c r="D140" s="86"/>
    </row>
    <row r="141" spans="1:93">
      <c r="A141" t="s">
        <v>315</v>
      </c>
      <c r="B141" t="s">
        <v>92</v>
      </c>
      <c r="C141" t="s">
        <v>151</v>
      </c>
      <c r="D141" s="64">
        <v>42491</v>
      </c>
    </row>
    <row r="142" spans="1:93">
      <c r="C142" t="s">
        <v>176</v>
      </c>
      <c r="D142" s="64">
        <v>42979</v>
      </c>
    </row>
    <row r="143" spans="1:93">
      <c r="C143" t="s">
        <v>328</v>
      </c>
      <c r="D143" s="73">
        <f>EDATE(D142,12)</f>
        <v>43344</v>
      </c>
    </row>
    <row r="144" spans="1:93">
      <c r="C144" t="s">
        <v>182</v>
      </c>
      <c r="D144" s="4">
        <v>0.1</v>
      </c>
    </row>
    <row r="145" spans="2:93">
      <c r="C145" t="s">
        <v>183</v>
      </c>
      <c r="D145" s="4">
        <v>0.06</v>
      </c>
    </row>
    <row r="146" spans="2:93">
      <c r="C146" s="2" t="s">
        <v>122</v>
      </c>
      <c r="D146" s="73">
        <f>D141</f>
        <v>42491</v>
      </c>
      <c r="E146" s="73">
        <f>EDATE(D146,1)</f>
        <v>42522</v>
      </c>
      <c r="F146" s="73">
        <f t="shared" ref="F146:BQ146" si="215">EDATE(E146,1)</f>
        <v>42552</v>
      </c>
      <c r="G146" s="73">
        <f t="shared" si="215"/>
        <v>42583</v>
      </c>
      <c r="H146" s="73">
        <f t="shared" si="215"/>
        <v>42614</v>
      </c>
      <c r="I146" s="73">
        <f t="shared" si="215"/>
        <v>42644</v>
      </c>
      <c r="J146" s="73">
        <f t="shared" si="215"/>
        <v>42675</v>
      </c>
      <c r="K146" s="73">
        <f t="shared" si="215"/>
        <v>42705</v>
      </c>
      <c r="L146" s="73">
        <f t="shared" si="215"/>
        <v>42736</v>
      </c>
      <c r="M146" s="73">
        <f t="shared" si="215"/>
        <v>42767</v>
      </c>
      <c r="N146" s="73">
        <f t="shared" si="215"/>
        <v>42795</v>
      </c>
      <c r="O146" s="73">
        <f t="shared" si="215"/>
        <v>42826</v>
      </c>
      <c r="P146" s="73">
        <f t="shared" si="215"/>
        <v>42856</v>
      </c>
      <c r="Q146" s="73">
        <f t="shared" si="215"/>
        <v>42887</v>
      </c>
      <c r="R146" s="73">
        <f t="shared" si="215"/>
        <v>42917</v>
      </c>
      <c r="S146" s="73">
        <f t="shared" si="215"/>
        <v>42948</v>
      </c>
      <c r="T146" s="73">
        <f t="shared" si="215"/>
        <v>42979</v>
      </c>
      <c r="U146" s="73">
        <f t="shared" si="215"/>
        <v>43009</v>
      </c>
      <c r="V146" s="73">
        <f t="shared" si="215"/>
        <v>43040</v>
      </c>
      <c r="W146" s="73">
        <f t="shared" si="215"/>
        <v>43070</v>
      </c>
      <c r="X146" s="73">
        <f t="shared" si="215"/>
        <v>43101</v>
      </c>
      <c r="Y146" s="73">
        <f t="shared" si="215"/>
        <v>43132</v>
      </c>
      <c r="Z146" s="73">
        <f t="shared" si="215"/>
        <v>43160</v>
      </c>
      <c r="AA146" s="73">
        <f t="shared" si="215"/>
        <v>43191</v>
      </c>
      <c r="AB146" s="73">
        <f t="shared" si="215"/>
        <v>43221</v>
      </c>
      <c r="AC146" s="73">
        <f t="shared" si="215"/>
        <v>43252</v>
      </c>
      <c r="AD146" s="73">
        <f t="shared" si="215"/>
        <v>43282</v>
      </c>
      <c r="AE146" s="73">
        <f t="shared" si="215"/>
        <v>43313</v>
      </c>
      <c r="AF146" s="73">
        <f t="shared" si="215"/>
        <v>43344</v>
      </c>
      <c r="AG146" s="73">
        <f t="shared" si="215"/>
        <v>43374</v>
      </c>
      <c r="AH146" s="73">
        <f t="shared" si="215"/>
        <v>43405</v>
      </c>
      <c r="AI146" s="73">
        <f t="shared" si="215"/>
        <v>43435</v>
      </c>
      <c r="AJ146" s="73">
        <f t="shared" si="215"/>
        <v>43466</v>
      </c>
      <c r="AK146" s="73">
        <f t="shared" si="215"/>
        <v>43497</v>
      </c>
      <c r="AL146" s="73">
        <f t="shared" si="215"/>
        <v>43525</v>
      </c>
      <c r="AM146" s="73">
        <f t="shared" si="215"/>
        <v>43556</v>
      </c>
      <c r="AN146" s="73">
        <f t="shared" si="215"/>
        <v>43586</v>
      </c>
      <c r="AO146" s="73">
        <f t="shared" si="215"/>
        <v>43617</v>
      </c>
      <c r="AP146" s="73">
        <f t="shared" si="215"/>
        <v>43647</v>
      </c>
      <c r="AQ146" s="73">
        <f t="shared" si="215"/>
        <v>43678</v>
      </c>
      <c r="AR146" s="73">
        <f t="shared" si="215"/>
        <v>43709</v>
      </c>
      <c r="AS146" s="73">
        <f t="shared" si="215"/>
        <v>43739</v>
      </c>
      <c r="AT146" s="73">
        <f t="shared" si="215"/>
        <v>43770</v>
      </c>
      <c r="AU146" s="73">
        <f t="shared" si="215"/>
        <v>43800</v>
      </c>
      <c r="AV146" s="73">
        <f t="shared" si="215"/>
        <v>43831</v>
      </c>
      <c r="AW146" s="73">
        <f t="shared" si="215"/>
        <v>43862</v>
      </c>
      <c r="AX146" s="73">
        <f t="shared" si="215"/>
        <v>43891</v>
      </c>
      <c r="AY146" s="73">
        <f t="shared" si="215"/>
        <v>43922</v>
      </c>
      <c r="AZ146" s="73">
        <f t="shared" si="215"/>
        <v>43952</v>
      </c>
      <c r="BA146" s="73">
        <f t="shared" si="215"/>
        <v>43983</v>
      </c>
      <c r="BB146" s="73">
        <f t="shared" si="215"/>
        <v>44013</v>
      </c>
      <c r="BC146" s="73">
        <f t="shared" si="215"/>
        <v>44044</v>
      </c>
      <c r="BD146" s="73">
        <f t="shared" si="215"/>
        <v>44075</v>
      </c>
      <c r="BE146" s="73">
        <f t="shared" si="215"/>
        <v>44105</v>
      </c>
      <c r="BF146" s="73">
        <f t="shared" si="215"/>
        <v>44136</v>
      </c>
      <c r="BG146" s="73">
        <f t="shared" si="215"/>
        <v>44166</v>
      </c>
      <c r="BH146" s="73">
        <f t="shared" si="215"/>
        <v>44197</v>
      </c>
      <c r="BI146" s="73">
        <f t="shared" si="215"/>
        <v>44228</v>
      </c>
      <c r="BJ146" s="73">
        <f t="shared" si="215"/>
        <v>44256</v>
      </c>
      <c r="BK146" s="73">
        <f t="shared" si="215"/>
        <v>44287</v>
      </c>
      <c r="BL146" s="73">
        <f t="shared" si="215"/>
        <v>44317</v>
      </c>
      <c r="BM146" s="73">
        <f t="shared" si="215"/>
        <v>44348</v>
      </c>
      <c r="BN146" s="73">
        <f t="shared" si="215"/>
        <v>44378</v>
      </c>
      <c r="BO146" s="73">
        <f t="shared" si="215"/>
        <v>44409</v>
      </c>
      <c r="BP146" s="73">
        <f t="shared" si="215"/>
        <v>44440</v>
      </c>
      <c r="BQ146" s="73">
        <f t="shared" si="215"/>
        <v>44470</v>
      </c>
      <c r="BR146" s="73">
        <f t="shared" ref="BR146:CO146" si="216">EDATE(BQ146,1)</f>
        <v>44501</v>
      </c>
      <c r="BS146" s="73">
        <f t="shared" si="216"/>
        <v>44531</v>
      </c>
      <c r="BT146" s="73">
        <f t="shared" si="216"/>
        <v>44562</v>
      </c>
      <c r="BU146" s="73">
        <f t="shared" si="216"/>
        <v>44593</v>
      </c>
      <c r="BV146" s="73">
        <f t="shared" si="216"/>
        <v>44621</v>
      </c>
      <c r="BW146" s="73">
        <f t="shared" si="216"/>
        <v>44652</v>
      </c>
      <c r="BX146" s="73">
        <f t="shared" si="216"/>
        <v>44682</v>
      </c>
      <c r="BY146" s="73">
        <f t="shared" si="216"/>
        <v>44713</v>
      </c>
      <c r="BZ146" s="73">
        <f t="shared" si="216"/>
        <v>44743</v>
      </c>
      <c r="CA146" s="73">
        <f t="shared" si="216"/>
        <v>44774</v>
      </c>
      <c r="CB146" s="73">
        <f t="shared" si="216"/>
        <v>44805</v>
      </c>
      <c r="CC146" s="73">
        <f t="shared" si="216"/>
        <v>44835</v>
      </c>
      <c r="CD146" s="73">
        <f t="shared" si="216"/>
        <v>44866</v>
      </c>
      <c r="CE146" s="73">
        <f t="shared" si="216"/>
        <v>44896</v>
      </c>
      <c r="CF146" s="73">
        <f t="shared" si="216"/>
        <v>44927</v>
      </c>
      <c r="CG146" s="73">
        <f t="shared" si="216"/>
        <v>44958</v>
      </c>
      <c r="CH146" s="73">
        <f t="shared" si="216"/>
        <v>44986</v>
      </c>
      <c r="CI146" s="73">
        <f t="shared" si="216"/>
        <v>45017</v>
      </c>
      <c r="CJ146" s="73">
        <f t="shared" si="216"/>
        <v>45047</v>
      </c>
      <c r="CK146" s="73">
        <f t="shared" si="216"/>
        <v>45078</v>
      </c>
      <c r="CL146" s="73">
        <f t="shared" si="216"/>
        <v>45108</v>
      </c>
      <c r="CM146" s="73">
        <f t="shared" si="216"/>
        <v>45139</v>
      </c>
      <c r="CN146" s="73">
        <f t="shared" si="216"/>
        <v>45170</v>
      </c>
      <c r="CO146" s="73">
        <f t="shared" si="216"/>
        <v>45200</v>
      </c>
    </row>
    <row r="147" spans="2:93">
      <c r="C147" t="s">
        <v>177</v>
      </c>
      <c r="D147" s="74">
        <v>24822.720000000001</v>
      </c>
      <c r="E147" s="74">
        <v>24822.720000000001</v>
      </c>
      <c r="F147" s="74">
        <v>24822.720000000001</v>
      </c>
      <c r="G147" s="74">
        <v>24822.720000000001</v>
      </c>
      <c r="H147" s="74">
        <v>24822.720000000001</v>
      </c>
      <c r="I147" s="74">
        <v>24822.720000000001</v>
      </c>
      <c r="J147" s="74">
        <v>24822.720000000001</v>
      </c>
      <c r="K147" s="74">
        <v>24822.720000000001</v>
      </c>
      <c r="L147" s="74">
        <v>24822.720000000001</v>
      </c>
      <c r="M147" s="74">
        <v>24822.720000000001</v>
      </c>
      <c r="N147" s="74">
        <v>24822.720000000001</v>
      </c>
      <c r="O147" s="74">
        <v>24822.720000000001</v>
      </c>
      <c r="P147" s="74">
        <v>26063.856000000003</v>
      </c>
      <c r="Q147" s="74">
        <v>26063.856000000003</v>
      </c>
      <c r="R147" s="74">
        <v>26063.856000000003</v>
      </c>
      <c r="S147" s="74">
        <v>26063.856000000003</v>
      </c>
      <c r="T147" s="74">
        <v>26063.856000000003</v>
      </c>
      <c r="U147" s="74">
        <v>26063.856000000003</v>
      </c>
      <c r="V147" s="74">
        <v>26063.856000000003</v>
      </c>
      <c r="W147" s="74">
        <v>26063.856000000003</v>
      </c>
      <c r="X147" s="74">
        <v>26063.856000000003</v>
      </c>
      <c r="Y147" s="74">
        <v>26063.856000000003</v>
      </c>
      <c r="Z147" s="74">
        <v>26063.856000000003</v>
      </c>
      <c r="AA147" s="74">
        <v>26063.856000000003</v>
      </c>
      <c r="AB147" s="74">
        <v>28670.241600000008</v>
      </c>
      <c r="AC147" s="74">
        <v>28670.241600000008</v>
      </c>
      <c r="AD147" s="74">
        <v>28670.241600000008</v>
      </c>
      <c r="AE147" s="74">
        <v>28670.241600000008</v>
      </c>
      <c r="AF147" s="74">
        <v>28670.241600000008</v>
      </c>
      <c r="AG147" s="74">
        <v>0</v>
      </c>
      <c r="AH147" s="74">
        <v>0</v>
      </c>
      <c r="AI147" s="74">
        <v>0</v>
      </c>
      <c r="AJ147" s="74">
        <v>0</v>
      </c>
      <c r="AK147" s="74">
        <v>0</v>
      </c>
      <c r="AL147" s="74">
        <v>0</v>
      </c>
      <c r="AM147" s="74">
        <v>0</v>
      </c>
      <c r="AN147" s="74">
        <v>0</v>
      </c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</row>
    <row r="148" spans="2:93">
      <c r="C148" t="s">
        <v>185</v>
      </c>
      <c r="D148" s="74">
        <v>24822.720000000001</v>
      </c>
      <c r="E148" s="74">
        <v>24822.720000000001</v>
      </c>
      <c r="F148" s="74">
        <v>24822.720000000001</v>
      </c>
      <c r="G148" s="74">
        <v>24822.720000000001</v>
      </c>
      <c r="H148" s="74">
        <v>24822.720000000001</v>
      </c>
      <c r="I148" s="74">
        <v>24822.720000000001</v>
      </c>
      <c r="J148" s="74">
        <v>24822.720000000001</v>
      </c>
      <c r="K148" s="74">
        <v>24822.720000000001</v>
      </c>
      <c r="L148" s="74">
        <v>24822.720000000001</v>
      </c>
      <c r="M148" s="74">
        <v>24822.720000000001</v>
      </c>
      <c r="N148" s="74">
        <v>24822.720000000001</v>
      </c>
      <c r="O148" s="74">
        <v>24822.720000000001</v>
      </c>
      <c r="P148" s="74">
        <v>26063.856000000003</v>
      </c>
      <c r="Q148" s="74">
        <v>26063.856000000003</v>
      </c>
      <c r="R148" s="74">
        <v>26063.856000000003</v>
      </c>
      <c r="S148" s="74">
        <v>26063.856000000003</v>
      </c>
      <c r="T148" s="74">
        <v>26063.856000000003</v>
      </c>
      <c r="U148" s="74">
        <v>26063.856000000003</v>
      </c>
      <c r="V148" s="74">
        <v>26063.856000000003</v>
      </c>
      <c r="W148" s="74">
        <v>26063.856000000003</v>
      </c>
      <c r="X148" s="74">
        <v>26063.856000000003</v>
      </c>
      <c r="Y148" s="74">
        <v>26063.856000000003</v>
      </c>
      <c r="Z148" s="74">
        <v>26063.856000000003</v>
      </c>
      <c r="AA148" s="74">
        <v>26063.856000000003</v>
      </c>
      <c r="AB148" s="74">
        <v>28670.241600000008</v>
      </c>
      <c r="AC148" s="74">
        <v>28670.241600000008</v>
      </c>
      <c r="AD148" s="74">
        <v>28670.241600000008</v>
      </c>
      <c r="AE148" s="74">
        <v>28670.241600000008</v>
      </c>
      <c r="AF148" s="74">
        <v>28670.241600000008</v>
      </c>
      <c r="AG148" s="74">
        <v>0</v>
      </c>
      <c r="AH148" s="74">
        <v>0</v>
      </c>
      <c r="AI148" s="74">
        <v>0</v>
      </c>
      <c r="AJ148" s="74">
        <v>0</v>
      </c>
      <c r="AK148" s="74">
        <v>0</v>
      </c>
      <c r="AL148" s="74">
        <v>0</v>
      </c>
      <c r="AM148" s="74">
        <v>0</v>
      </c>
      <c r="AN148" s="74">
        <v>0</v>
      </c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</row>
    <row r="149" spans="2:93">
      <c r="C149" t="s">
        <v>186</v>
      </c>
      <c r="D149" s="74">
        <v>24822.720000000001</v>
      </c>
      <c r="E149" s="74">
        <v>24822.720000000001</v>
      </c>
      <c r="F149" s="74">
        <v>24822.720000000001</v>
      </c>
      <c r="G149" s="74">
        <v>24822.720000000001</v>
      </c>
      <c r="H149" s="74">
        <v>24822.720000000001</v>
      </c>
      <c r="I149" s="74">
        <v>24822.720000000001</v>
      </c>
      <c r="J149" s="74">
        <v>24822.720000000001</v>
      </c>
      <c r="K149" s="74">
        <v>24822.720000000001</v>
      </c>
      <c r="L149" s="74">
        <v>24822.720000000001</v>
      </c>
      <c r="M149" s="74">
        <v>24822.720000000001</v>
      </c>
      <c r="N149" s="74">
        <v>24822.720000000001</v>
      </c>
      <c r="O149" s="74">
        <v>24822.720000000001</v>
      </c>
      <c r="P149" s="74">
        <v>26063.856000000003</v>
      </c>
      <c r="Q149" s="74">
        <v>26063.856000000003</v>
      </c>
      <c r="R149" s="74">
        <v>26063.856000000003</v>
      </c>
      <c r="S149" s="74">
        <v>26063.856000000003</v>
      </c>
      <c r="T149" s="74">
        <v>26063.856000000003</v>
      </c>
      <c r="U149" s="74">
        <v>26063.856000000003</v>
      </c>
      <c r="V149" s="74">
        <v>26063.856000000003</v>
      </c>
      <c r="W149" s="74">
        <v>26063.856000000003</v>
      </c>
      <c r="X149" s="74">
        <v>26063.856000000003</v>
      </c>
      <c r="Y149" s="74">
        <v>26063.856000000003</v>
      </c>
      <c r="Z149" s="74">
        <v>26063.856000000003</v>
      </c>
      <c r="AA149" s="74">
        <v>26063.856000000003</v>
      </c>
      <c r="AB149" s="74">
        <v>28670.241600000008</v>
      </c>
      <c r="AC149" s="74">
        <v>28670.241600000008</v>
      </c>
      <c r="AD149" s="74">
        <v>28670.241600000008</v>
      </c>
      <c r="AE149" s="74">
        <v>28670.241600000008</v>
      </c>
      <c r="AF149" s="74">
        <v>28670.241600000008</v>
      </c>
      <c r="AG149" s="74">
        <v>0</v>
      </c>
      <c r="AH149" s="74">
        <v>0</v>
      </c>
      <c r="AI149" s="74">
        <v>0</v>
      </c>
      <c r="AJ149" s="74">
        <v>0</v>
      </c>
      <c r="AK149" s="74">
        <v>0</v>
      </c>
      <c r="AL149" s="74">
        <v>0</v>
      </c>
      <c r="AM149" s="74">
        <v>0</v>
      </c>
      <c r="AN149" s="74">
        <v>0</v>
      </c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</row>
    <row r="150" spans="2:93">
      <c r="C150" t="s">
        <v>191</v>
      </c>
      <c r="D150" s="74">
        <v>24822.720000000001</v>
      </c>
      <c r="E150" s="74">
        <v>24822.720000000001</v>
      </c>
      <c r="F150" s="74">
        <v>24822.720000000001</v>
      </c>
      <c r="G150" s="74">
        <v>24822.720000000001</v>
      </c>
      <c r="H150" s="74">
        <v>24822.720000000001</v>
      </c>
      <c r="I150" s="74">
        <v>24822.720000000001</v>
      </c>
      <c r="J150" s="74">
        <v>24822.720000000001</v>
      </c>
      <c r="K150" s="74">
        <v>24822.720000000001</v>
      </c>
      <c r="L150" s="74">
        <v>24822.720000000001</v>
      </c>
      <c r="M150" s="74">
        <v>24822.720000000001</v>
      </c>
      <c r="N150" s="74">
        <v>24822.720000000001</v>
      </c>
      <c r="O150" s="74">
        <v>24822.720000000001</v>
      </c>
      <c r="P150" s="74">
        <v>26063.856000000003</v>
      </c>
      <c r="Q150" s="74">
        <v>26063.856000000003</v>
      </c>
      <c r="R150" s="74">
        <v>26063.856000000003</v>
      </c>
      <c r="S150" s="74">
        <v>26063.856000000003</v>
      </c>
      <c r="T150" s="74">
        <v>26063.856000000003</v>
      </c>
      <c r="U150" s="74">
        <v>26063.856000000003</v>
      </c>
      <c r="V150" s="74">
        <v>26063.856000000003</v>
      </c>
      <c r="W150" s="74">
        <v>26063.856000000003</v>
      </c>
      <c r="X150" s="74">
        <v>26063.856000000003</v>
      </c>
      <c r="Y150" s="74">
        <v>26063.856000000003</v>
      </c>
      <c r="Z150" s="74">
        <v>26063.856000000003</v>
      </c>
      <c r="AA150" s="74">
        <v>26063.856000000003</v>
      </c>
      <c r="AB150" s="74">
        <v>28670.241600000008</v>
      </c>
      <c r="AC150" s="74">
        <v>28670.241600000008</v>
      </c>
      <c r="AD150" s="74">
        <v>28670.241600000008</v>
      </c>
      <c r="AE150" s="74">
        <v>28670.241600000008</v>
      </c>
      <c r="AF150" s="74">
        <v>28670.241600000008</v>
      </c>
      <c r="AG150" s="74">
        <v>0</v>
      </c>
      <c r="AH150" s="74">
        <v>0</v>
      </c>
      <c r="AI150" s="74">
        <v>0</v>
      </c>
      <c r="AJ150" s="74">
        <v>0</v>
      </c>
      <c r="AK150" s="74">
        <v>0</v>
      </c>
      <c r="AL150" s="74">
        <v>0</v>
      </c>
      <c r="AM150" s="74">
        <v>0</v>
      </c>
      <c r="AN150" s="74">
        <v>0</v>
      </c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</row>
    <row r="151" spans="2:93">
      <c r="C151" t="s">
        <v>159</v>
      </c>
      <c r="D151" s="74">
        <v>1368.9</v>
      </c>
      <c r="E151" s="74">
        <v>1283.34375</v>
      </c>
      <c r="F151" s="74">
        <v>1197.7874999999999</v>
      </c>
      <c r="G151" s="74">
        <v>1711.125</v>
      </c>
      <c r="H151" s="74">
        <v>1711.125</v>
      </c>
      <c r="I151" s="74">
        <v>1711.125</v>
      </c>
      <c r="J151" s="74">
        <v>1711.125</v>
      </c>
      <c r="K151" s="74">
        <v>1711.125</v>
      </c>
      <c r="L151" s="74">
        <v>1711.125</v>
      </c>
      <c r="M151" s="74">
        <v>1711.125</v>
      </c>
      <c r="N151" s="74">
        <v>1711.125</v>
      </c>
      <c r="O151" s="74">
        <v>1711.125</v>
      </c>
      <c r="P151" s="74">
        <v>1762.45875</v>
      </c>
      <c r="Q151" s="74">
        <v>1762.45875</v>
      </c>
      <c r="R151" s="74">
        <v>1762.45875</v>
      </c>
      <c r="S151" s="74">
        <v>1762.45875</v>
      </c>
      <c r="T151" s="74">
        <v>1762.45875</v>
      </c>
      <c r="U151" s="74">
        <v>1762.45875</v>
      </c>
      <c r="V151" s="74">
        <v>1762.45875</v>
      </c>
      <c r="W151" s="74">
        <v>1762.45875</v>
      </c>
      <c r="X151" s="74">
        <v>1762.45875</v>
      </c>
      <c r="Y151" s="74">
        <v>1762.45875</v>
      </c>
      <c r="Z151" s="74">
        <v>1762.45875</v>
      </c>
      <c r="AA151" s="74">
        <v>1762.45875</v>
      </c>
      <c r="AB151" s="74">
        <v>1815.3325124999999</v>
      </c>
      <c r="AC151" s="74">
        <v>1815.3325124999999</v>
      </c>
      <c r="AD151" s="74">
        <v>1815.3325124999999</v>
      </c>
      <c r="AE151" s="74">
        <v>1815.3325124999999</v>
      </c>
      <c r="AF151" s="74">
        <v>1815.3325124999999</v>
      </c>
      <c r="AG151" s="74">
        <v>0</v>
      </c>
      <c r="AH151" s="74">
        <v>0</v>
      </c>
      <c r="AI151" s="74">
        <v>0</v>
      </c>
      <c r="AJ151" s="74">
        <v>0</v>
      </c>
      <c r="AK151" s="74">
        <v>0</v>
      </c>
      <c r="AL151" s="74">
        <v>0</v>
      </c>
      <c r="AM151" s="74">
        <v>0</v>
      </c>
      <c r="AN151" s="74">
        <v>0</v>
      </c>
      <c r="AO151" s="74">
        <v>0</v>
      </c>
      <c r="AP151" s="74">
        <v>0</v>
      </c>
      <c r="AQ151" s="74">
        <v>0</v>
      </c>
      <c r="AR151" s="74">
        <v>0</v>
      </c>
      <c r="AS151" s="74">
        <v>0</v>
      </c>
      <c r="AT151" s="74">
        <v>0</v>
      </c>
      <c r="AU151" s="74">
        <v>0</v>
      </c>
      <c r="AV151" s="74">
        <v>0</v>
      </c>
      <c r="AW151" s="74">
        <v>0</v>
      </c>
      <c r="AX151" s="74">
        <v>0</v>
      </c>
      <c r="AY151" s="74">
        <v>0</v>
      </c>
      <c r="AZ151" s="74">
        <v>0</v>
      </c>
      <c r="BA151" s="74">
        <v>0</v>
      </c>
      <c r="BB151" s="74">
        <v>0</v>
      </c>
      <c r="BC151" s="74">
        <v>0</v>
      </c>
      <c r="BD151" s="74">
        <v>0</v>
      </c>
      <c r="BE151" s="74">
        <v>0</v>
      </c>
      <c r="BF151" s="74">
        <v>0</v>
      </c>
      <c r="BG151" s="74">
        <v>0</v>
      </c>
      <c r="BH151" s="74">
        <v>0</v>
      </c>
      <c r="BI151" s="74">
        <v>0</v>
      </c>
      <c r="BJ151" s="74">
        <v>0</v>
      </c>
      <c r="BK151" s="74">
        <v>0</v>
      </c>
      <c r="BL151" s="74">
        <v>0</v>
      </c>
      <c r="BM151" s="74">
        <v>0</v>
      </c>
      <c r="BN151" s="74">
        <v>0</v>
      </c>
      <c r="BO151" s="74">
        <v>0</v>
      </c>
      <c r="BP151" s="74">
        <v>0</v>
      </c>
      <c r="BQ151" s="74">
        <v>0</v>
      </c>
      <c r="BR151" s="74">
        <v>0</v>
      </c>
      <c r="BS151" s="74">
        <v>0</v>
      </c>
      <c r="BT151" s="74">
        <v>0</v>
      </c>
      <c r="BU151" s="74">
        <v>0</v>
      </c>
      <c r="BV151" s="74">
        <v>0</v>
      </c>
      <c r="BW151" s="74">
        <v>0</v>
      </c>
      <c r="BX151" s="74">
        <v>0</v>
      </c>
      <c r="BY151" s="74">
        <v>0</v>
      </c>
      <c r="BZ151" s="74">
        <v>0</v>
      </c>
      <c r="CA151" s="74">
        <v>0</v>
      </c>
      <c r="CB151" s="74">
        <v>0</v>
      </c>
      <c r="CC151" s="74">
        <v>0</v>
      </c>
      <c r="CD151" s="74">
        <v>0</v>
      </c>
      <c r="CE151" s="74">
        <v>0</v>
      </c>
      <c r="CF151" s="74">
        <v>0</v>
      </c>
      <c r="CG151" s="74">
        <v>0</v>
      </c>
      <c r="CH151" s="74">
        <v>0</v>
      </c>
      <c r="CI151" s="74">
        <v>0</v>
      </c>
      <c r="CJ151" s="74">
        <v>0</v>
      </c>
      <c r="CK151" s="74">
        <v>0</v>
      </c>
      <c r="CL151" s="74">
        <v>0</v>
      </c>
      <c r="CM151" s="74">
        <v>0</v>
      </c>
      <c r="CN151" s="74">
        <v>0</v>
      </c>
      <c r="CO151" s="74">
        <v>0</v>
      </c>
    </row>
    <row r="152" spans="2:93">
      <c r="C152" t="s">
        <v>35</v>
      </c>
      <c r="D152" s="74">
        <v>24822.720000000001</v>
      </c>
      <c r="E152" s="74">
        <v>24822.720000000001</v>
      </c>
      <c r="F152" s="74">
        <v>24822.720000000001</v>
      </c>
      <c r="G152" s="74">
        <v>24822.720000000001</v>
      </c>
      <c r="H152" s="74">
        <v>24822.720000000001</v>
      </c>
      <c r="I152" s="74">
        <v>24822.720000000001</v>
      </c>
      <c r="J152" s="74">
        <v>24822.720000000001</v>
      </c>
      <c r="K152" s="74">
        <v>24822.720000000001</v>
      </c>
      <c r="L152" s="74">
        <v>24822.720000000001</v>
      </c>
      <c r="M152" s="74">
        <v>24822.720000000001</v>
      </c>
      <c r="N152" s="74">
        <v>24822.720000000001</v>
      </c>
      <c r="O152" s="74">
        <v>24822.720000000001</v>
      </c>
      <c r="P152" s="74">
        <v>26063.856000000003</v>
      </c>
      <c r="Q152" s="74">
        <v>26063.856000000003</v>
      </c>
      <c r="R152" s="74">
        <v>26063.856000000003</v>
      </c>
      <c r="S152" s="74">
        <v>26063.856000000003</v>
      </c>
      <c r="T152" s="74">
        <v>26063.856000000003</v>
      </c>
      <c r="U152" s="74">
        <v>26063.856000000003</v>
      </c>
      <c r="V152" s="74">
        <v>26063.856000000003</v>
      </c>
      <c r="W152" s="74">
        <v>26063.856000000003</v>
      </c>
      <c r="X152" s="74">
        <v>26063.856000000003</v>
      </c>
      <c r="Y152" s="74">
        <v>26063.856000000003</v>
      </c>
      <c r="Z152" s="74">
        <v>26063.856000000003</v>
      </c>
      <c r="AA152" s="74">
        <v>26063.856000000003</v>
      </c>
      <c r="AB152" s="74">
        <v>28670.241600000008</v>
      </c>
      <c r="AC152" s="74">
        <v>28670.241600000008</v>
      </c>
      <c r="AD152" s="74">
        <v>28670.241600000008</v>
      </c>
      <c r="AE152" s="74">
        <v>28670.241600000008</v>
      </c>
      <c r="AF152" s="74">
        <v>28670.241600000008</v>
      </c>
      <c r="AG152" s="74">
        <v>0</v>
      </c>
      <c r="AH152" s="74">
        <v>0</v>
      </c>
      <c r="AI152" s="74">
        <v>0</v>
      </c>
      <c r="AJ152" s="74">
        <v>0</v>
      </c>
      <c r="AK152" s="74">
        <v>0</v>
      </c>
      <c r="AL152" s="74">
        <v>0</v>
      </c>
      <c r="AM152" s="74">
        <v>0</v>
      </c>
      <c r="AN152" s="74">
        <v>0</v>
      </c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74"/>
      <c r="BV152" s="74"/>
      <c r="BW152" s="74"/>
      <c r="BX152" s="74"/>
      <c r="BY152" s="74"/>
      <c r="BZ152" s="74"/>
      <c r="CA152" s="74"/>
      <c r="CB152" s="74"/>
      <c r="CC152" s="74"/>
      <c r="CD152" s="74"/>
      <c r="CE152" s="74"/>
      <c r="CF152" s="74"/>
      <c r="CG152" s="74"/>
      <c r="CH152" s="74"/>
      <c r="CI152" s="74"/>
      <c r="CJ152" s="74"/>
      <c r="CK152" s="74"/>
      <c r="CL152" s="74"/>
      <c r="CM152" s="74"/>
      <c r="CN152" s="74"/>
      <c r="CO152" s="74"/>
    </row>
    <row r="153" spans="2:93">
      <c r="D153" s="74"/>
      <c r="E153" s="74"/>
      <c r="F153" s="74"/>
      <c r="G153" s="74"/>
      <c r="H153" s="74"/>
      <c r="I153" s="74"/>
      <c r="J153" s="74"/>
      <c r="K153" s="74"/>
      <c r="L153" s="74"/>
      <c r="M153" s="74"/>
      <c r="N153" s="74"/>
      <c r="O153" s="74"/>
      <c r="P153" s="74"/>
      <c r="Q153" s="74"/>
      <c r="R153" s="74"/>
      <c r="S153" s="74"/>
      <c r="T153" s="74"/>
      <c r="U153" s="74"/>
      <c r="V153" s="74"/>
      <c r="W153" s="74"/>
      <c r="X153" s="74"/>
      <c r="Y153" s="74"/>
      <c r="Z153" s="74"/>
      <c r="AA153" s="74"/>
      <c r="AB153" s="74"/>
      <c r="AC153" s="74"/>
      <c r="AD153" s="74"/>
      <c r="AE153" s="74"/>
      <c r="AF153" s="74"/>
      <c r="AG153" s="74"/>
      <c r="AH153" s="74"/>
      <c r="AI153" s="74"/>
      <c r="AJ153" s="74"/>
      <c r="AK153" s="74"/>
      <c r="AL153" s="74"/>
      <c r="AM153" s="74"/>
      <c r="AN153" s="74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74"/>
      <c r="BV153" s="74"/>
      <c r="BW153" s="74"/>
      <c r="BX153" s="74"/>
      <c r="BY153" s="74"/>
      <c r="BZ153" s="74"/>
      <c r="CA153" s="74"/>
      <c r="CB153" s="74"/>
      <c r="CC153" s="74"/>
      <c r="CD153" s="74"/>
      <c r="CE153" s="74"/>
      <c r="CF153" s="74"/>
      <c r="CG153" s="74"/>
      <c r="CH153" s="74"/>
      <c r="CI153" s="74"/>
      <c r="CJ153" s="74"/>
      <c r="CK153" s="74"/>
      <c r="CL153" s="74"/>
      <c r="CM153" s="74"/>
      <c r="CN153" s="74"/>
      <c r="CO153" s="74"/>
    </row>
    <row r="154" spans="2:93">
      <c r="D154" s="65">
        <f>YEAR(D155)</f>
        <v>2016</v>
      </c>
      <c r="E154" s="65">
        <f t="shared" ref="E154:BP154" si="217">YEAR(E155)</f>
        <v>2016</v>
      </c>
      <c r="F154" s="65">
        <f t="shared" si="217"/>
        <v>2016</v>
      </c>
      <c r="G154" s="65">
        <f t="shared" si="217"/>
        <v>2016</v>
      </c>
      <c r="H154" s="65">
        <f t="shared" si="217"/>
        <v>2016</v>
      </c>
      <c r="I154" s="65">
        <f t="shared" si="217"/>
        <v>2016</v>
      </c>
      <c r="J154" s="65">
        <f t="shared" si="217"/>
        <v>2016</v>
      </c>
      <c r="K154" s="65">
        <f t="shared" si="217"/>
        <v>2016</v>
      </c>
      <c r="L154" s="65">
        <f t="shared" si="217"/>
        <v>2017</v>
      </c>
      <c r="M154" s="65">
        <f t="shared" si="217"/>
        <v>2017</v>
      </c>
      <c r="N154" s="65">
        <f t="shared" si="217"/>
        <v>2017</v>
      </c>
      <c r="O154" s="65">
        <f t="shared" si="217"/>
        <v>2017</v>
      </c>
      <c r="P154" s="65">
        <f t="shared" si="217"/>
        <v>2017</v>
      </c>
      <c r="Q154" s="65">
        <f t="shared" si="217"/>
        <v>2017</v>
      </c>
      <c r="R154" s="65">
        <f t="shared" si="217"/>
        <v>2017</v>
      </c>
      <c r="S154" s="65">
        <f t="shared" si="217"/>
        <v>2017</v>
      </c>
      <c r="T154" s="65">
        <f t="shared" si="217"/>
        <v>2017</v>
      </c>
      <c r="U154" s="65">
        <f t="shared" si="217"/>
        <v>2017</v>
      </c>
      <c r="V154" s="65">
        <f t="shared" si="217"/>
        <v>2017</v>
      </c>
      <c r="W154" s="65">
        <f t="shared" si="217"/>
        <v>2017</v>
      </c>
      <c r="X154" s="65">
        <f t="shared" si="217"/>
        <v>2018</v>
      </c>
      <c r="Y154" s="65">
        <f t="shared" si="217"/>
        <v>2018</v>
      </c>
      <c r="Z154" s="65">
        <f t="shared" si="217"/>
        <v>2018</v>
      </c>
      <c r="AA154" s="65">
        <f t="shared" si="217"/>
        <v>2018</v>
      </c>
      <c r="AB154" s="65">
        <f t="shared" si="217"/>
        <v>2018</v>
      </c>
      <c r="AC154" s="65">
        <f t="shared" si="217"/>
        <v>2018</v>
      </c>
      <c r="AD154" s="65">
        <f t="shared" si="217"/>
        <v>2018</v>
      </c>
      <c r="AE154" s="65">
        <f t="shared" si="217"/>
        <v>2018</v>
      </c>
      <c r="AF154" s="65">
        <f t="shared" si="217"/>
        <v>2018</v>
      </c>
      <c r="AG154" s="65">
        <f t="shared" si="217"/>
        <v>2018</v>
      </c>
      <c r="AH154" s="65">
        <f t="shared" si="217"/>
        <v>2018</v>
      </c>
      <c r="AI154" s="65">
        <f t="shared" si="217"/>
        <v>2018</v>
      </c>
      <c r="AJ154" s="65">
        <f t="shared" si="217"/>
        <v>2019</v>
      </c>
      <c r="AK154" s="65">
        <f t="shared" si="217"/>
        <v>2019</v>
      </c>
      <c r="AL154" s="65">
        <f t="shared" si="217"/>
        <v>2019</v>
      </c>
      <c r="AM154" s="65">
        <f t="shared" si="217"/>
        <v>2019</v>
      </c>
      <c r="AN154" s="65">
        <f t="shared" si="217"/>
        <v>2019</v>
      </c>
      <c r="AO154" s="65">
        <f t="shared" si="217"/>
        <v>2019</v>
      </c>
      <c r="AP154" s="65">
        <f t="shared" si="217"/>
        <v>2019</v>
      </c>
      <c r="AQ154" s="65">
        <f t="shared" si="217"/>
        <v>2019</v>
      </c>
      <c r="AR154" s="65">
        <f t="shared" si="217"/>
        <v>2019</v>
      </c>
      <c r="AS154" s="65">
        <f t="shared" si="217"/>
        <v>2019</v>
      </c>
      <c r="AT154" s="65">
        <f t="shared" si="217"/>
        <v>2019</v>
      </c>
      <c r="AU154" s="65">
        <f t="shared" si="217"/>
        <v>2019</v>
      </c>
      <c r="AV154" s="65">
        <f t="shared" si="217"/>
        <v>2020</v>
      </c>
      <c r="AW154" s="65">
        <f t="shared" si="217"/>
        <v>2020</v>
      </c>
      <c r="AX154" s="65">
        <f t="shared" si="217"/>
        <v>2020</v>
      </c>
      <c r="AY154" s="65">
        <f t="shared" si="217"/>
        <v>2020</v>
      </c>
      <c r="AZ154" s="65">
        <f t="shared" si="217"/>
        <v>2020</v>
      </c>
      <c r="BA154" s="65">
        <f t="shared" si="217"/>
        <v>2020</v>
      </c>
      <c r="BB154" s="65">
        <f t="shared" si="217"/>
        <v>2020</v>
      </c>
      <c r="BC154" s="65">
        <f t="shared" si="217"/>
        <v>2020</v>
      </c>
      <c r="BD154" s="65">
        <f t="shared" si="217"/>
        <v>2020</v>
      </c>
      <c r="BE154" s="65">
        <f t="shared" si="217"/>
        <v>2020</v>
      </c>
      <c r="BF154" s="65">
        <f t="shared" si="217"/>
        <v>2020</v>
      </c>
      <c r="BG154" s="65">
        <f t="shared" si="217"/>
        <v>2020</v>
      </c>
      <c r="BH154" s="65">
        <f t="shared" si="217"/>
        <v>2021</v>
      </c>
      <c r="BI154" s="65">
        <f t="shared" si="217"/>
        <v>2021</v>
      </c>
      <c r="BJ154" s="65">
        <f t="shared" si="217"/>
        <v>2021</v>
      </c>
      <c r="BK154" s="65">
        <f t="shared" si="217"/>
        <v>2021</v>
      </c>
      <c r="BL154" s="65">
        <f t="shared" si="217"/>
        <v>2021</v>
      </c>
      <c r="BM154" s="65">
        <f t="shared" si="217"/>
        <v>2021</v>
      </c>
      <c r="BN154" s="65">
        <f t="shared" si="217"/>
        <v>2021</v>
      </c>
      <c r="BO154" s="65">
        <f t="shared" si="217"/>
        <v>2021</v>
      </c>
      <c r="BP154" s="65">
        <f t="shared" si="217"/>
        <v>2021</v>
      </c>
      <c r="BQ154" s="65">
        <f t="shared" ref="BQ154:CO154" si="218">YEAR(BQ155)</f>
        <v>2021</v>
      </c>
      <c r="BR154" s="65">
        <f t="shared" si="218"/>
        <v>2021</v>
      </c>
      <c r="BS154" s="65">
        <f t="shared" si="218"/>
        <v>2021</v>
      </c>
      <c r="BT154" s="65">
        <f t="shared" si="218"/>
        <v>2022</v>
      </c>
      <c r="BU154" s="65">
        <f t="shared" si="218"/>
        <v>2022</v>
      </c>
      <c r="BV154" s="65">
        <f t="shared" si="218"/>
        <v>2022</v>
      </c>
      <c r="BW154" s="65">
        <f t="shared" si="218"/>
        <v>2022</v>
      </c>
      <c r="BX154" s="65">
        <f t="shared" si="218"/>
        <v>2022</v>
      </c>
      <c r="BY154" s="65">
        <f t="shared" si="218"/>
        <v>2022</v>
      </c>
      <c r="BZ154" s="65">
        <f t="shared" si="218"/>
        <v>2022</v>
      </c>
      <c r="CA154" s="65">
        <f t="shared" si="218"/>
        <v>2022</v>
      </c>
      <c r="CB154" s="65">
        <f t="shared" si="218"/>
        <v>2022</v>
      </c>
      <c r="CC154" s="65">
        <f t="shared" si="218"/>
        <v>2022</v>
      </c>
      <c r="CD154" s="65">
        <f t="shared" si="218"/>
        <v>2022</v>
      </c>
      <c r="CE154" s="65">
        <f t="shared" si="218"/>
        <v>2022</v>
      </c>
      <c r="CF154" s="65">
        <f t="shared" si="218"/>
        <v>2023</v>
      </c>
      <c r="CG154" s="65">
        <f t="shared" si="218"/>
        <v>2023</v>
      </c>
      <c r="CH154" s="65">
        <f t="shared" si="218"/>
        <v>2023</v>
      </c>
      <c r="CI154" s="65">
        <f t="shared" si="218"/>
        <v>2023</v>
      </c>
      <c r="CJ154" s="65">
        <f t="shared" si="218"/>
        <v>2023</v>
      </c>
      <c r="CK154" s="65">
        <f t="shared" si="218"/>
        <v>2023</v>
      </c>
      <c r="CL154" s="65">
        <f t="shared" si="218"/>
        <v>2023</v>
      </c>
      <c r="CM154" s="65">
        <f t="shared" si="218"/>
        <v>2023</v>
      </c>
      <c r="CN154" s="65">
        <f t="shared" si="218"/>
        <v>2023</v>
      </c>
      <c r="CO154" s="65">
        <f t="shared" si="218"/>
        <v>2023</v>
      </c>
    </row>
    <row r="155" spans="2:93">
      <c r="B155" t="s">
        <v>91</v>
      </c>
      <c r="C155" s="2" t="s">
        <v>122</v>
      </c>
      <c r="D155" s="73">
        <f>D141</f>
        <v>42491</v>
      </c>
      <c r="E155" s="73">
        <f>EDATE(D155,1)</f>
        <v>42522</v>
      </c>
      <c r="F155" s="73">
        <f t="shared" ref="F155:BQ155" si="219">EDATE(E155,1)</f>
        <v>42552</v>
      </c>
      <c r="G155" s="73">
        <f t="shared" si="219"/>
        <v>42583</v>
      </c>
      <c r="H155" s="73">
        <f t="shared" si="219"/>
        <v>42614</v>
      </c>
      <c r="I155" s="73">
        <f t="shared" si="219"/>
        <v>42644</v>
      </c>
      <c r="J155" s="73">
        <f t="shared" si="219"/>
        <v>42675</v>
      </c>
      <c r="K155" s="73">
        <f t="shared" si="219"/>
        <v>42705</v>
      </c>
      <c r="L155" s="73">
        <f t="shared" si="219"/>
        <v>42736</v>
      </c>
      <c r="M155" s="73">
        <f t="shared" si="219"/>
        <v>42767</v>
      </c>
      <c r="N155" s="73">
        <f t="shared" si="219"/>
        <v>42795</v>
      </c>
      <c r="O155" s="73">
        <f t="shared" si="219"/>
        <v>42826</v>
      </c>
      <c r="P155" s="73">
        <f t="shared" si="219"/>
        <v>42856</v>
      </c>
      <c r="Q155" s="73">
        <f t="shared" si="219"/>
        <v>42887</v>
      </c>
      <c r="R155" s="73">
        <f t="shared" si="219"/>
        <v>42917</v>
      </c>
      <c r="S155" s="73">
        <f t="shared" si="219"/>
        <v>42948</v>
      </c>
      <c r="T155" s="73">
        <f t="shared" si="219"/>
        <v>42979</v>
      </c>
      <c r="U155" s="73">
        <f t="shared" si="219"/>
        <v>43009</v>
      </c>
      <c r="V155" s="73">
        <f t="shared" si="219"/>
        <v>43040</v>
      </c>
      <c r="W155" s="73">
        <f t="shared" si="219"/>
        <v>43070</v>
      </c>
      <c r="X155" s="73">
        <f t="shared" si="219"/>
        <v>43101</v>
      </c>
      <c r="Y155" s="73">
        <f t="shared" si="219"/>
        <v>43132</v>
      </c>
      <c r="Z155" s="73">
        <f t="shared" si="219"/>
        <v>43160</v>
      </c>
      <c r="AA155" s="73">
        <f t="shared" si="219"/>
        <v>43191</v>
      </c>
      <c r="AB155" s="73">
        <f t="shared" si="219"/>
        <v>43221</v>
      </c>
      <c r="AC155" s="73">
        <f t="shared" si="219"/>
        <v>43252</v>
      </c>
      <c r="AD155" s="73">
        <f t="shared" si="219"/>
        <v>43282</v>
      </c>
      <c r="AE155" s="73">
        <f t="shared" si="219"/>
        <v>43313</v>
      </c>
      <c r="AF155" s="73">
        <f t="shared" si="219"/>
        <v>43344</v>
      </c>
      <c r="AG155" s="73">
        <f t="shared" si="219"/>
        <v>43374</v>
      </c>
      <c r="AH155" s="73">
        <f t="shared" si="219"/>
        <v>43405</v>
      </c>
      <c r="AI155" s="73">
        <f t="shared" si="219"/>
        <v>43435</v>
      </c>
      <c r="AJ155" s="73">
        <f t="shared" si="219"/>
        <v>43466</v>
      </c>
      <c r="AK155" s="73">
        <f t="shared" si="219"/>
        <v>43497</v>
      </c>
      <c r="AL155" s="73">
        <f t="shared" si="219"/>
        <v>43525</v>
      </c>
      <c r="AM155" s="73">
        <f t="shared" si="219"/>
        <v>43556</v>
      </c>
      <c r="AN155" s="73">
        <f t="shared" si="219"/>
        <v>43586</v>
      </c>
      <c r="AO155" s="73">
        <f t="shared" si="219"/>
        <v>43617</v>
      </c>
      <c r="AP155" s="73">
        <f t="shared" si="219"/>
        <v>43647</v>
      </c>
      <c r="AQ155" s="73">
        <f t="shared" si="219"/>
        <v>43678</v>
      </c>
      <c r="AR155" s="73">
        <f t="shared" si="219"/>
        <v>43709</v>
      </c>
      <c r="AS155" s="73">
        <f t="shared" si="219"/>
        <v>43739</v>
      </c>
      <c r="AT155" s="73">
        <f t="shared" si="219"/>
        <v>43770</v>
      </c>
      <c r="AU155" s="73">
        <f t="shared" si="219"/>
        <v>43800</v>
      </c>
      <c r="AV155" s="73">
        <f t="shared" si="219"/>
        <v>43831</v>
      </c>
      <c r="AW155" s="73">
        <f t="shared" si="219"/>
        <v>43862</v>
      </c>
      <c r="AX155" s="73">
        <f t="shared" si="219"/>
        <v>43891</v>
      </c>
      <c r="AY155" s="73">
        <f t="shared" si="219"/>
        <v>43922</v>
      </c>
      <c r="AZ155" s="73">
        <f t="shared" si="219"/>
        <v>43952</v>
      </c>
      <c r="BA155" s="73">
        <f t="shared" si="219"/>
        <v>43983</v>
      </c>
      <c r="BB155" s="73">
        <f t="shared" si="219"/>
        <v>44013</v>
      </c>
      <c r="BC155" s="73">
        <f t="shared" si="219"/>
        <v>44044</v>
      </c>
      <c r="BD155" s="73">
        <f t="shared" si="219"/>
        <v>44075</v>
      </c>
      <c r="BE155" s="73">
        <f t="shared" si="219"/>
        <v>44105</v>
      </c>
      <c r="BF155" s="73">
        <f t="shared" si="219"/>
        <v>44136</v>
      </c>
      <c r="BG155" s="73">
        <f t="shared" si="219"/>
        <v>44166</v>
      </c>
      <c r="BH155" s="73">
        <f t="shared" si="219"/>
        <v>44197</v>
      </c>
      <c r="BI155" s="73">
        <f t="shared" si="219"/>
        <v>44228</v>
      </c>
      <c r="BJ155" s="73">
        <f t="shared" si="219"/>
        <v>44256</v>
      </c>
      <c r="BK155" s="73">
        <f t="shared" si="219"/>
        <v>44287</v>
      </c>
      <c r="BL155" s="73">
        <f t="shared" si="219"/>
        <v>44317</v>
      </c>
      <c r="BM155" s="73">
        <f t="shared" si="219"/>
        <v>44348</v>
      </c>
      <c r="BN155" s="73">
        <f t="shared" si="219"/>
        <v>44378</v>
      </c>
      <c r="BO155" s="73">
        <f t="shared" si="219"/>
        <v>44409</v>
      </c>
      <c r="BP155" s="73">
        <f t="shared" si="219"/>
        <v>44440</v>
      </c>
      <c r="BQ155" s="73">
        <f t="shared" si="219"/>
        <v>44470</v>
      </c>
      <c r="BR155" s="73">
        <f t="shared" ref="BR155:CO155" si="220">EDATE(BQ155,1)</f>
        <v>44501</v>
      </c>
      <c r="BS155" s="73">
        <f t="shared" si="220"/>
        <v>44531</v>
      </c>
      <c r="BT155" s="73">
        <f t="shared" si="220"/>
        <v>44562</v>
      </c>
      <c r="BU155" s="73">
        <f t="shared" si="220"/>
        <v>44593</v>
      </c>
      <c r="BV155" s="73">
        <f t="shared" si="220"/>
        <v>44621</v>
      </c>
      <c r="BW155" s="73">
        <f t="shared" si="220"/>
        <v>44652</v>
      </c>
      <c r="BX155" s="73">
        <f t="shared" si="220"/>
        <v>44682</v>
      </c>
      <c r="BY155" s="73">
        <f t="shared" si="220"/>
        <v>44713</v>
      </c>
      <c r="BZ155" s="73">
        <f t="shared" si="220"/>
        <v>44743</v>
      </c>
      <c r="CA155" s="73">
        <f t="shared" si="220"/>
        <v>44774</v>
      </c>
      <c r="CB155" s="73">
        <f t="shared" si="220"/>
        <v>44805</v>
      </c>
      <c r="CC155" s="73">
        <f t="shared" si="220"/>
        <v>44835</v>
      </c>
      <c r="CD155" s="73">
        <f t="shared" si="220"/>
        <v>44866</v>
      </c>
      <c r="CE155" s="73">
        <f t="shared" si="220"/>
        <v>44896</v>
      </c>
      <c r="CF155" s="73">
        <f t="shared" si="220"/>
        <v>44927</v>
      </c>
      <c r="CG155" s="73">
        <f t="shared" si="220"/>
        <v>44958</v>
      </c>
      <c r="CH155" s="73">
        <f t="shared" si="220"/>
        <v>44986</v>
      </c>
      <c r="CI155" s="73">
        <f t="shared" si="220"/>
        <v>45017</v>
      </c>
      <c r="CJ155" s="73">
        <f t="shared" si="220"/>
        <v>45047</v>
      </c>
      <c r="CK155" s="73">
        <f t="shared" si="220"/>
        <v>45078</v>
      </c>
      <c r="CL155" s="73">
        <f t="shared" si="220"/>
        <v>45108</v>
      </c>
      <c r="CM155" s="73">
        <f t="shared" si="220"/>
        <v>45139</v>
      </c>
      <c r="CN155" s="73">
        <f t="shared" si="220"/>
        <v>45170</v>
      </c>
      <c r="CO155" s="73">
        <f t="shared" si="220"/>
        <v>45200</v>
      </c>
    </row>
    <row r="156" spans="2:93">
      <c r="C156" t="s">
        <v>184</v>
      </c>
      <c r="D156" s="21">
        <f>SUM(D147:D150)/(1+$D$144)*$D$144+D151/(1+$D$145)*$D$145</f>
        <v>9103.928542024014</v>
      </c>
      <c r="E156" s="21">
        <f t="shared" ref="E156:BP156" si="221">SUM(E147:E150)/(1+$D$144)*$D$144+E151/(1+$D$145)*$D$145</f>
        <v>9099.0857354202399</v>
      </c>
      <c r="F156" s="21">
        <f t="shared" si="221"/>
        <v>9094.2429288164658</v>
      </c>
      <c r="G156" s="21">
        <f t="shared" si="221"/>
        <v>9123.2997684391084</v>
      </c>
      <c r="H156" s="21">
        <f t="shared" si="221"/>
        <v>9123.2997684391084</v>
      </c>
      <c r="I156" s="21">
        <f t="shared" si="221"/>
        <v>9123.2997684391084</v>
      </c>
      <c r="J156" s="21">
        <f t="shared" si="221"/>
        <v>9123.2997684391084</v>
      </c>
      <c r="K156" s="21">
        <f t="shared" si="221"/>
        <v>9123.2997684391084</v>
      </c>
      <c r="L156" s="21">
        <f t="shared" si="221"/>
        <v>9123.2997684391084</v>
      </c>
      <c r="M156" s="21">
        <f t="shared" si="221"/>
        <v>9123.2997684391084</v>
      </c>
      <c r="N156" s="21">
        <f t="shared" si="221"/>
        <v>9123.2997684391084</v>
      </c>
      <c r="O156" s="21">
        <f t="shared" si="221"/>
        <v>9123.2997684391084</v>
      </c>
      <c r="P156" s="21">
        <f t="shared" si="221"/>
        <v>9577.5276342195539</v>
      </c>
      <c r="Q156" s="21">
        <f t="shared" si="221"/>
        <v>9577.5276342195539</v>
      </c>
      <c r="R156" s="21">
        <f t="shared" si="221"/>
        <v>9577.5276342195539</v>
      </c>
      <c r="S156" s="21">
        <f t="shared" si="221"/>
        <v>9577.5276342195539</v>
      </c>
      <c r="T156" s="21">
        <f t="shared" si="221"/>
        <v>9577.5276342195539</v>
      </c>
      <c r="U156" s="21">
        <f t="shared" si="221"/>
        <v>9577.5276342195539</v>
      </c>
      <c r="V156" s="21">
        <f t="shared" si="221"/>
        <v>9577.5276342195539</v>
      </c>
      <c r="W156" s="21">
        <f t="shared" si="221"/>
        <v>9577.5276342195539</v>
      </c>
      <c r="X156" s="21">
        <f t="shared" si="221"/>
        <v>9577.5276342195539</v>
      </c>
      <c r="Y156" s="21">
        <f t="shared" si="221"/>
        <v>9577.5276342195539</v>
      </c>
      <c r="Z156" s="21">
        <f t="shared" si="221"/>
        <v>9577.5276342195539</v>
      </c>
      <c r="AA156" s="21">
        <f t="shared" si="221"/>
        <v>9577.5276342195539</v>
      </c>
      <c r="AB156" s="21">
        <f t="shared" si="221"/>
        <v>10528.297070518873</v>
      </c>
      <c r="AC156" s="21">
        <f t="shared" si="221"/>
        <v>10528.297070518873</v>
      </c>
      <c r="AD156" s="21">
        <f t="shared" si="221"/>
        <v>10528.297070518873</v>
      </c>
      <c r="AE156" s="21">
        <f t="shared" si="221"/>
        <v>10528.297070518873</v>
      </c>
      <c r="AF156" s="21">
        <f t="shared" si="221"/>
        <v>10528.297070518873</v>
      </c>
      <c r="AG156" s="21">
        <f t="shared" si="221"/>
        <v>0</v>
      </c>
      <c r="AH156" s="21">
        <f t="shared" si="221"/>
        <v>0</v>
      </c>
      <c r="AI156" s="21">
        <f t="shared" si="221"/>
        <v>0</v>
      </c>
      <c r="AJ156" s="21">
        <f t="shared" si="221"/>
        <v>0</v>
      </c>
      <c r="AK156" s="21">
        <f t="shared" si="221"/>
        <v>0</v>
      </c>
      <c r="AL156" s="21">
        <f t="shared" si="221"/>
        <v>0</v>
      </c>
      <c r="AM156" s="21">
        <f t="shared" si="221"/>
        <v>0</v>
      </c>
      <c r="AN156" s="21">
        <f t="shared" si="221"/>
        <v>0</v>
      </c>
      <c r="AO156" s="21">
        <f t="shared" si="221"/>
        <v>0</v>
      </c>
      <c r="AP156" s="21">
        <f t="shared" si="221"/>
        <v>0</v>
      </c>
      <c r="AQ156" s="21">
        <f t="shared" si="221"/>
        <v>0</v>
      </c>
      <c r="AR156" s="21">
        <f t="shared" si="221"/>
        <v>0</v>
      </c>
      <c r="AS156" s="21">
        <f t="shared" si="221"/>
        <v>0</v>
      </c>
      <c r="AT156" s="21">
        <f t="shared" si="221"/>
        <v>0</v>
      </c>
      <c r="AU156" s="21">
        <f t="shared" si="221"/>
        <v>0</v>
      </c>
      <c r="AV156" s="21">
        <f t="shared" si="221"/>
        <v>0</v>
      </c>
      <c r="AW156" s="21">
        <f t="shared" si="221"/>
        <v>0</v>
      </c>
      <c r="AX156" s="21">
        <f t="shared" si="221"/>
        <v>0</v>
      </c>
      <c r="AY156" s="21">
        <f t="shared" si="221"/>
        <v>0</v>
      </c>
      <c r="AZ156" s="21">
        <f t="shared" si="221"/>
        <v>0</v>
      </c>
      <c r="BA156" s="21">
        <f t="shared" si="221"/>
        <v>0</v>
      </c>
      <c r="BB156" s="21">
        <f t="shared" si="221"/>
        <v>0</v>
      </c>
      <c r="BC156" s="21">
        <f t="shared" si="221"/>
        <v>0</v>
      </c>
      <c r="BD156" s="21">
        <f t="shared" si="221"/>
        <v>0</v>
      </c>
      <c r="BE156" s="21">
        <f t="shared" si="221"/>
        <v>0</v>
      </c>
      <c r="BF156" s="21">
        <f t="shared" si="221"/>
        <v>0</v>
      </c>
      <c r="BG156" s="21">
        <f t="shared" si="221"/>
        <v>0</v>
      </c>
      <c r="BH156" s="21">
        <f t="shared" si="221"/>
        <v>0</v>
      </c>
      <c r="BI156" s="21">
        <f t="shared" si="221"/>
        <v>0</v>
      </c>
      <c r="BJ156" s="21">
        <f t="shared" si="221"/>
        <v>0</v>
      </c>
      <c r="BK156" s="21">
        <f t="shared" si="221"/>
        <v>0</v>
      </c>
      <c r="BL156" s="21">
        <f t="shared" si="221"/>
        <v>0</v>
      </c>
      <c r="BM156" s="21">
        <f t="shared" si="221"/>
        <v>0</v>
      </c>
      <c r="BN156" s="21">
        <f t="shared" si="221"/>
        <v>0</v>
      </c>
      <c r="BO156" s="21">
        <f t="shared" si="221"/>
        <v>0</v>
      </c>
      <c r="BP156" s="21">
        <f t="shared" si="221"/>
        <v>0</v>
      </c>
      <c r="BQ156" s="21">
        <f t="shared" ref="BQ156:CO156" si="222">SUM(BQ147:BQ150)/(1+$D$144)*$D$144+BQ151/(1+$D$145)*$D$145</f>
        <v>0</v>
      </c>
      <c r="BR156" s="21">
        <f t="shared" si="222"/>
        <v>0</v>
      </c>
      <c r="BS156" s="21">
        <f t="shared" si="222"/>
        <v>0</v>
      </c>
      <c r="BT156" s="21">
        <f t="shared" si="222"/>
        <v>0</v>
      </c>
      <c r="BU156" s="21">
        <f t="shared" si="222"/>
        <v>0</v>
      </c>
      <c r="BV156" s="21">
        <f t="shared" si="222"/>
        <v>0</v>
      </c>
      <c r="BW156" s="21">
        <f t="shared" si="222"/>
        <v>0</v>
      </c>
      <c r="BX156" s="21">
        <f t="shared" si="222"/>
        <v>0</v>
      </c>
      <c r="BY156" s="21">
        <f t="shared" si="222"/>
        <v>0</v>
      </c>
      <c r="BZ156" s="21">
        <f t="shared" si="222"/>
        <v>0</v>
      </c>
      <c r="CA156" s="21">
        <f t="shared" si="222"/>
        <v>0</v>
      </c>
      <c r="CB156" s="21">
        <f t="shared" si="222"/>
        <v>0</v>
      </c>
      <c r="CC156" s="21">
        <f t="shared" si="222"/>
        <v>0</v>
      </c>
      <c r="CD156" s="21">
        <f t="shared" si="222"/>
        <v>0</v>
      </c>
      <c r="CE156" s="21">
        <f t="shared" si="222"/>
        <v>0</v>
      </c>
      <c r="CF156" s="21">
        <f t="shared" si="222"/>
        <v>0</v>
      </c>
      <c r="CG156" s="21">
        <f t="shared" si="222"/>
        <v>0</v>
      </c>
      <c r="CH156" s="21">
        <f t="shared" si="222"/>
        <v>0</v>
      </c>
      <c r="CI156" s="21">
        <f t="shared" si="222"/>
        <v>0</v>
      </c>
      <c r="CJ156" s="21">
        <f t="shared" si="222"/>
        <v>0</v>
      </c>
      <c r="CK156" s="21">
        <f t="shared" si="222"/>
        <v>0</v>
      </c>
      <c r="CL156" s="21">
        <f t="shared" si="222"/>
        <v>0</v>
      </c>
      <c r="CM156" s="21">
        <f t="shared" si="222"/>
        <v>0</v>
      </c>
      <c r="CN156" s="21">
        <f t="shared" si="222"/>
        <v>0</v>
      </c>
      <c r="CO156" s="21">
        <f t="shared" si="222"/>
        <v>0</v>
      </c>
    </row>
    <row r="157" spans="2:93">
      <c r="C157" t="s">
        <v>447</v>
      </c>
      <c r="D157" s="21">
        <f>IF(D155=$D$142,SUMIFS(156:156,155:155,"&lt;="&amp;$D$142,154:154,D154),0)</f>
        <v>0</v>
      </c>
      <c r="E157" s="21">
        <f t="shared" ref="E157:BP157" si="223">IF(E155=$D$142,SUMIFS(156:156,155:155,"&lt;="&amp;$D$142,154:154,E154),0)</f>
        <v>0</v>
      </c>
      <c r="F157" s="21">
        <f t="shared" si="223"/>
        <v>0</v>
      </c>
      <c r="G157" s="21">
        <f t="shared" si="223"/>
        <v>0</v>
      </c>
      <c r="H157" s="21">
        <f t="shared" si="223"/>
        <v>0</v>
      </c>
      <c r="I157" s="21">
        <f t="shared" si="223"/>
        <v>0</v>
      </c>
      <c r="J157" s="21">
        <f t="shared" si="223"/>
        <v>0</v>
      </c>
      <c r="K157" s="21">
        <f t="shared" si="223"/>
        <v>0</v>
      </c>
      <c r="L157" s="21">
        <f t="shared" si="223"/>
        <v>0</v>
      </c>
      <c r="M157" s="21">
        <f t="shared" si="223"/>
        <v>0</v>
      </c>
      <c r="N157" s="21">
        <f t="shared" si="223"/>
        <v>0</v>
      </c>
      <c r="O157" s="21">
        <f t="shared" si="223"/>
        <v>0</v>
      </c>
      <c r="P157" s="21">
        <f t="shared" si="223"/>
        <v>0</v>
      </c>
      <c r="Q157" s="21">
        <f t="shared" si="223"/>
        <v>0</v>
      </c>
      <c r="R157" s="21">
        <f t="shared" si="223"/>
        <v>0</v>
      </c>
      <c r="S157" s="21">
        <f t="shared" si="223"/>
        <v>0</v>
      </c>
      <c r="T157" s="21">
        <f t="shared" si="223"/>
        <v>84380.837244854221</v>
      </c>
      <c r="U157" s="21">
        <f t="shared" si="223"/>
        <v>0</v>
      </c>
      <c r="V157" s="21">
        <f t="shared" si="223"/>
        <v>0</v>
      </c>
      <c r="W157" s="21">
        <f t="shared" si="223"/>
        <v>0</v>
      </c>
      <c r="X157" s="21">
        <f t="shared" si="223"/>
        <v>0</v>
      </c>
      <c r="Y157" s="21">
        <f t="shared" si="223"/>
        <v>0</v>
      </c>
      <c r="Z157" s="21">
        <f t="shared" si="223"/>
        <v>0</v>
      </c>
      <c r="AA157" s="21">
        <f t="shared" si="223"/>
        <v>0</v>
      </c>
      <c r="AB157" s="21">
        <f t="shared" si="223"/>
        <v>0</v>
      </c>
      <c r="AC157" s="21">
        <f t="shared" si="223"/>
        <v>0</v>
      </c>
      <c r="AD157" s="21">
        <f t="shared" si="223"/>
        <v>0</v>
      </c>
      <c r="AE157" s="21">
        <f t="shared" si="223"/>
        <v>0</v>
      </c>
      <c r="AF157" s="21">
        <f t="shared" si="223"/>
        <v>0</v>
      </c>
      <c r="AG157" s="21">
        <f t="shared" si="223"/>
        <v>0</v>
      </c>
      <c r="AH157" s="21">
        <f t="shared" si="223"/>
        <v>0</v>
      </c>
      <c r="AI157" s="21">
        <f t="shared" si="223"/>
        <v>0</v>
      </c>
      <c r="AJ157" s="21">
        <f t="shared" si="223"/>
        <v>0</v>
      </c>
      <c r="AK157" s="21">
        <f t="shared" si="223"/>
        <v>0</v>
      </c>
      <c r="AL157" s="21">
        <f t="shared" si="223"/>
        <v>0</v>
      </c>
      <c r="AM157" s="21">
        <f t="shared" si="223"/>
        <v>0</v>
      </c>
      <c r="AN157" s="21">
        <f t="shared" si="223"/>
        <v>0</v>
      </c>
      <c r="AO157" s="21">
        <f t="shared" si="223"/>
        <v>0</v>
      </c>
      <c r="AP157" s="21">
        <f t="shared" si="223"/>
        <v>0</v>
      </c>
      <c r="AQ157" s="21">
        <f t="shared" si="223"/>
        <v>0</v>
      </c>
      <c r="AR157" s="21">
        <f t="shared" si="223"/>
        <v>0</v>
      </c>
      <c r="AS157" s="21">
        <f t="shared" si="223"/>
        <v>0</v>
      </c>
      <c r="AT157" s="21">
        <f t="shared" si="223"/>
        <v>0</v>
      </c>
      <c r="AU157" s="21">
        <f t="shared" si="223"/>
        <v>0</v>
      </c>
      <c r="AV157" s="21">
        <f t="shared" si="223"/>
        <v>0</v>
      </c>
      <c r="AW157" s="21">
        <f t="shared" si="223"/>
        <v>0</v>
      </c>
      <c r="AX157" s="21">
        <f t="shared" si="223"/>
        <v>0</v>
      </c>
      <c r="AY157" s="21">
        <f t="shared" si="223"/>
        <v>0</v>
      </c>
      <c r="AZ157" s="21">
        <f t="shared" si="223"/>
        <v>0</v>
      </c>
      <c r="BA157" s="21">
        <f t="shared" si="223"/>
        <v>0</v>
      </c>
      <c r="BB157" s="21">
        <f t="shared" si="223"/>
        <v>0</v>
      </c>
      <c r="BC157" s="21">
        <f t="shared" si="223"/>
        <v>0</v>
      </c>
      <c r="BD157" s="21">
        <f t="shared" si="223"/>
        <v>0</v>
      </c>
      <c r="BE157" s="21">
        <f t="shared" si="223"/>
        <v>0</v>
      </c>
      <c r="BF157" s="21">
        <f t="shared" si="223"/>
        <v>0</v>
      </c>
      <c r="BG157" s="21">
        <f t="shared" si="223"/>
        <v>0</v>
      </c>
      <c r="BH157" s="21">
        <f t="shared" si="223"/>
        <v>0</v>
      </c>
      <c r="BI157" s="21">
        <f t="shared" si="223"/>
        <v>0</v>
      </c>
      <c r="BJ157" s="21">
        <f t="shared" si="223"/>
        <v>0</v>
      </c>
      <c r="BK157" s="21">
        <f t="shared" si="223"/>
        <v>0</v>
      </c>
      <c r="BL157" s="21">
        <f t="shared" si="223"/>
        <v>0</v>
      </c>
      <c r="BM157" s="21">
        <f t="shared" si="223"/>
        <v>0</v>
      </c>
      <c r="BN157" s="21">
        <f t="shared" si="223"/>
        <v>0</v>
      </c>
      <c r="BO157" s="21">
        <f t="shared" si="223"/>
        <v>0</v>
      </c>
      <c r="BP157" s="21">
        <f t="shared" si="223"/>
        <v>0</v>
      </c>
      <c r="BQ157" s="21">
        <f t="shared" ref="BQ157:CO157" si="224">IF(BQ155=$D$142,SUMIFS(156:156,155:155,"&lt;="&amp;$D$142,154:154,BQ154),0)</f>
        <v>0</v>
      </c>
      <c r="BR157" s="21">
        <f t="shared" si="224"/>
        <v>0</v>
      </c>
      <c r="BS157" s="21">
        <f t="shared" si="224"/>
        <v>0</v>
      </c>
      <c r="BT157" s="21">
        <f t="shared" si="224"/>
        <v>0</v>
      </c>
      <c r="BU157" s="21">
        <f t="shared" si="224"/>
        <v>0</v>
      </c>
      <c r="BV157" s="21">
        <f t="shared" si="224"/>
        <v>0</v>
      </c>
      <c r="BW157" s="21">
        <f t="shared" si="224"/>
        <v>0</v>
      </c>
      <c r="BX157" s="21">
        <f t="shared" si="224"/>
        <v>0</v>
      </c>
      <c r="BY157" s="21">
        <f t="shared" si="224"/>
        <v>0</v>
      </c>
      <c r="BZ157" s="21">
        <f t="shared" si="224"/>
        <v>0</v>
      </c>
      <c r="CA157" s="21">
        <f t="shared" si="224"/>
        <v>0</v>
      </c>
      <c r="CB157" s="21">
        <f t="shared" si="224"/>
        <v>0</v>
      </c>
      <c r="CC157" s="21">
        <f t="shared" si="224"/>
        <v>0</v>
      </c>
      <c r="CD157" s="21">
        <f t="shared" si="224"/>
        <v>0</v>
      </c>
      <c r="CE157" s="21">
        <f t="shared" si="224"/>
        <v>0</v>
      </c>
      <c r="CF157" s="21">
        <f t="shared" si="224"/>
        <v>0</v>
      </c>
      <c r="CG157" s="21">
        <f t="shared" si="224"/>
        <v>0</v>
      </c>
      <c r="CH157" s="21">
        <f t="shared" si="224"/>
        <v>0</v>
      </c>
      <c r="CI157" s="21">
        <f t="shared" si="224"/>
        <v>0</v>
      </c>
      <c r="CJ157" s="21">
        <f t="shared" si="224"/>
        <v>0</v>
      </c>
      <c r="CK157" s="21">
        <f t="shared" si="224"/>
        <v>0</v>
      </c>
      <c r="CL157" s="21">
        <f t="shared" si="224"/>
        <v>0</v>
      </c>
      <c r="CM157" s="21">
        <f t="shared" si="224"/>
        <v>0</v>
      </c>
      <c r="CN157" s="21">
        <f t="shared" si="224"/>
        <v>0</v>
      </c>
      <c r="CO157" s="21">
        <f t="shared" si="224"/>
        <v>0</v>
      </c>
    </row>
    <row r="158" spans="2:93">
      <c r="C158" t="s">
        <v>448</v>
      </c>
      <c r="D158" s="21">
        <f>IF(D155=$D$143,SUMIFS(156:156,155:155,"&lt;="&amp;$D$143,155:155,"&gt;"&amp;$D$142),0)</f>
        <v>0</v>
      </c>
      <c r="E158" s="21">
        <f t="shared" ref="E158:BP158" si="225">IF(E155=$D$143,SUMIFS(156:156,155:155,"&lt;="&amp;$D$143,155:155,"&gt;"&amp;$D$142),0)</f>
        <v>0</v>
      </c>
      <c r="F158" s="21">
        <f t="shared" si="225"/>
        <v>0</v>
      </c>
      <c r="G158" s="21">
        <f t="shared" si="225"/>
        <v>0</v>
      </c>
      <c r="H158" s="21">
        <f t="shared" si="225"/>
        <v>0</v>
      </c>
      <c r="I158" s="21">
        <f t="shared" si="225"/>
        <v>0</v>
      </c>
      <c r="J158" s="21">
        <f t="shared" si="225"/>
        <v>0</v>
      </c>
      <c r="K158" s="21">
        <f t="shared" si="225"/>
        <v>0</v>
      </c>
      <c r="L158" s="21">
        <f t="shared" si="225"/>
        <v>0</v>
      </c>
      <c r="M158" s="21">
        <f t="shared" si="225"/>
        <v>0</v>
      </c>
      <c r="N158" s="21">
        <f t="shared" si="225"/>
        <v>0</v>
      </c>
      <c r="O158" s="21">
        <f t="shared" si="225"/>
        <v>0</v>
      </c>
      <c r="P158" s="21">
        <f t="shared" si="225"/>
        <v>0</v>
      </c>
      <c r="Q158" s="21">
        <f t="shared" si="225"/>
        <v>0</v>
      </c>
      <c r="R158" s="21">
        <f t="shared" si="225"/>
        <v>0</v>
      </c>
      <c r="S158" s="21">
        <f t="shared" si="225"/>
        <v>0</v>
      </c>
      <c r="T158" s="21">
        <f t="shared" si="225"/>
        <v>0</v>
      </c>
      <c r="U158" s="21">
        <f t="shared" si="225"/>
        <v>0</v>
      </c>
      <c r="V158" s="21">
        <f t="shared" si="225"/>
        <v>0</v>
      </c>
      <c r="W158" s="21">
        <f t="shared" si="225"/>
        <v>0</v>
      </c>
      <c r="X158" s="21">
        <f t="shared" si="225"/>
        <v>0</v>
      </c>
      <c r="Y158" s="21">
        <f t="shared" si="225"/>
        <v>0</v>
      </c>
      <c r="Z158" s="21">
        <f t="shared" si="225"/>
        <v>0</v>
      </c>
      <c r="AA158" s="21">
        <f t="shared" si="225"/>
        <v>0</v>
      </c>
      <c r="AB158" s="21">
        <f t="shared" si="225"/>
        <v>0</v>
      </c>
      <c r="AC158" s="21">
        <f t="shared" si="225"/>
        <v>0</v>
      </c>
      <c r="AD158" s="21">
        <f t="shared" si="225"/>
        <v>0</v>
      </c>
      <c r="AE158" s="21">
        <f t="shared" si="225"/>
        <v>0</v>
      </c>
      <c r="AF158" s="21">
        <f t="shared" si="225"/>
        <v>119684.17879213128</v>
      </c>
      <c r="AG158" s="21">
        <f t="shared" si="225"/>
        <v>0</v>
      </c>
      <c r="AH158" s="21">
        <f t="shared" si="225"/>
        <v>0</v>
      </c>
      <c r="AI158" s="21">
        <f t="shared" si="225"/>
        <v>0</v>
      </c>
      <c r="AJ158" s="21">
        <f t="shared" si="225"/>
        <v>0</v>
      </c>
      <c r="AK158" s="21">
        <f t="shared" si="225"/>
        <v>0</v>
      </c>
      <c r="AL158" s="21">
        <f t="shared" si="225"/>
        <v>0</v>
      </c>
      <c r="AM158" s="21">
        <f t="shared" si="225"/>
        <v>0</v>
      </c>
      <c r="AN158" s="21">
        <f t="shared" si="225"/>
        <v>0</v>
      </c>
      <c r="AO158" s="21">
        <f t="shared" si="225"/>
        <v>0</v>
      </c>
      <c r="AP158" s="21">
        <f t="shared" si="225"/>
        <v>0</v>
      </c>
      <c r="AQ158" s="21">
        <f t="shared" si="225"/>
        <v>0</v>
      </c>
      <c r="AR158" s="21">
        <f t="shared" si="225"/>
        <v>0</v>
      </c>
      <c r="AS158" s="21">
        <f t="shared" si="225"/>
        <v>0</v>
      </c>
      <c r="AT158" s="21">
        <f t="shared" si="225"/>
        <v>0</v>
      </c>
      <c r="AU158" s="21">
        <f t="shared" si="225"/>
        <v>0</v>
      </c>
      <c r="AV158" s="21">
        <f t="shared" si="225"/>
        <v>0</v>
      </c>
      <c r="AW158" s="21">
        <f t="shared" si="225"/>
        <v>0</v>
      </c>
      <c r="AX158" s="21">
        <f t="shared" si="225"/>
        <v>0</v>
      </c>
      <c r="AY158" s="21">
        <f t="shared" si="225"/>
        <v>0</v>
      </c>
      <c r="AZ158" s="21">
        <f t="shared" si="225"/>
        <v>0</v>
      </c>
      <c r="BA158" s="21">
        <f t="shared" si="225"/>
        <v>0</v>
      </c>
      <c r="BB158" s="21">
        <f t="shared" si="225"/>
        <v>0</v>
      </c>
      <c r="BC158" s="21">
        <f t="shared" si="225"/>
        <v>0</v>
      </c>
      <c r="BD158" s="21">
        <f t="shared" si="225"/>
        <v>0</v>
      </c>
      <c r="BE158" s="21">
        <f t="shared" si="225"/>
        <v>0</v>
      </c>
      <c r="BF158" s="21">
        <f t="shared" si="225"/>
        <v>0</v>
      </c>
      <c r="BG158" s="21">
        <f t="shared" si="225"/>
        <v>0</v>
      </c>
      <c r="BH158" s="21">
        <f t="shared" si="225"/>
        <v>0</v>
      </c>
      <c r="BI158" s="21">
        <f t="shared" si="225"/>
        <v>0</v>
      </c>
      <c r="BJ158" s="21">
        <f t="shared" si="225"/>
        <v>0</v>
      </c>
      <c r="BK158" s="21">
        <f t="shared" si="225"/>
        <v>0</v>
      </c>
      <c r="BL158" s="21">
        <f t="shared" si="225"/>
        <v>0</v>
      </c>
      <c r="BM158" s="21">
        <f t="shared" si="225"/>
        <v>0</v>
      </c>
      <c r="BN158" s="21">
        <f t="shared" si="225"/>
        <v>0</v>
      </c>
      <c r="BO158" s="21">
        <f t="shared" si="225"/>
        <v>0</v>
      </c>
      <c r="BP158" s="21">
        <f t="shared" si="225"/>
        <v>0</v>
      </c>
      <c r="BQ158" s="21">
        <f t="shared" ref="BQ158:CO158" si="226">IF(BQ155=$D$143,SUMIFS(156:156,155:155,"&lt;="&amp;$D$143,155:155,"&gt;"&amp;$D$142),0)</f>
        <v>0</v>
      </c>
      <c r="BR158" s="21">
        <f t="shared" si="226"/>
        <v>0</v>
      </c>
      <c r="BS158" s="21">
        <f t="shared" si="226"/>
        <v>0</v>
      </c>
      <c r="BT158" s="21">
        <f t="shared" si="226"/>
        <v>0</v>
      </c>
      <c r="BU158" s="21">
        <f t="shared" si="226"/>
        <v>0</v>
      </c>
      <c r="BV158" s="21">
        <f t="shared" si="226"/>
        <v>0</v>
      </c>
      <c r="BW158" s="21">
        <f t="shared" si="226"/>
        <v>0</v>
      </c>
      <c r="BX158" s="21">
        <f t="shared" si="226"/>
        <v>0</v>
      </c>
      <c r="BY158" s="21">
        <f t="shared" si="226"/>
        <v>0</v>
      </c>
      <c r="BZ158" s="21">
        <f t="shared" si="226"/>
        <v>0</v>
      </c>
      <c r="CA158" s="21">
        <f t="shared" si="226"/>
        <v>0</v>
      </c>
      <c r="CB158" s="21">
        <f t="shared" si="226"/>
        <v>0</v>
      </c>
      <c r="CC158" s="21">
        <f t="shared" si="226"/>
        <v>0</v>
      </c>
      <c r="CD158" s="21">
        <f t="shared" si="226"/>
        <v>0</v>
      </c>
      <c r="CE158" s="21">
        <f t="shared" si="226"/>
        <v>0</v>
      </c>
      <c r="CF158" s="21">
        <f t="shared" si="226"/>
        <v>0</v>
      </c>
      <c r="CG158" s="21">
        <f t="shared" si="226"/>
        <v>0</v>
      </c>
      <c r="CH158" s="21">
        <f t="shared" si="226"/>
        <v>0</v>
      </c>
      <c r="CI158" s="21">
        <f t="shared" si="226"/>
        <v>0</v>
      </c>
      <c r="CJ158" s="21">
        <f t="shared" si="226"/>
        <v>0</v>
      </c>
      <c r="CK158" s="21">
        <f t="shared" si="226"/>
        <v>0</v>
      </c>
      <c r="CL158" s="21">
        <f t="shared" si="226"/>
        <v>0</v>
      </c>
      <c r="CM158" s="21">
        <f t="shared" si="226"/>
        <v>0</v>
      </c>
      <c r="CN158" s="21">
        <f t="shared" si="226"/>
        <v>0</v>
      </c>
      <c r="CO158" s="21">
        <f t="shared" si="226"/>
        <v>0</v>
      </c>
    </row>
    <row r="159" spans="2:93">
      <c r="C159" t="s">
        <v>449</v>
      </c>
      <c r="D159" s="21">
        <f>IF(D154&lt;YEAR($D$142),IF(MONTH(D155)=12,SUMIF(154:154,D154,156:156),0),0)</f>
        <v>0</v>
      </c>
      <c r="E159" s="21">
        <f t="shared" ref="E159:BP159" si="227">IF(E154&lt;YEAR($D$142),IF(MONTH(E155)=12,SUMIF(154:154,E154,156:156),0),0)</f>
        <v>0</v>
      </c>
      <c r="F159" s="21">
        <f t="shared" si="227"/>
        <v>0</v>
      </c>
      <c r="G159" s="21">
        <f t="shared" si="227"/>
        <v>0</v>
      </c>
      <c r="H159" s="21">
        <f t="shared" si="227"/>
        <v>0</v>
      </c>
      <c r="I159" s="21">
        <f t="shared" si="227"/>
        <v>0</v>
      </c>
      <c r="J159" s="21">
        <f t="shared" si="227"/>
        <v>0</v>
      </c>
      <c r="K159" s="21">
        <f t="shared" si="227"/>
        <v>72913.756048456271</v>
      </c>
      <c r="L159" s="21">
        <f t="shared" si="227"/>
        <v>0</v>
      </c>
      <c r="M159" s="21">
        <f t="shared" si="227"/>
        <v>0</v>
      </c>
      <c r="N159" s="21">
        <f t="shared" si="227"/>
        <v>0</v>
      </c>
      <c r="O159" s="21">
        <f t="shared" si="227"/>
        <v>0</v>
      </c>
      <c r="P159" s="21">
        <f t="shared" si="227"/>
        <v>0</v>
      </c>
      <c r="Q159" s="21">
        <f t="shared" si="227"/>
        <v>0</v>
      </c>
      <c r="R159" s="21">
        <f t="shared" si="227"/>
        <v>0</v>
      </c>
      <c r="S159" s="21">
        <f t="shared" si="227"/>
        <v>0</v>
      </c>
      <c r="T159" s="21">
        <f t="shared" si="227"/>
        <v>0</v>
      </c>
      <c r="U159" s="21">
        <f t="shared" si="227"/>
        <v>0</v>
      </c>
      <c r="V159" s="21">
        <f t="shared" si="227"/>
        <v>0</v>
      </c>
      <c r="W159" s="21">
        <f t="shared" si="227"/>
        <v>0</v>
      </c>
      <c r="X159" s="21">
        <f t="shared" si="227"/>
        <v>0</v>
      </c>
      <c r="Y159" s="21">
        <f t="shared" si="227"/>
        <v>0</v>
      </c>
      <c r="Z159" s="21">
        <f t="shared" si="227"/>
        <v>0</v>
      </c>
      <c r="AA159" s="21">
        <f t="shared" si="227"/>
        <v>0</v>
      </c>
      <c r="AB159" s="21">
        <f t="shared" si="227"/>
        <v>0</v>
      </c>
      <c r="AC159" s="21">
        <f t="shared" si="227"/>
        <v>0</v>
      </c>
      <c r="AD159" s="21">
        <f t="shared" si="227"/>
        <v>0</v>
      </c>
      <c r="AE159" s="21">
        <f t="shared" si="227"/>
        <v>0</v>
      </c>
      <c r="AF159" s="21">
        <f t="shared" si="227"/>
        <v>0</v>
      </c>
      <c r="AG159" s="21">
        <f t="shared" si="227"/>
        <v>0</v>
      </c>
      <c r="AH159" s="21">
        <f t="shared" si="227"/>
        <v>0</v>
      </c>
      <c r="AI159" s="21">
        <f t="shared" si="227"/>
        <v>0</v>
      </c>
      <c r="AJ159" s="21">
        <f t="shared" si="227"/>
        <v>0</v>
      </c>
      <c r="AK159" s="21">
        <f t="shared" si="227"/>
        <v>0</v>
      </c>
      <c r="AL159" s="21">
        <f t="shared" si="227"/>
        <v>0</v>
      </c>
      <c r="AM159" s="21">
        <f t="shared" si="227"/>
        <v>0</v>
      </c>
      <c r="AN159" s="21">
        <f t="shared" si="227"/>
        <v>0</v>
      </c>
      <c r="AO159" s="21">
        <f t="shared" si="227"/>
        <v>0</v>
      </c>
      <c r="AP159" s="21">
        <f t="shared" si="227"/>
        <v>0</v>
      </c>
      <c r="AQ159" s="21">
        <f t="shared" si="227"/>
        <v>0</v>
      </c>
      <c r="AR159" s="21">
        <f t="shared" si="227"/>
        <v>0</v>
      </c>
      <c r="AS159" s="21">
        <f t="shared" si="227"/>
        <v>0</v>
      </c>
      <c r="AT159" s="21">
        <f t="shared" si="227"/>
        <v>0</v>
      </c>
      <c r="AU159" s="21">
        <f t="shared" si="227"/>
        <v>0</v>
      </c>
      <c r="AV159" s="21">
        <f t="shared" si="227"/>
        <v>0</v>
      </c>
      <c r="AW159" s="21">
        <f t="shared" si="227"/>
        <v>0</v>
      </c>
      <c r="AX159" s="21">
        <f t="shared" si="227"/>
        <v>0</v>
      </c>
      <c r="AY159" s="21">
        <f t="shared" si="227"/>
        <v>0</v>
      </c>
      <c r="AZ159" s="21">
        <f t="shared" si="227"/>
        <v>0</v>
      </c>
      <c r="BA159" s="21">
        <f t="shared" si="227"/>
        <v>0</v>
      </c>
      <c r="BB159" s="21">
        <f t="shared" si="227"/>
        <v>0</v>
      </c>
      <c r="BC159" s="21">
        <f t="shared" si="227"/>
        <v>0</v>
      </c>
      <c r="BD159" s="21">
        <f t="shared" si="227"/>
        <v>0</v>
      </c>
      <c r="BE159" s="21">
        <f t="shared" si="227"/>
        <v>0</v>
      </c>
      <c r="BF159" s="21">
        <f t="shared" si="227"/>
        <v>0</v>
      </c>
      <c r="BG159" s="21">
        <f t="shared" si="227"/>
        <v>0</v>
      </c>
      <c r="BH159" s="21">
        <f t="shared" si="227"/>
        <v>0</v>
      </c>
      <c r="BI159" s="21">
        <f t="shared" si="227"/>
        <v>0</v>
      </c>
      <c r="BJ159" s="21">
        <f t="shared" si="227"/>
        <v>0</v>
      </c>
      <c r="BK159" s="21">
        <f t="shared" si="227"/>
        <v>0</v>
      </c>
      <c r="BL159" s="21">
        <f t="shared" si="227"/>
        <v>0</v>
      </c>
      <c r="BM159" s="21">
        <f t="shared" si="227"/>
        <v>0</v>
      </c>
      <c r="BN159" s="21">
        <f t="shared" si="227"/>
        <v>0</v>
      </c>
      <c r="BO159" s="21">
        <f t="shared" si="227"/>
        <v>0</v>
      </c>
      <c r="BP159" s="21">
        <f t="shared" si="227"/>
        <v>0</v>
      </c>
      <c r="BQ159" s="21">
        <f t="shared" ref="BQ159:CO159" si="228">IF(BQ154&lt;YEAR($D$142),IF(MONTH(BQ155)=12,SUMIF(154:154,BQ154,156:156),0),0)</f>
        <v>0</v>
      </c>
      <c r="BR159" s="21">
        <f t="shared" si="228"/>
        <v>0</v>
      </c>
      <c r="BS159" s="21">
        <f t="shared" si="228"/>
        <v>0</v>
      </c>
      <c r="BT159" s="21">
        <f t="shared" si="228"/>
        <v>0</v>
      </c>
      <c r="BU159" s="21">
        <f t="shared" si="228"/>
        <v>0</v>
      </c>
      <c r="BV159" s="21">
        <f t="shared" si="228"/>
        <v>0</v>
      </c>
      <c r="BW159" s="21">
        <f t="shared" si="228"/>
        <v>0</v>
      </c>
      <c r="BX159" s="21">
        <f t="shared" si="228"/>
        <v>0</v>
      </c>
      <c r="BY159" s="21">
        <f t="shared" si="228"/>
        <v>0</v>
      </c>
      <c r="BZ159" s="21">
        <f t="shared" si="228"/>
        <v>0</v>
      </c>
      <c r="CA159" s="21">
        <f t="shared" si="228"/>
        <v>0</v>
      </c>
      <c r="CB159" s="21">
        <f t="shared" si="228"/>
        <v>0</v>
      </c>
      <c r="CC159" s="21">
        <f t="shared" si="228"/>
        <v>0</v>
      </c>
      <c r="CD159" s="21">
        <f t="shared" si="228"/>
        <v>0</v>
      </c>
      <c r="CE159" s="21">
        <f t="shared" si="228"/>
        <v>0</v>
      </c>
      <c r="CF159" s="21">
        <f t="shared" si="228"/>
        <v>0</v>
      </c>
      <c r="CG159" s="21">
        <f t="shared" si="228"/>
        <v>0</v>
      </c>
      <c r="CH159" s="21">
        <f t="shared" si="228"/>
        <v>0</v>
      </c>
      <c r="CI159" s="21">
        <f t="shared" si="228"/>
        <v>0</v>
      </c>
      <c r="CJ159" s="21">
        <f t="shared" si="228"/>
        <v>0</v>
      </c>
      <c r="CK159" s="21">
        <f t="shared" si="228"/>
        <v>0</v>
      </c>
      <c r="CL159" s="21">
        <f t="shared" si="228"/>
        <v>0</v>
      </c>
      <c r="CM159" s="21">
        <f t="shared" si="228"/>
        <v>0</v>
      </c>
      <c r="CN159" s="21">
        <f t="shared" si="228"/>
        <v>0</v>
      </c>
      <c r="CO159" s="21">
        <f t="shared" si="228"/>
        <v>0</v>
      </c>
    </row>
    <row r="160" spans="2:93">
      <c r="C160" t="s">
        <v>450</v>
      </c>
      <c r="D160" s="21">
        <f>SUM(D157:D159)</f>
        <v>0</v>
      </c>
      <c r="E160" s="21">
        <f t="shared" ref="E160:BP160" si="229">SUM(E157:E159)</f>
        <v>0</v>
      </c>
      <c r="F160" s="21">
        <f t="shared" si="229"/>
        <v>0</v>
      </c>
      <c r="G160" s="21">
        <f t="shared" si="229"/>
        <v>0</v>
      </c>
      <c r="H160" s="21">
        <f t="shared" si="229"/>
        <v>0</v>
      </c>
      <c r="I160" s="21">
        <f t="shared" si="229"/>
        <v>0</v>
      </c>
      <c r="J160" s="21">
        <f t="shared" si="229"/>
        <v>0</v>
      </c>
      <c r="K160" s="21">
        <f t="shared" si="229"/>
        <v>72913.756048456271</v>
      </c>
      <c r="L160" s="21">
        <f t="shared" si="229"/>
        <v>0</v>
      </c>
      <c r="M160" s="21">
        <f t="shared" si="229"/>
        <v>0</v>
      </c>
      <c r="N160" s="21">
        <f t="shared" si="229"/>
        <v>0</v>
      </c>
      <c r="O160" s="21">
        <f t="shared" si="229"/>
        <v>0</v>
      </c>
      <c r="P160" s="21">
        <f t="shared" si="229"/>
        <v>0</v>
      </c>
      <c r="Q160" s="21">
        <f t="shared" si="229"/>
        <v>0</v>
      </c>
      <c r="R160" s="21">
        <f t="shared" si="229"/>
        <v>0</v>
      </c>
      <c r="S160" s="21">
        <f t="shared" si="229"/>
        <v>0</v>
      </c>
      <c r="T160" s="21">
        <f t="shared" si="229"/>
        <v>84380.837244854221</v>
      </c>
      <c r="U160" s="21">
        <f t="shared" si="229"/>
        <v>0</v>
      </c>
      <c r="V160" s="21">
        <f t="shared" si="229"/>
        <v>0</v>
      </c>
      <c r="W160" s="21">
        <f t="shared" si="229"/>
        <v>0</v>
      </c>
      <c r="X160" s="21">
        <f t="shared" si="229"/>
        <v>0</v>
      </c>
      <c r="Y160" s="21">
        <f t="shared" si="229"/>
        <v>0</v>
      </c>
      <c r="Z160" s="21">
        <f t="shared" si="229"/>
        <v>0</v>
      </c>
      <c r="AA160" s="21">
        <f t="shared" si="229"/>
        <v>0</v>
      </c>
      <c r="AB160" s="21">
        <f t="shared" si="229"/>
        <v>0</v>
      </c>
      <c r="AC160" s="21">
        <f t="shared" si="229"/>
        <v>0</v>
      </c>
      <c r="AD160" s="21">
        <f t="shared" si="229"/>
        <v>0</v>
      </c>
      <c r="AE160" s="21">
        <f t="shared" si="229"/>
        <v>0</v>
      </c>
      <c r="AF160" s="21">
        <f t="shared" si="229"/>
        <v>119684.17879213128</v>
      </c>
      <c r="AG160" s="21">
        <f t="shared" si="229"/>
        <v>0</v>
      </c>
      <c r="AH160" s="21">
        <f t="shared" si="229"/>
        <v>0</v>
      </c>
      <c r="AI160" s="21">
        <f t="shared" si="229"/>
        <v>0</v>
      </c>
      <c r="AJ160" s="21">
        <f t="shared" si="229"/>
        <v>0</v>
      </c>
      <c r="AK160" s="21">
        <f t="shared" si="229"/>
        <v>0</v>
      </c>
      <c r="AL160" s="21">
        <f t="shared" si="229"/>
        <v>0</v>
      </c>
      <c r="AM160" s="21">
        <f t="shared" si="229"/>
        <v>0</v>
      </c>
      <c r="AN160" s="21">
        <f t="shared" si="229"/>
        <v>0</v>
      </c>
      <c r="AO160" s="21">
        <f t="shared" si="229"/>
        <v>0</v>
      </c>
      <c r="AP160" s="21">
        <f t="shared" si="229"/>
        <v>0</v>
      </c>
      <c r="AQ160" s="21">
        <f t="shared" si="229"/>
        <v>0</v>
      </c>
      <c r="AR160" s="21">
        <f t="shared" si="229"/>
        <v>0</v>
      </c>
      <c r="AS160" s="21">
        <f t="shared" si="229"/>
        <v>0</v>
      </c>
      <c r="AT160" s="21">
        <f t="shared" si="229"/>
        <v>0</v>
      </c>
      <c r="AU160" s="21">
        <f t="shared" si="229"/>
        <v>0</v>
      </c>
      <c r="AV160" s="21">
        <f t="shared" si="229"/>
        <v>0</v>
      </c>
      <c r="AW160" s="21">
        <f t="shared" si="229"/>
        <v>0</v>
      </c>
      <c r="AX160" s="21">
        <f t="shared" si="229"/>
        <v>0</v>
      </c>
      <c r="AY160" s="21">
        <f t="shared" si="229"/>
        <v>0</v>
      </c>
      <c r="AZ160" s="21">
        <f t="shared" si="229"/>
        <v>0</v>
      </c>
      <c r="BA160" s="21">
        <f t="shared" si="229"/>
        <v>0</v>
      </c>
      <c r="BB160" s="21">
        <f t="shared" si="229"/>
        <v>0</v>
      </c>
      <c r="BC160" s="21">
        <f t="shared" si="229"/>
        <v>0</v>
      </c>
      <c r="BD160" s="21">
        <f t="shared" si="229"/>
        <v>0</v>
      </c>
      <c r="BE160" s="21">
        <f t="shared" si="229"/>
        <v>0</v>
      </c>
      <c r="BF160" s="21">
        <f t="shared" si="229"/>
        <v>0</v>
      </c>
      <c r="BG160" s="21">
        <f t="shared" si="229"/>
        <v>0</v>
      </c>
      <c r="BH160" s="21">
        <f t="shared" si="229"/>
        <v>0</v>
      </c>
      <c r="BI160" s="21">
        <f t="shared" si="229"/>
        <v>0</v>
      </c>
      <c r="BJ160" s="21">
        <f t="shared" si="229"/>
        <v>0</v>
      </c>
      <c r="BK160" s="21">
        <f t="shared" si="229"/>
        <v>0</v>
      </c>
      <c r="BL160" s="21">
        <f t="shared" si="229"/>
        <v>0</v>
      </c>
      <c r="BM160" s="21">
        <f t="shared" si="229"/>
        <v>0</v>
      </c>
      <c r="BN160" s="21">
        <f t="shared" si="229"/>
        <v>0</v>
      </c>
      <c r="BO160" s="21">
        <f t="shared" si="229"/>
        <v>0</v>
      </c>
      <c r="BP160" s="21">
        <f t="shared" si="229"/>
        <v>0</v>
      </c>
      <c r="BQ160" s="21">
        <f t="shared" ref="BQ160:CO160" si="230">SUM(BQ157:BQ159)</f>
        <v>0</v>
      </c>
      <c r="BR160" s="21">
        <f t="shared" si="230"/>
        <v>0</v>
      </c>
      <c r="BS160" s="21">
        <f t="shared" si="230"/>
        <v>0</v>
      </c>
      <c r="BT160" s="21">
        <f t="shared" si="230"/>
        <v>0</v>
      </c>
      <c r="BU160" s="21">
        <f t="shared" si="230"/>
        <v>0</v>
      </c>
      <c r="BV160" s="21">
        <f t="shared" si="230"/>
        <v>0</v>
      </c>
      <c r="BW160" s="21">
        <f t="shared" si="230"/>
        <v>0</v>
      </c>
      <c r="BX160" s="21">
        <f t="shared" si="230"/>
        <v>0</v>
      </c>
      <c r="BY160" s="21">
        <f t="shared" si="230"/>
        <v>0</v>
      </c>
      <c r="BZ160" s="21">
        <f t="shared" si="230"/>
        <v>0</v>
      </c>
      <c r="CA160" s="21">
        <f t="shared" si="230"/>
        <v>0</v>
      </c>
      <c r="CB160" s="21">
        <f t="shared" si="230"/>
        <v>0</v>
      </c>
      <c r="CC160" s="21">
        <f t="shared" si="230"/>
        <v>0</v>
      </c>
      <c r="CD160" s="21">
        <f t="shared" si="230"/>
        <v>0</v>
      </c>
      <c r="CE160" s="21">
        <f t="shared" si="230"/>
        <v>0</v>
      </c>
      <c r="CF160" s="21">
        <f t="shared" si="230"/>
        <v>0</v>
      </c>
      <c r="CG160" s="21">
        <f t="shared" si="230"/>
        <v>0</v>
      </c>
      <c r="CH160" s="21">
        <f t="shared" si="230"/>
        <v>0</v>
      </c>
      <c r="CI160" s="21">
        <f t="shared" si="230"/>
        <v>0</v>
      </c>
      <c r="CJ160" s="21">
        <f t="shared" si="230"/>
        <v>0</v>
      </c>
      <c r="CK160" s="21">
        <f t="shared" si="230"/>
        <v>0</v>
      </c>
      <c r="CL160" s="21">
        <f t="shared" si="230"/>
        <v>0</v>
      </c>
      <c r="CM160" s="21">
        <f t="shared" si="230"/>
        <v>0</v>
      </c>
      <c r="CN160" s="21">
        <f t="shared" si="230"/>
        <v>0</v>
      </c>
      <c r="CO160" s="21">
        <f t="shared" si="230"/>
        <v>0</v>
      </c>
    </row>
    <row r="161" spans="1:93"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  <c r="AD161" s="21"/>
      <c r="AE161" s="21"/>
      <c r="AF161" s="21"/>
      <c r="AG161" s="21"/>
      <c r="AH161" s="21"/>
      <c r="AI161" s="21"/>
      <c r="AJ161" s="21"/>
      <c r="AK161" s="21"/>
      <c r="AL161" s="21"/>
      <c r="AM161" s="21"/>
      <c r="AN161" s="21"/>
      <c r="AO161" s="21"/>
      <c r="AP161" s="21"/>
      <c r="AQ161" s="21"/>
      <c r="AR161" s="21"/>
      <c r="AS161" s="21"/>
      <c r="AT161" s="21"/>
      <c r="AU161" s="21"/>
      <c r="AV161" s="21"/>
      <c r="AW161" s="21"/>
      <c r="AX161" s="21"/>
      <c r="AY161" s="21"/>
      <c r="AZ161" s="21"/>
      <c r="BA161" s="21"/>
      <c r="BB161" s="21"/>
      <c r="BC161" s="21"/>
      <c r="BD161" s="21"/>
      <c r="BE161" s="21"/>
      <c r="BF161" s="21"/>
      <c r="BG161" s="21"/>
      <c r="BH161" s="21"/>
      <c r="BI161" s="21"/>
      <c r="BJ161" s="21"/>
      <c r="BK161" s="21"/>
      <c r="BL161" s="21"/>
      <c r="BM161" s="21"/>
      <c r="BN161" s="21"/>
      <c r="BO161" s="21"/>
      <c r="BP161" s="21"/>
      <c r="BQ161" s="21"/>
      <c r="BR161" s="21"/>
      <c r="BS161" s="21"/>
      <c r="BT161" s="21"/>
      <c r="BU161" s="21"/>
      <c r="BV161" s="21"/>
      <c r="BW161" s="21"/>
      <c r="BX161" s="21"/>
      <c r="BY161" s="21"/>
      <c r="BZ161" s="21"/>
      <c r="CA161" s="21"/>
      <c r="CB161" s="21"/>
      <c r="CC161" s="21"/>
      <c r="CD161" s="21"/>
      <c r="CE161" s="21"/>
      <c r="CF161" s="21"/>
      <c r="CG161" s="21"/>
      <c r="CH161" s="21"/>
      <c r="CI161" s="21"/>
      <c r="CJ161" s="21"/>
      <c r="CK161" s="21"/>
      <c r="CL161" s="21"/>
      <c r="CM161" s="21"/>
      <c r="CN161" s="21"/>
      <c r="CO161" s="21"/>
    </row>
    <row r="163" spans="1:93">
      <c r="A163" s="122" t="s">
        <v>316</v>
      </c>
      <c r="B163" t="s">
        <v>92</v>
      </c>
      <c r="C163" t="s">
        <v>55</v>
      </c>
      <c r="D163" s="64">
        <v>42036</v>
      </c>
    </row>
    <row r="164" spans="1:93">
      <c r="C164" t="s">
        <v>176</v>
      </c>
      <c r="D164" s="64">
        <v>42979</v>
      </c>
    </row>
    <row r="165" spans="1:93">
      <c r="C165" t="s">
        <v>189</v>
      </c>
      <c r="D165" s="6">
        <v>2544</v>
      </c>
    </row>
    <row r="166" spans="1:93">
      <c r="C166" t="s">
        <v>352</v>
      </c>
      <c r="D166" s="85">
        <v>0.6</v>
      </c>
    </row>
    <row r="167" spans="1:93">
      <c r="C167" t="s">
        <v>353</v>
      </c>
      <c r="D167" s="85">
        <v>0.4</v>
      </c>
    </row>
    <row r="168" spans="1:93">
      <c r="C168" t="s">
        <v>352</v>
      </c>
      <c r="D168" s="152">
        <f>D165*D166</f>
        <v>1526.3999999999999</v>
      </c>
    </row>
    <row r="169" spans="1:93">
      <c r="C169" t="s">
        <v>353</v>
      </c>
      <c r="D169" s="152">
        <f>D165*D167</f>
        <v>1017.6</v>
      </c>
    </row>
    <row r="170" spans="1:93">
      <c r="C170" s="2" t="s">
        <v>122</v>
      </c>
      <c r="D170" s="73">
        <f>D163</f>
        <v>42036</v>
      </c>
      <c r="E170" s="73">
        <f>EDATE(D170,1)</f>
        <v>42064</v>
      </c>
      <c r="F170" s="73">
        <f t="shared" ref="F170:BQ170" si="231">EDATE(E170,1)</f>
        <v>42095</v>
      </c>
      <c r="G170" s="73">
        <f t="shared" si="231"/>
        <v>42125</v>
      </c>
      <c r="H170" s="73">
        <f t="shared" si="231"/>
        <v>42156</v>
      </c>
      <c r="I170" s="73">
        <f t="shared" si="231"/>
        <v>42186</v>
      </c>
      <c r="J170" s="73">
        <f t="shared" si="231"/>
        <v>42217</v>
      </c>
      <c r="K170" s="73">
        <f t="shared" si="231"/>
        <v>42248</v>
      </c>
      <c r="L170" s="73">
        <f t="shared" si="231"/>
        <v>42278</v>
      </c>
      <c r="M170" s="73">
        <f t="shared" si="231"/>
        <v>42309</v>
      </c>
      <c r="N170" s="73">
        <f t="shared" si="231"/>
        <v>42339</v>
      </c>
      <c r="O170" s="73">
        <f t="shared" si="231"/>
        <v>42370</v>
      </c>
      <c r="P170" s="73">
        <f t="shared" si="231"/>
        <v>42401</v>
      </c>
      <c r="Q170" s="73">
        <f t="shared" si="231"/>
        <v>42430</v>
      </c>
      <c r="R170" s="73">
        <f t="shared" si="231"/>
        <v>42461</v>
      </c>
      <c r="S170" s="73">
        <f t="shared" si="231"/>
        <v>42491</v>
      </c>
      <c r="T170" s="73">
        <f t="shared" si="231"/>
        <v>42522</v>
      </c>
      <c r="U170" s="73">
        <f t="shared" si="231"/>
        <v>42552</v>
      </c>
      <c r="V170" s="73">
        <f t="shared" si="231"/>
        <v>42583</v>
      </c>
      <c r="W170" s="73">
        <f t="shared" si="231"/>
        <v>42614</v>
      </c>
      <c r="X170" s="73">
        <f t="shared" si="231"/>
        <v>42644</v>
      </c>
      <c r="Y170" s="73">
        <f t="shared" si="231"/>
        <v>42675</v>
      </c>
      <c r="Z170" s="73">
        <f t="shared" si="231"/>
        <v>42705</v>
      </c>
      <c r="AA170" s="73">
        <f t="shared" si="231"/>
        <v>42736</v>
      </c>
      <c r="AB170" s="73">
        <f t="shared" si="231"/>
        <v>42767</v>
      </c>
      <c r="AC170" s="73">
        <f t="shared" si="231"/>
        <v>42795</v>
      </c>
      <c r="AD170" s="73">
        <f t="shared" si="231"/>
        <v>42826</v>
      </c>
      <c r="AE170" s="73">
        <f t="shared" si="231"/>
        <v>42856</v>
      </c>
      <c r="AF170" s="73">
        <f t="shared" si="231"/>
        <v>42887</v>
      </c>
      <c r="AG170" s="73">
        <f t="shared" si="231"/>
        <v>42917</v>
      </c>
      <c r="AH170" s="73">
        <f t="shared" si="231"/>
        <v>42948</v>
      </c>
      <c r="AI170" s="73">
        <f t="shared" si="231"/>
        <v>42979</v>
      </c>
      <c r="AJ170" s="73">
        <f t="shared" si="231"/>
        <v>43009</v>
      </c>
      <c r="AK170" s="73">
        <f t="shared" si="231"/>
        <v>43040</v>
      </c>
      <c r="AL170" s="73">
        <f t="shared" si="231"/>
        <v>43070</v>
      </c>
      <c r="AM170" s="73">
        <f t="shared" si="231"/>
        <v>43101</v>
      </c>
      <c r="AN170" s="73">
        <f t="shared" si="231"/>
        <v>43132</v>
      </c>
      <c r="AO170" s="73">
        <f t="shared" si="231"/>
        <v>43160</v>
      </c>
      <c r="AP170" s="73">
        <f t="shared" si="231"/>
        <v>43191</v>
      </c>
      <c r="AQ170" s="73">
        <f t="shared" si="231"/>
        <v>43221</v>
      </c>
      <c r="AR170" s="73">
        <f t="shared" si="231"/>
        <v>43252</v>
      </c>
      <c r="AS170" s="73">
        <f t="shared" si="231"/>
        <v>43282</v>
      </c>
      <c r="AT170" s="73">
        <f t="shared" si="231"/>
        <v>43313</v>
      </c>
      <c r="AU170" s="73">
        <f t="shared" si="231"/>
        <v>43344</v>
      </c>
      <c r="AV170" s="73">
        <f t="shared" si="231"/>
        <v>43374</v>
      </c>
      <c r="AW170" s="73">
        <f t="shared" si="231"/>
        <v>43405</v>
      </c>
      <c r="AX170" s="73">
        <f t="shared" si="231"/>
        <v>43435</v>
      </c>
      <c r="AY170" s="73">
        <f t="shared" si="231"/>
        <v>43466</v>
      </c>
      <c r="AZ170" s="73">
        <f t="shared" si="231"/>
        <v>43497</v>
      </c>
      <c r="BA170" s="73">
        <f t="shared" si="231"/>
        <v>43525</v>
      </c>
      <c r="BB170" s="73">
        <f t="shared" si="231"/>
        <v>43556</v>
      </c>
      <c r="BC170" s="73">
        <f t="shared" si="231"/>
        <v>43586</v>
      </c>
      <c r="BD170" s="73">
        <f t="shared" si="231"/>
        <v>43617</v>
      </c>
      <c r="BE170" s="73">
        <f t="shared" si="231"/>
        <v>43647</v>
      </c>
      <c r="BF170" s="73">
        <f t="shared" si="231"/>
        <v>43678</v>
      </c>
      <c r="BG170" s="73">
        <f t="shared" si="231"/>
        <v>43709</v>
      </c>
      <c r="BH170" s="73">
        <f t="shared" si="231"/>
        <v>43739</v>
      </c>
      <c r="BI170" s="73">
        <f t="shared" si="231"/>
        <v>43770</v>
      </c>
      <c r="BJ170" s="73">
        <f t="shared" si="231"/>
        <v>43800</v>
      </c>
      <c r="BK170" s="73">
        <f t="shared" si="231"/>
        <v>43831</v>
      </c>
      <c r="BL170" s="73">
        <f t="shared" si="231"/>
        <v>43862</v>
      </c>
      <c r="BM170" s="73">
        <f t="shared" si="231"/>
        <v>43891</v>
      </c>
      <c r="BN170" s="73">
        <f t="shared" si="231"/>
        <v>43922</v>
      </c>
      <c r="BO170" s="73">
        <f t="shared" si="231"/>
        <v>43952</v>
      </c>
      <c r="BP170" s="73">
        <f t="shared" si="231"/>
        <v>43983</v>
      </c>
      <c r="BQ170" s="73">
        <f t="shared" si="231"/>
        <v>44013</v>
      </c>
      <c r="BR170" s="73">
        <f t="shared" ref="BR170:CO170" si="232">EDATE(BQ170,1)</f>
        <v>44044</v>
      </c>
      <c r="BS170" s="73">
        <f t="shared" si="232"/>
        <v>44075</v>
      </c>
      <c r="BT170" s="73">
        <f t="shared" si="232"/>
        <v>44105</v>
      </c>
      <c r="BU170" s="73">
        <f t="shared" si="232"/>
        <v>44136</v>
      </c>
      <c r="BV170" s="73">
        <f t="shared" si="232"/>
        <v>44166</v>
      </c>
      <c r="BW170" s="73">
        <f t="shared" si="232"/>
        <v>44197</v>
      </c>
      <c r="BX170" s="73">
        <f t="shared" si="232"/>
        <v>44228</v>
      </c>
      <c r="BY170" s="73">
        <f t="shared" si="232"/>
        <v>44256</v>
      </c>
      <c r="BZ170" s="73">
        <f t="shared" si="232"/>
        <v>44287</v>
      </c>
      <c r="CA170" s="73">
        <f t="shared" si="232"/>
        <v>44317</v>
      </c>
      <c r="CB170" s="73">
        <f t="shared" si="232"/>
        <v>44348</v>
      </c>
      <c r="CC170" s="73">
        <f t="shared" si="232"/>
        <v>44378</v>
      </c>
      <c r="CD170" s="73">
        <f t="shared" si="232"/>
        <v>44409</v>
      </c>
      <c r="CE170" s="73">
        <f t="shared" si="232"/>
        <v>44440</v>
      </c>
      <c r="CF170" s="73">
        <f t="shared" si="232"/>
        <v>44470</v>
      </c>
      <c r="CG170" s="73">
        <f t="shared" si="232"/>
        <v>44501</v>
      </c>
      <c r="CH170" s="73">
        <f t="shared" si="232"/>
        <v>44531</v>
      </c>
      <c r="CI170" s="73">
        <f t="shared" si="232"/>
        <v>44562</v>
      </c>
      <c r="CJ170" s="73">
        <f t="shared" si="232"/>
        <v>44593</v>
      </c>
      <c r="CK170" s="73">
        <f t="shared" si="232"/>
        <v>44621</v>
      </c>
      <c r="CL170" s="73">
        <f t="shared" si="232"/>
        <v>44652</v>
      </c>
      <c r="CM170" s="73">
        <f t="shared" si="232"/>
        <v>44682</v>
      </c>
      <c r="CN170" s="73">
        <f t="shared" si="232"/>
        <v>44713</v>
      </c>
      <c r="CO170" s="73">
        <f t="shared" si="232"/>
        <v>44743</v>
      </c>
    </row>
    <row r="171" spans="1:93">
      <c r="C171" t="s">
        <v>184</v>
      </c>
      <c r="D171" s="6">
        <v>0</v>
      </c>
      <c r="E171" s="6">
        <v>0</v>
      </c>
      <c r="F171" s="6">
        <v>0</v>
      </c>
      <c r="G171" s="6">
        <v>0</v>
      </c>
      <c r="H171" s="6">
        <v>0</v>
      </c>
      <c r="I171" s="6">
        <v>0</v>
      </c>
      <c r="J171" s="6">
        <v>0</v>
      </c>
      <c r="K171" s="6">
        <v>72913.756048456271</v>
      </c>
      <c r="L171" s="6">
        <v>0</v>
      </c>
      <c r="M171" s="6">
        <v>0</v>
      </c>
      <c r="N171" s="6">
        <v>0</v>
      </c>
      <c r="O171" s="6">
        <v>0</v>
      </c>
      <c r="P171" s="6">
        <v>0</v>
      </c>
      <c r="Q171" s="6">
        <v>0</v>
      </c>
      <c r="R171" s="6">
        <v>0</v>
      </c>
      <c r="S171" s="6">
        <v>0</v>
      </c>
      <c r="T171" s="6">
        <v>84380.837244854221</v>
      </c>
      <c r="U171" s="6">
        <v>0</v>
      </c>
      <c r="V171" s="6">
        <v>0</v>
      </c>
      <c r="W171" s="6">
        <v>0</v>
      </c>
      <c r="X171" s="6">
        <v>0</v>
      </c>
      <c r="Y171" s="6">
        <v>0</v>
      </c>
      <c r="Z171" s="6">
        <v>0</v>
      </c>
      <c r="AA171" s="6">
        <v>0</v>
      </c>
      <c r="AB171" s="6">
        <v>0</v>
      </c>
      <c r="AC171" s="6">
        <v>0</v>
      </c>
      <c r="AD171" s="6">
        <v>0</v>
      </c>
      <c r="AE171" s="6">
        <v>0</v>
      </c>
      <c r="AF171" s="6">
        <v>119684.17879213128</v>
      </c>
      <c r="AG171" s="6">
        <v>0</v>
      </c>
      <c r="AH171" s="6">
        <v>0</v>
      </c>
      <c r="AI171" s="6">
        <v>0</v>
      </c>
      <c r="AJ171" s="6">
        <v>0</v>
      </c>
      <c r="AK171" s="6">
        <v>0</v>
      </c>
      <c r="AL171" s="6">
        <v>0</v>
      </c>
      <c r="AM171" s="6">
        <v>0</v>
      </c>
      <c r="AN171" s="6">
        <v>0</v>
      </c>
      <c r="AO171" s="6">
        <v>0</v>
      </c>
      <c r="AP171" s="6">
        <v>0</v>
      </c>
      <c r="AQ171" s="6">
        <v>0</v>
      </c>
      <c r="AR171" s="6">
        <v>0</v>
      </c>
      <c r="AS171" s="6">
        <v>0</v>
      </c>
      <c r="AT171" s="6">
        <v>0</v>
      </c>
      <c r="AU171" s="6">
        <v>0</v>
      </c>
      <c r="AV171" s="6">
        <v>0</v>
      </c>
      <c r="AW171" s="6">
        <v>0</v>
      </c>
      <c r="AX171" s="6">
        <v>0</v>
      </c>
      <c r="AY171" s="6">
        <v>0</v>
      </c>
      <c r="AZ171" s="6">
        <v>0</v>
      </c>
      <c r="BA171" s="6">
        <v>0</v>
      </c>
      <c r="BB171" s="6">
        <v>0</v>
      </c>
      <c r="BC171" s="6">
        <v>0</v>
      </c>
      <c r="BD171" s="6">
        <v>0</v>
      </c>
      <c r="BE171" s="6">
        <v>0</v>
      </c>
      <c r="BF171" s="6">
        <v>0</v>
      </c>
      <c r="BG171" s="6">
        <v>0</v>
      </c>
      <c r="BH171" s="6">
        <v>0</v>
      </c>
      <c r="BI171" s="6">
        <v>0</v>
      </c>
      <c r="BJ171" s="6">
        <v>0</v>
      </c>
      <c r="BK171" s="6">
        <v>0</v>
      </c>
      <c r="BL171" s="6">
        <v>0</v>
      </c>
      <c r="BM171" s="6">
        <v>0</v>
      </c>
      <c r="BN171" s="6">
        <v>0</v>
      </c>
      <c r="BO171" s="6">
        <v>0</v>
      </c>
      <c r="BP171" s="6">
        <v>0</v>
      </c>
      <c r="BQ171" s="6">
        <v>0</v>
      </c>
      <c r="BR171" s="6">
        <v>0</v>
      </c>
      <c r="BS171" s="6">
        <v>0</v>
      </c>
      <c r="BT171" s="6">
        <v>0</v>
      </c>
      <c r="BU171" s="6">
        <v>0</v>
      </c>
      <c r="BV171" s="6">
        <v>0</v>
      </c>
      <c r="BW171" s="6">
        <v>0</v>
      </c>
      <c r="BX171" s="6">
        <v>0</v>
      </c>
      <c r="BY171" s="6">
        <v>0</v>
      </c>
      <c r="BZ171" s="6">
        <v>0</v>
      </c>
      <c r="CA171" s="6">
        <v>0</v>
      </c>
      <c r="CB171" s="6">
        <v>0</v>
      </c>
      <c r="CC171" s="6">
        <v>0</v>
      </c>
      <c r="CD171" s="6">
        <v>0</v>
      </c>
      <c r="CE171" s="6">
        <v>0</v>
      </c>
      <c r="CF171" s="6">
        <v>0</v>
      </c>
      <c r="CG171" s="6">
        <v>0</v>
      </c>
      <c r="CH171" s="6">
        <v>0</v>
      </c>
      <c r="CI171" s="6">
        <v>0</v>
      </c>
      <c r="CJ171" s="6">
        <v>0</v>
      </c>
      <c r="CK171" s="6">
        <v>0</v>
      </c>
      <c r="CL171" s="6">
        <v>0</v>
      </c>
      <c r="CM171" s="6">
        <v>0</v>
      </c>
      <c r="CN171" s="6">
        <v>0</v>
      </c>
      <c r="CO171" s="6">
        <v>0</v>
      </c>
    </row>
    <row r="172" spans="1:93">
      <c r="C172" t="s">
        <v>35</v>
      </c>
      <c r="D172" s="56">
        <v>1500</v>
      </c>
      <c r="E172" s="56">
        <v>1500</v>
      </c>
      <c r="F172" s="56">
        <v>1500</v>
      </c>
      <c r="G172" s="56">
        <v>1500</v>
      </c>
      <c r="H172" s="56">
        <v>1500</v>
      </c>
      <c r="I172" s="56">
        <v>1500</v>
      </c>
      <c r="J172" s="56">
        <v>1500</v>
      </c>
      <c r="K172" s="56">
        <v>1500</v>
      </c>
      <c r="L172" s="56">
        <v>1000</v>
      </c>
      <c r="M172" s="56">
        <v>1000</v>
      </c>
      <c r="N172" s="56">
        <v>1000</v>
      </c>
      <c r="O172" s="56">
        <v>1000</v>
      </c>
      <c r="P172" s="56">
        <v>1000</v>
      </c>
      <c r="Q172" s="56">
        <v>1000</v>
      </c>
      <c r="R172" s="56">
        <v>1000</v>
      </c>
      <c r="S172" s="56">
        <v>1000</v>
      </c>
      <c r="T172" s="56">
        <v>1000</v>
      </c>
      <c r="U172" s="56">
        <v>1000</v>
      </c>
      <c r="V172" s="56">
        <v>1000</v>
      </c>
      <c r="W172" s="56">
        <v>1000</v>
      </c>
      <c r="X172" s="56">
        <v>1000</v>
      </c>
      <c r="Y172" s="56">
        <v>1000</v>
      </c>
      <c r="Z172" s="56">
        <v>1000</v>
      </c>
      <c r="AA172" s="56">
        <v>1000</v>
      </c>
      <c r="AB172" s="56">
        <v>1000</v>
      </c>
      <c r="AC172" s="56">
        <v>1000</v>
      </c>
      <c r="AD172" s="56">
        <v>1000</v>
      </c>
      <c r="AE172" s="56">
        <v>1000</v>
      </c>
      <c r="AF172" s="56">
        <v>1000</v>
      </c>
      <c r="AG172" s="56">
        <v>1000</v>
      </c>
      <c r="AH172" s="56">
        <v>1000</v>
      </c>
      <c r="AI172" s="56">
        <v>1000</v>
      </c>
      <c r="AJ172" s="56">
        <v>1000</v>
      </c>
      <c r="AK172" s="56">
        <v>1000</v>
      </c>
      <c r="AL172" s="56">
        <v>1000</v>
      </c>
      <c r="AM172" s="56">
        <v>1000</v>
      </c>
      <c r="AN172" s="56">
        <v>1000</v>
      </c>
      <c r="AO172" s="56">
        <v>1000</v>
      </c>
      <c r="AP172" s="56">
        <v>1000</v>
      </c>
      <c r="AQ172" s="56">
        <v>1000</v>
      </c>
      <c r="AR172" s="56">
        <v>1000</v>
      </c>
      <c r="AS172" s="56">
        <v>0</v>
      </c>
      <c r="AT172" s="56">
        <v>0</v>
      </c>
      <c r="AU172" s="56">
        <v>0</v>
      </c>
      <c r="AV172" s="56">
        <v>0</v>
      </c>
      <c r="AW172" s="56">
        <v>0</v>
      </c>
      <c r="AX172" s="56">
        <v>0</v>
      </c>
      <c r="AY172" s="56">
        <v>0</v>
      </c>
      <c r="AZ172" s="56">
        <v>0</v>
      </c>
      <c r="BA172" s="56">
        <v>0</v>
      </c>
      <c r="BB172" s="56">
        <v>0</v>
      </c>
      <c r="BC172" s="56">
        <v>0</v>
      </c>
      <c r="BD172" s="56">
        <v>0</v>
      </c>
      <c r="BE172" s="56">
        <v>0</v>
      </c>
      <c r="BF172" s="56">
        <v>0</v>
      </c>
      <c r="BG172" s="56">
        <v>0</v>
      </c>
      <c r="BH172" s="56">
        <v>0</v>
      </c>
      <c r="BI172" s="56">
        <v>0</v>
      </c>
      <c r="BJ172" s="56">
        <v>0</v>
      </c>
      <c r="BK172" s="56">
        <v>0</v>
      </c>
      <c r="BL172" s="56">
        <v>0</v>
      </c>
      <c r="BM172" s="56">
        <v>0</v>
      </c>
      <c r="BN172" s="56">
        <v>0</v>
      </c>
      <c r="BO172" s="56">
        <v>0</v>
      </c>
      <c r="BP172" s="56">
        <v>0</v>
      </c>
      <c r="BQ172" s="56">
        <v>0</v>
      </c>
      <c r="BR172" s="56">
        <v>0</v>
      </c>
      <c r="BS172" s="56">
        <v>0</v>
      </c>
      <c r="BT172" s="56">
        <v>0</v>
      </c>
      <c r="BU172" s="56">
        <v>0</v>
      </c>
      <c r="BV172" s="56">
        <v>0</v>
      </c>
      <c r="BW172" s="56">
        <v>0</v>
      </c>
      <c r="BX172" s="56">
        <v>0</v>
      </c>
      <c r="BY172" s="56">
        <v>0</v>
      </c>
      <c r="BZ172" s="56">
        <v>0</v>
      </c>
      <c r="CA172" s="56">
        <v>0</v>
      </c>
      <c r="CB172" s="56">
        <v>0</v>
      </c>
      <c r="CC172" s="56">
        <v>0</v>
      </c>
      <c r="CD172" s="56">
        <v>0</v>
      </c>
      <c r="CE172" s="56">
        <v>0</v>
      </c>
      <c r="CF172" s="56">
        <v>0</v>
      </c>
      <c r="CG172" s="56">
        <v>0</v>
      </c>
      <c r="CH172" s="56">
        <v>0</v>
      </c>
      <c r="CI172" s="56">
        <v>0</v>
      </c>
      <c r="CJ172" s="56">
        <v>0</v>
      </c>
      <c r="CK172" s="56">
        <v>0</v>
      </c>
      <c r="CL172" s="56">
        <v>0</v>
      </c>
      <c r="CM172" s="56">
        <v>0</v>
      </c>
      <c r="CN172" s="56">
        <v>0</v>
      </c>
      <c r="CO172" s="56">
        <v>0</v>
      </c>
    </row>
    <row r="174" spans="1:93" s="20" customFormat="1">
      <c r="B174" t="s">
        <v>160</v>
      </c>
      <c r="C174" s="131" t="s">
        <v>354</v>
      </c>
      <c r="D174" s="20">
        <f t="shared" ref="D174:AI174" si="233">IF(DATEDIF($D$163,D170,"m")=0,$D$168,IF(DATEDIF($D$163,D170,"m")=12,$D$169,IF(DATEDIF($D$163,D170,"m")=24,$D165-$D168-$D169,0)))</f>
        <v>1526.3999999999999</v>
      </c>
      <c r="E174" s="20">
        <f t="shared" si="233"/>
        <v>0</v>
      </c>
      <c r="F174" s="20">
        <f t="shared" si="233"/>
        <v>0</v>
      </c>
      <c r="G174" s="20">
        <f t="shared" si="233"/>
        <v>0</v>
      </c>
      <c r="H174" s="20">
        <f t="shared" si="233"/>
        <v>0</v>
      </c>
      <c r="I174" s="20">
        <f t="shared" si="233"/>
        <v>0</v>
      </c>
      <c r="J174" s="20">
        <f t="shared" si="233"/>
        <v>0</v>
      </c>
      <c r="K174" s="20">
        <f t="shared" si="233"/>
        <v>0</v>
      </c>
      <c r="L174" s="20">
        <f t="shared" si="233"/>
        <v>0</v>
      </c>
      <c r="M174" s="20">
        <f t="shared" si="233"/>
        <v>0</v>
      </c>
      <c r="N174" s="20">
        <f t="shared" si="233"/>
        <v>0</v>
      </c>
      <c r="O174" s="20">
        <f t="shared" si="233"/>
        <v>0</v>
      </c>
      <c r="P174" s="20">
        <f t="shared" si="233"/>
        <v>1017.6</v>
      </c>
      <c r="Q174" s="20">
        <f t="shared" si="233"/>
        <v>0</v>
      </c>
      <c r="R174" s="20">
        <f t="shared" si="233"/>
        <v>0</v>
      </c>
      <c r="S174" s="20">
        <f t="shared" si="233"/>
        <v>0</v>
      </c>
      <c r="T174" s="20">
        <f t="shared" si="233"/>
        <v>0</v>
      </c>
      <c r="U174" s="20">
        <f t="shared" si="233"/>
        <v>0</v>
      </c>
      <c r="V174" s="20">
        <f t="shared" si="233"/>
        <v>0</v>
      </c>
      <c r="W174" s="20">
        <f t="shared" si="233"/>
        <v>0</v>
      </c>
      <c r="X174" s="20">
        <f t="shared" si="233"/>
        <v>0</v>
      </c>
      <c r="Y174" s="20">
        <f t="shared" si="233"/>
        <v>0</v>
      </c>
      <c r="Z174" s="20">
        <f t="shared" si="233"/>
        <v>0</v>
      </c>
      <c r="AA174" s="20">
        <f t="shared" si="233"/>
        <v>0</v>
      </c>
      <c r="AB174" s="20">
        <f t="shared" si="233"/>
        <v>1.1368683772161603E-13</v>
      </c>
      <c r="AC174" s="20">
        <f t="shared" si="233"/>
        <v>0</v>
      </c>
      <c r="AD174" s="20">
        <f t="shared" si="233"/>
        <v>0</v>
      </c>
      <c r="AE174" s="20">
        <f t="shared" si="233"/>
        <v>0</v>
      </c>
      <c r="AF174" s="20">
        <f t="shared" si="233"/>
        <v>0</v>
      </c>
      <c r="AG174" s="20">
        <f t="shared" si="233"/>
        <v>0</v>
      </c>
      <c r="AH174" s="20">
        <f t="shared" si="233"/>
        <v>0</v>
      </c>
      <c r="AI174" s="20">
        <f t="shared" si="233"/>
        <v>0</v>
      </c>
      <c r="AJ174" s="20">
        <f t="shared" ref="AJ174:BO174" si="234">IF(DATEDIF($D$163,AJ170,"m")=0,$D$168,IF(DATEDIF($D$163,AJ170,"m")=12,$D$169,IF(DATEDIF($D$163,AJ170,"m")=24,$D165-$D168-$D169,0)))</f>
        <v>0</v>
      </c>
      <c r="AK174" s="20">
        <f t="shared" si="234"/>
        <v>0</v>
      </c>
      <c r="AL174" s="20">
        <f t="shared" si="234"/>
        <v>0</v>
      </c>
      <c r="AM174" s="20">
        <f t="shared" si="234"/>
        <v>0</v>
      </c>
      <c r="AN174" s="20">
        <f t="shared" si="234"/>
        <v>0</v>
      </c>
      <c r="AO174" s="20">
        <f t="shared" si="234"/>
        <v>0</v>
      </c>
      <c r="AP174" s="20">
        <f t="shared" si="234"/>
        <v>0</v>
      </c>
      <c r="AQ174" s="20">
        <f t="shared" si="234"/>
        <v>0</v>
      </c>
      <c r="AR174" s="20">
        <f t="shared" si="234"/>
        <v>0</v>
      </c>
      <c r="AS174" s="20">
        <f t="shared" si="234"/>
        <v>0</v>
      </c>
      <c r="AT174" s="20">
        <f t="shared" si="234"/>
        <v>0</v>
      </c>
      <c r="AU174" s="20">
        <f t="shared" si="234"/>
        <v>0</v>
      </c>
      <c r="AV174" s="20">
        <f t="shared" si="234"/>
        <v>0</v>
      </c>
      <c r="AW174" s="20">
        <f t="shared" si="234"/>
        <v>0</v>
      </c>
      <c r="AX174" s="20">
        <f t="shared" si="234"/>
        <v>0</v>
      </c>
      <c r="AY174" s="20">
        <f t="shared" si="234"/>
        <v>0</v>
      </c>
      <c r="AZ174" s="20">
        <f t="shared" si="234"/>
        <v>0</v>
      </c>
      <c r="BA174" s="20">
        <f t="shared" si="234"/>
        <v>0</v>
      </c>
      <c r="BB174" s="20">
        <f t="shared" si="234"/>
        <v>0</v>
      </c>
      <c r="BC174" s="20">
        <f t="shared" si="234"/>
        <v>0</v>
      </c>
      <c r="BD174" s="20">
        <f t="shared" si="234"/>
        <v>0</v>
      </c>
      <c r="BE174" s="20">
        <f t="shared" si="234"/>
        <v>0</v>
      </c>
      <c r="BF174" s="20">
        <f t="shared" si="234"/>
        <v>0</v>
      </c>
      <c r="BG174" s="20">
        <f t="shared" si="234"/>
        <v>0</v>
      </c>
      <c r="BH174" s="20">
        <f t="shared" si="234"/>
        <v>0</v>
      </c>
      <c r="BI174" s="20">
        <f t="shared" si="234"/>
        <v>0</v>
      </c>
      <c r="BJ174" s="20">
        <f t="shared" si="234"/>
        <v>0</v>
      </c>
      <c r="BK174" s="20">
        <f t="shared" si="234"/>
        <v>0</v>
      </c>
      <c r="BL174" s="20">
        <f t="shared" si="234"/>
        <v>0</v>
      </c>
      <c r="BM174" s="20">
        <f t="shared" si="234"/>
        <v>0</v>
      </c>
      <c r="BN174" s="20">
        <f t="shared" si="234"/>
        <v>0</v>
      </c>
      <c r="BO174" s="20">
        <f t="shared" si="234"/>
        <v>0</v>
      </c>
      <c r="BP174" s="20">
        <f t="shared" ref="BP174:CO174" si="235">IF(DATEDIF($D$163,BP170,"m")=0,$D$168,IF(DATEDIF($D$163,BP170,"m")=12,$D$169,IF(DATEDIF($D$163,BP170,"m")=24,$D165-$D168-$D169,0)))</f>
        <v>0</v>
      </c>
      <c r="BQ174" s="20">
        <f t="shared" si="235"/>
        <v>0</v>
      </c>
      <c r="BR174" s="20">
        <f t="shared" si="235"/>
        <v>0</v>
      </c>
      <c r="BS174" s="20">
        <f t="shared" si="235"/>
        <v>0</v>
      </c>
      <c r="BT174" s="20">
        <f t="shared" si="235"/>
        <v>0</v>
      </c>
      <c r="BU174" s="20">
        <f t="shared" si="235"/>
        <v>0</v>
      </c>
      <c r="BV174" s="20">
        <f t="shared" si="235"/>
        <v>0</v>
      </c>
      <c r="BW174" s="20">
        <f t="shared" si="235"/>
        <v>0</v>
      </c>
      <c r="BX174" s="20">
        <f t="shared" si="235"/>
        <v>0</v>
      </c>
      <c r="BY174" s="20">
        <f t="shared" si="235"/>
        <v>0</v>
      </c>
      <c r="BZ174" s="20">
        <f t="shared" si="235"/>
        <v>0</v>
      </c>
      <c r="CA174" s="20">
        <f t="shared" si="235"/>
        <v>0</v>
      </c>
      <c r="CB174" s="20">
        <f t="shared" si="235"/>
        <v>0</v>
      </c>
      <c r="CC174" s="20">
        <f t="shared" si="235"/>
        <v>0</v>
      </c>
      <c r="CD174" s="20">
        <f t="shared" si="235"/>
        <v>0</v>
      </c>
      <c r="CE174" s="20">
        <f t="shared" si="235"/>
        <v>0</v>
      </c>
      <c r="CF174" s="20">
        <f t="shared" si="235"/>
        <v>0</v>
      </c>
      <c r="CG174" s="20">
        <f t="shared" si="235"/>
        <v>0</v>
      </c>
      <c r="CH174" s="20">
        <f t="shared" si="235"/>
        <v>0</v>
      </c>
      <c r="CI174" s="20">
        <f t="shared" si="235"/>
        <v>0</v>
      </c>
      <c r="CJ174" s="20">
        <f t="shared" si="235"/>
        <v>0</v>
      </c>
      <c r="CK174" s="20">
        <f t="shared" si="235"/>
        <v>0</v>
      </c>
      <c r="CL174" s="20">
        <f t="shared" si="235"/>
        <v>0</v>
      </c>
      <c r="CM174" s="20">
        <f t="shared" si="235"/>
        <v>0</v>
      </c>
      <c r="CN174" s="20">
        <f t="shared" si="235"/>
        <v>0</v>
      </c>
      <c r="CO174" s="20">
        <f t="shared" si="235"/>
        <v>0</v>
      </c>
    </row>
    <row r="175" spans="1:93">
      <c r="C175" t="s">
        <v>192</v>
      </c>
      <c r="D175" s="134">
        <f>D172+D174</f>
        <v>3026.3999999999996</v>
      </c>
      <c r="E175" s="134">
        <f>E172+E174+D176</f>
        <v>4526.3999999999996</v>
      </c>
      <c r="F175" s="134">
        <f t="shared" ref="F175:BQ175" si="236">F172+F174+E176</f>
        <v>6026.4</v>
      </c>
      <c r="G175" s="134">
        <f t="shared" si="236"/>
        <v>7526.4</v>
      </c>
      <c r="H175" s="134">
        <f t="shared" si="236"/>
        <v>9026.4</v>
      </c>
      <c r="I175" s="134">
        <f t="shared" si="236"/>
        <v>10526.4</v>
      </c>
      <c r="J175" s="134">
        <f t="shared" si="236"/>
        <v>12026.4</v>
      </c>
      <c r="K175" s="134">
        <f t="shared" si="236"/>
        <v>13526.4</v>
      </c>
      <c r="L175" s="134">
        <f t="shared" si="236"/>
        <v>1000</v>
      </c>
      <c r="M175" s="134">
        <f t="shared" si="236"/>
        <v>2000</v>
      </c>
      <c r="N175" s="134">
        <f t="shared" si="236"/>
        <v>3000</v>
      </c>
      <c r="O175" s="134">
        <f t="shared" si="236"/>
        <v>4000</v>
      </c>
      <c r="P175" s="134">
        <f t="shared" si="236"/>
        <v>6017.6</v>
      </c>
      <c r="Q175" s="134">
        <f t="shared" si="236"/>
        <v>7017.6</v>
      </c>
      <c r="R175" s="134">
        <f t="shared" si="236"/>
        <v>8017.6</v>
      </c>
      <c r="S175" s="134">
        <f t="shared" si="236"/>
        <v>9017.6</v>
      </c>
      <c r="T175" s="134">
        <f t="shared" si="236"/>
        <v>10017.6</v>
      </c>
      <c r="U175" s="134">
        <f t="shared" si="236"/>
        <v>1000</v>
      </c>
      <c r="V175" s="134">
        <f t="shared" si="236"/>
        <v>2000</v>
      </c>
      <c r="W175" s="134">
        <f t="shared" si="236"/>
        <v>3000</v>
      </c>
      <c r="X175" s="134">
        <f t="shared" si="236"/>
        <v>4000</v>
      </c>
      <c r="Y175" s="134">
        <f t="shared" si="236"/>
        <v>5000</v>
      </c>
      <c r="Z175" s="134">
        <f t="shared" si="236"/>
        <v>6000</v>
      </c>
      <c r="AA175" s="134">
        <f t="shared" si="236"/>
        <v>7000</v>
      </c>
      <c r="AB175" s="134">
        <f t="shared" si="236"/>
        <v>8000</v>
      </c>
      <c r="AC175" s="134">
        <f t="shared" si="236"/>
        <v>9000</v>
      </c>
      <c r="AD175" s="134">
        <f t="shared" si="236"/>
        <v>10000</v>
      </c>
      <c r="AE175" s="134">
        <f t="shared" si="236"/>
        <v>11000</v>
      </c>
      <c r="AF175" s="134">
        <f t="shared" si="236"/>
        <v>12000</v>
      </c>
      <c r="AG175" s="134">
        <f t="shared" si="236"/>
        <v>1000</v>
      </c>
      <c r="AH175" s="134">
        <f t="shared" si="236"/>
        <v>2000</v>
      </c>
      <c r="AI175" s="134">
        <f t="shared" si="236"/>
        <v>3000</v>
      </c>
      <c r="AJ175" s="134">
        <f t="shared" si="236"/>
        <v>4000</v>
      </c>
      <c r="AK175" s="134">
        <f t="shared" si="236"/>
        <v>5000</v>
      </c>
      <c r="AL175" s="134">
        <f t="shared" si="236"/>
        <v>6000</v>
      </c>
      <c r="AM175" s="134">
        <f t="shared" si="236"/>
        <v>7000</v>
      </c>
      <c r="AN175" s="134">
        <f t="shared" si="236"/>
        <v>8000</v>
      </c>
      <c r="AO175" s="134">
        <f t="shared" si="236"/>
        <v>9000</v>
      </c>
      <c r="AP175" s="134">
        <f t="shared" si="236"/>
        <v>10000</v>
      </c>
      <c r="AQ175" s="134">
        <f t="shared" si="236"/>
        <v>11000</v>
      </c>
      <c r="AR175" s="134">
        <f t="shared" si="236"/>
        <v>12000</v>
      </c>
      <c r="AS175" s="134">
        <f t="shared" si="236"/>
        <v>12000</v>
      </c>
      <c r="AT175" s="134">
        <f t="shared" si="236"/>
        <v>12000</v>
      </c>
      <c r="AU175" s="134">
        <f t="shared" si="236"/>
        <v>12000</v>
      </c>
      <c r="AV175" s="134">
        <f t="shared" si="236"/>
        <v>12000</v>
      </c>
      <c r="AW175" s="134">
        <f t="shared" si="236"/>
        <v>12000</v>
      </c>
      <c r="AX175" s="134">
        <f t="shared" si="236"/>
        <v>12000</v>
      </c>
      <c r="AY175" s="134">
        <f t="shared" si="236"/>
        <v>12000</v>
      </c>
      <c r="AZ175" s="134">
        <f t="shared" si="236"/>
        <v>12000</v>
      </c>
      <c r="BA175" s="134">
        <f t="shared" si="236"/>
        <v>12000</v>
      </c>
      <c r="BB175" s="134">
        <f t="shared" si="236"/>
        <v>12000</v>
      </c>
      <c r="BC175" s="134">
        <f t="shared" si="236"/>
        <v>12000</v>
      </c>
      <c r="BD175" s="134">
        <f t="shared" si="236"/>
        <v>12000</v>
      </c>
      <c r="BE175" s="134">
        <f t="shared" si="236"/>
        <v>12000</v>
      </c>
      <c r="BF175" s="134">
        <f t="shared" si="236"/>
        <v>12000</v>
      </c>
      <c r="BG175" s="134">
        <f t="shared" si="236"/>
        <v>12000</v>
      </c>
      <c r="BH175" s="134">
        <f t="shared" si="236"/>
        <v>12000</v>
      </c>
      <c r="BI175" s="134">
        <f t="shared" si="236"/>
        <v>12000</v>
      </c>
      <c r="BJ175" s="134">
        <f t="shared" si="236"/>
        <v>12000</v>
      </c>
      <c r="BK175" s="134">
        <f t="shared" si="236"/>
        <v>12000</v>
      </c>
      <c r="BL175" s="134">
        <f t="shared" si="236"/>
        <v>12000</v>
      </c>
      <c r="BM175" s="134">
        <f t="shared" si="236"/>
        <v>12000</v>
      </c>
      <c r="BN175" s="134">
        <f t="shared" si="236"/>
        <v>12000</v>
      </c>
      <c r="BO175" s="134">
        <f t="shared" si="236"/>
        <v>12000</v>
      </c>
      <c r="BP175" s="134">
        <f t="shared" si="236"/>
        <v>12000</v>
      </c>
      <c r="BQ175" s="134">
        <f t="shared" si="236"/>
        <v>12000</v>
      </c>
      <c r="BR175" s="134">
        <f t="shared" ref="BR175:CO175" si="237">BR172+BR174+BQ176</f>
        <v>12000</v>
      </c>
      <c r="BS175" s="134">
        <f t="shared" si="237"/>
        <v>12000</v>
      </c>
      <c r="BT175" s="134">
        <f t="shared" si="237"/>
        <v>12000</v>
      </c>
      <c r="BU175" s="134">
        <f t="shared" si="237"/>
        <v>12000</v>
      </c>
      <c r="BV175" s="134">
        <f t="shared" si="237"/>
        <v>12000</v>
      </c>
      <c r="BW175" s="134">
        <f t="shared" si="237"/>
        <v>12000</v>
      </c>
      <c r="BX175" s="134">
        <f t="shared" si="237"/>
        <v>12000</v>
      </c>
      <c r="BY175" s="134">
        <f t="shared" si="237"/>
        <v>12000</v>
      </c>
      <c r="BZ175" s="134">
        <f t="shared" si="237"/>
        <v>12000</v>
      </c>
      <c r="CA175" s="134">
        <f t="shared" si="237"/>
        <v>12000</v>
      </c>
      <c r="CB175" s="134">
        <f t="shared" si="237"/>
        <v>12000</v>
      </c>
      <c r="CC175" s="134">
        <f t="shared" si="237"/>
        <v>12000</v>
      </c>
      <c r="CD175" s="134">
        <f t="shared" si="237"/>
        <v>12000</v>
      </c>
      <c r="CE175" s="134">
        <f t="shared" si="237"/>
        <v>12000</v>
      </c>
      <c r="CF175" s="134">
        <f t="shared" si="237"/>
        <v>12000</v>
      </c>
      <c r="CG175" s="134">
        <f t="shared" si="237"/>
        <v>12000</v>
      </c>
      <c r="CH175" s="134">
        <f t="shared" si="237"/>
        <v>12000</v>
      </c>
      <c r="CI175" s="134">
        <f t="shared" si="237"/>
        <v>12000</v>
      </c>
      <c r="CJ175" s="134">
        <f t="shared" si="237"/>
        <v>12000</v>
      </c>
      <c r="CK175" s="134">
        <f t="shared" si="237"/>
        <v>12000</v>
      </c>
      <c r="CL175" s="134">
        <f t="shared" si="237"/>
        <v>12000</v>
      </c>
      <c r="CM175" s="134">
        <f t="shared" si="237"/>
        <v>12000</v>
      </c>
      <c r="CN175" s="134">
        <f t="shared" si="237"/>
        <v>12000</v>
      </c>
      <c r="CO175" s="134">
        <f t="shared" si="237"/>
        <v>12000</v>
      </c>
    </row>
    <row r="176" spans="1:93">
      <c r="C176" t="s">
        <v>197</v>
      </c>
      <c r="D176" s="5">
        <f>MAX(D175-D171,0)</f>
        <v>3026.3999999999996</v>
      </c>
      <c r="E176" s="5">
        <f t="shared" ref="E176:BP176" si="238">MAX(E175-E171,0)</f>
        <v>4526.3999999999996</v>
      </c>
      <c r="F176" s="5">
        <f t="shared" si="238"/>
        <v>6026.4</v>
      </c>
      <c r="G176" s="5">
        <f t="shared" si="238"/>
        <v>7526.4</v>
      </c>
      <c r="H176" s="5">
        <f t="shared" si="238"/>
        <v>9026.4</v>
      </c>
      <c r="I176" s="5">
        <f t="shared" si="238"/>
        <v>10526.4</v>
      </c>
      <c r="J176" s="5">
        <f t="shared" si="238"/>
        <v>12026.4</v>
      </c>
      <c r="K176" s="5">
        <f t="shared" si="238"/>
        <v>0</v>
      </c>
      <c r="L176" s="5">
        <f t="shared" si="238"/>
        <v>1000</v>
      </c>
      <c r="M176" s="5">
        <f t="shared" si="238"/>
        <v>2000</v>
      </c>
      <c r="N176" s="5">
        <f t="shared" si="238"/>
        <v>3000</v>
      </c>
      <c r="O176" s="5">
        <f t="shared" si="238"/>
        <v>4000</v>
      </c>
      <c r="P176" s="5">
        <f t="shared" si="238"/>
        <v>6017.6</v>
      </c>
      <c r="Q176" s="5">
        <f t="shared" si="238"/>
        <v>7017.6</v>
      </c>
      <c r="R176" s="5">
        <f t="shared" si="238"/>
        <v>8017.6</v>
      </c>
      <c r="S176" s="5">
        <f t="shared" si="238"/>
        <v>9017.6</v>
      </c>
      <c r="T176" s="5">
        <f t="shared" si="238"/>
        <v>0</v>
      </c>
      <c r="U176" s="5">
        <f t="shared" si="238"/>
        <v>1000</v>
      </c>
      <c r="V176" s="5">
        <f t="shared" si="238"/>
        <v>2000</v>
      </c>
      <c r="W176" s="5">
        <f t="shared" si="238"/>
        <v>3000</v>
      </c>
      <c r="X176" s="5">
        <f t="shared" si="238"/>
        <v>4000</v>
      </c>
      <c r="Y176" s="5">
        <f t="shared" si="238"/>
        <v>5000</v>
      </c>
      <c r="Z176" s="5">
        <f t="shared" si="238"/>
        <v>6000</v>
      </c>
      <c r="AA176" s="5">
        <f t="shared" si="238"/>
        <v>7000</v>
      </c>
      <c r="AB176" s="5">
        <f t="shared" si="238"/>
        <v>8000</v>
      </c>
      <c r="AC176" s="5">
        <f t="shared" si="238"/>
        <v>9000</v>
      </c>
      <c r="AD176" s="5">
        <f t="shared" si="238"/>
        <v>10000</v>
      </c>
      <c r="AE176" s="5">
        <f t="shared" si="238"/>
        <v>11000</v>
      </c>
      <c r="AF176" s="5">
        <f t="shared" si="238"/>
        <v>0</v>
      </c>
      <c r="AG176" s="5">
        <f t="shared" si="238"/>
        <v>1000</v>
      </c>
      <c r="AH176" s="5">
        <f t="shared" si="238"/>
        <v>2000</v>
      </c>
      <c r="AI176" s="5">
        <f t="shared" si="238"/>
        <v>3000</v>
      </c>
      <c r="AJ176" s="5">
        <f t="shared" si="238"/>
        <v>4000</v>
      </c>
      <c r="AK176" s="5">
        <f t="shared" si="238"/>
        <v>5000</v>
      </c>
      <c r="AL176" s="5">
        <f t="shared" si="238"/>
        <v>6000</v>
      </c>
      <c r="AM176" s="5">
        <f t="shared" si="238"/>
        <v>7000</v>
      </c>
      <c r="AN176" s="5">
        <f t="shared" si="238"/>
        <v>8000</v>
      </c>
      <c r="AO176" s="5">
        <f t="shared" si="238"/>
        <v>9000</v>
      </c>
      <c r="AP176" s="5">
        <f t="shared" si="238"/>
        <v>10000</v>
      </c>
      <c r="AQ176" s="5">
        <f t="shared" si="238"/>
        <v>11000</v>
      </c>
      <c r="AR176" s="5">
        <f t="shared" si="238"/>
        <v>12000</v>
      </c>
      <c r="AS176" s="5">
        <f t="shared" si="238"/>
        <v>12000</v>
      </c>
      <c r="AT176" s="5">
        <f t="shared" si="238"/>
        <v>12000</v>
      </c>
      <c r="AU176" s="5">
        <f t="shared" si="238"/>
        <v>12000</v>
      </c>
      <c r="AV176" s="5">
        <f t="shared" si="238"/>
        <v>12000</v>
      </c>
      <c r="AW176" s="5">
        <f t="shared" si="238"/>
        <v>12000</v>
      </c>
      <c r="AX176" s="5">
        <f t="shared" si="238"/>
        <v>12000</v>
      </c>
      <c r="AY176" s="5">
        <f t="shared" si="238"/>
        <v>12000</v>
      </c>
      <c r="AZ176" s="5">
        <f t="shared" si="238"/>
        <v>12000</v>
      </c>
      <c r="BA176" s="5">
        <f t="shared" si="238"/>
        <v>12000</v>
      </c>
      <c r="BB176" s="5">
        <f t="shared" si="238"/>
        <v>12000</v>
      </c>
      <c r="BC176" s="5">
        <f t="shared" si="238"/>
        <v>12000</v>
      </c>
      <c r="BD176" s="5">
        <f t="shared" si="238"/>
        <v>12000</v>
      </c>
      <c r="BE176" s="5">
        <f t="shared" si="238"/>
        <v>12000</v>
      </c>
      <c r="BF176" s="5">
        <f t="shared" si="238"/>
        <v>12000</v>
      </c>
      <c r="BG176" s="5">
        <f t="shared" si="238"/>
        <v>12000</v>
      </c>
      <c r="BH176" s="5">
        <f t="shared" si="238"/>
        <v>12000</v>
      </c>
      <c r="BI176" s="5">
        <f t="shared" si="238"/>
        <v>12000</v>
      </c>
      <c r="BJ176" s="5">
        <f t="shared" si="238"/>
        <v>12000</v>
      </c>
      <c r="BK176" s="5">
        <f t="shared" si="238"/>
        <v>12000</v>
      </c>
      <c r="BL176" s="5">
        <f t="shared" si="238"/>
        <v>12000</v>
      </c>
      <c r="BM176" s="5">
        <f t="shared" si="238"/>
        <v>12000</v>
      </c>
      <c r="BN176" s="5">
        <f t="shared" si="238"/>
        <v>12000</v>
      </c>
      <c r="BO176" s="5">
        <f t="shared" si="238"/>
        <v>12000</v>
      </c>
      <c r="BP176" s="5">
        <f t="shared" si="238"/>
        <v>12000</v>
      </c>
      <c r="BQ176" s="5">
        <f t="shared" ref="BQ176:CO176" si="239">MAX(BQ175-BQ171,0)</f>
        <v>12000</v>
      </c>
      <c r="BR176" s="5">
        <f t="shared" si="239"/>
        <v>12000</v>
      </c>
      <c r="BS176" s="5">
        <f t="shared" si="239"/>
        <v>12000</v>
      </c>
      <c r="BT176" s="5">
        <f t="shared" si="239"/>
        <v>12000</v>
      </c>
      <c r="BU176" s="5">
        <f t="shared" si="239"/>
        <v>12000</v>
      </c>
      <c r="BV176" s="5">
        <f t="shared" si="239"/>
        <v>12000</v>
      </c>
      <c r="BW176" s="5">
        <f t="shared" si="239"/>
        <v>12000</v>
      </c>
      <c r="BX176" s="5">
        <f t="shared" si="239"/>
        <v>12000</v>
      </c>
      <c r="BY176" s="5">
        <f t="shared" si="239"/>
        <v>12000</v>
      </c>
      <c r="BZ176" s="5">
        <f t="shared" si="239"/>
        <v>12000</v>
      </c>
      <c r="CA176" s="5">
        <f t="shared" si="239"/>
        <v>12000</v>
      </c>
      <c r="CB176" s="5">
        <f t="shared" si="239"/>
        <v>12000</v>
      </c>
      <c r="CC176" s="5">
        <f t="shared" si="239"/>
        <v>12000</v>
      </c>
      <c r="CD176" s="5">
        <f t="shared" si="239"/>
        <v>12000</v>
      </c>
      <c r="CE176" s="5">
        <f t="shared" si="239"/>
        <v>12000</v>
      </c>
      <c r="CF176" s="5">
        <f t="shared" si="239"/>
        <v>12000</v>
      </c>
      <c r="CG176" s="5">
        <f t="shared" si="239"/>
        <v>12000</v>
      </c>
      <c r="CH176" s="5">
        <f t="shared" si="239"/>
        <v>12000</v>
      </c>
      <c r="CI176" s="5">
        <f t="shared" si="239"/>
        <v>12000</v>
      </c>
      <c r="CJ176" s="5">
        <f t="shared" si="239"/>
        <v>12000</v>
      </c>
      <c r="CK176" s="5">
        <f t="shared" si="239"/>
        <v>12000</v>
      </c>
      <c r="CL176" s="5">
        <f t="shared" si="239"/>
        <v>12000</v>
      </c>
      <c r="CM176" s="5">
        <f t="shared" si="239"/>
        <v>12000</v>
      </c>
      <c r="CN176" s="5">
        <f t="shared" si="239"/>
        <v>12000</v>
      </c>
      <c r="CO176" s="5">
        <f t="shared" si="239"/>
        <v>12000</v>
      </c>
    </row>
    <row r="177" spans="2:93">
      <c r="B177" t="s">
        <v>91</v>
      </c>
      <c r="C177" t="s">
        <v>52</v>
      </c>
      <c r="D177" s="21">
        <f>IF(D176&gt;0,0,D171-D175)</f>
        <v>0</v>
      </c>
      <c r="E177" s="21">
        <f t="shared" ref="E177:BP177" si="240">IF(E176&gt;0,0,E171-E175)</f>
        <v>0</v>
      </c>
      <c r="F177" s="21">
        <f t="shared" si="240"/>
        <v>0</v>
      </c>
      <c r="G177" s="21">
        <f t="shared" si="240"/>
        <v>0</v>
      </c>
      <c r="H177" s="21">
        <f t="shared" si="240"/>
        <v>0</v>
      </c>
      <c r="I177" s="21">
        <f t="shared" si="240"/>
        <v>0</v>
      </c>
      <c r="J177" s="21">
        <f t="shared" si="240"/>
        <v>0</v>
      </c>
      <c r="K177" s="21">
        <f t="shared" si="240"/>
        <v>59387.356048456269</v>
      </c>
      <c r="L177" s="21">
        <f t="shared" si="240"/>
        <v>0</v>
      </c>
      <c r="M177" s="21">
        <f t="shared" si="240"/>
        <v>0</v>
      </c>
      <c r="N177" s="21">
        <f t="shared" si="240"/>
        <v>0</v>
      </c>
      <c r="O177" s="21">
        <f t="shared" si="240"/>
        <v>0</v>
      </c>
      <c r="P177" s="21">
        <f t="shared" si="240"/>
        <v>0</v>
      </c>
      <c r="Q177" s="21">
        <f t="shared" si="240"/>
        <v>0</v>
      </c>
      <c r="R177" s="21">
        <f t="shared" si="240"/>
        <v>0</v>
      </c>
      <c r="S177" s="21">
        <f t="shared" si="240"/>
        <v>0</v>
      </c>
      <c r="T177" s="21">
        <f t="shared" si="240"/>
        <v>74363.237244854216</v>
      </c>
      <c r="U177" s="21">
        <f t="shared" si="240"/>
        <v>0</v>
      </c>
      <c r="V177" s="21">
        <f t="shared" si="240"/>
        <v>0</v>
      </c>
      <c r="W177" s="21">
        <f t="shared" si="240"/>
        <v>0</v>
      </c>
      <c r="X177" s="21">
        <f t="shared" si="240"/>
        <v>0</v>
      </c>
      <c r="Y177" s="21">
        <f t="shared" si="240"/>
        <v>0</v>
      </c>
      <c r="Z177" s="21">
        <f t="shared" si="240"/>
        <v>0</v>
      </c>
      <c r="AA177" s="21">
        <f t="shared" si="240"/>
        <v>0</v>
      </c>
      <c r="AB177" s="21">
        <f t="shared" si="240"/>
        <v>0</v>
      </c>
      <c r="AC177" s="21">
        <f t="shared" si="240"/>
        <v>0</v>
      </c>
      <c r="AD177" s="21">
        <f t="shared" si="240"/>
        <v>0</v>
      </c>
      <c r="AE177" s="21">
        <f t="shared" si="240"/>
        <v>0</v>
      </c>
      <c r="AF177" s="21">
        <f t="shared" si="240"/>
        <v>107684.17879213128</v>
      </c>
      <c r="AG177" s="21">
        <f t="shared" si="240"/>
        <v>0</v>
      </c>
      <c r="AH177" s="21">
        <f t="shared" si="240"/>
        <v>0</v>
      </c>
      <c r="AI177" s="21">
        <f t="shared" si="240"/>
        <v>0</v>
      </c>
      <c r="AJ177" s="21">
        <f t="shared" si="240"/>
        <v>0</v>
      </c>
      <c r="AK177" s="21">
        <f t="shared" si="240"/>
        <v>0</v>
      </c>
      <c r="AL177" s="21">
        <f t="shared" si="240"/>
        <v>0</v>
      </c>
      <c r="AM177" s="21">
        <f t="shared" si="240"/>
        <v>0</v>
      </c>
      <c r="AN177" s="21">
        <f t="shared" si="240"/>
        <v>0</v>
      </c>
      <c r="AO177" s="21">
        <f t="shared" si="240"/>
        <v>0</v>
      </c>
      <c r="AP177" s="21">
        <f t="shared" si="240"/>
        <v>0</v>
      </c>
      <c r="AQ177" s="21">
        <f t="shared" si="240"/>
        <v>0</v>
      </c>
      <c r="AR177" s="21">
        <f t="shared" si="240"/>
        <v>0</v>
      </c>
      <c r="AS177" s="21">
        <f t="shared" si="240"/>
        <v>0</v>
      </c>
      <c r="AT177" s="21">
        <f t="shared" si="240"/>
        <v>0</v>
      </c>
      <c r="AU177" s="21">
        <f t="shared" si="240"/>
        <v>0</v>
      </c>
      <c r="AV177" s="21">
        <f t="shared" si="240"/>
        <v>0</v>
      </c>
      <c r="AW177" s="21">
        <f t="shared" si="240"/>
        <v>0</v>
      </c>
      <c r="AX177" s="21">
        <f t="shared" si="240"/>
        <v>0</v>
      </c>
      <c r="AY177" s="21">
        <f t="shared" si="240"/>
        <v>0</v>
      </c>
      <c r="AZ177" s="21">
        <f t="shared" si="240"/>
        <v>0</v>
      </c>
      <c r="BA177" s="21">
        <f t="shared" si="240"/>
        <v>0</v>
      </c>
      <c r="BB177" s="21">
        <f t="shared" si="240"/>
        <v>0</v>
      </c>
      <c r="BC177" s="21">
        <f t="shared" si="240"/>
        <v>0</v>
      </c>
      <c r="BD177" s="21">
        <f t="shared" si="240"/>
        <v>0</v>
      </c>
      <c r="BE177" s="21">
        <f t="shared" si="240"/>
        <v>0</v>
      </c>
      <c r="BF177" s="21">
        <f t="shared" si="240"/>
        <v>0</v>
      </c>
      <c r="BG177" s="21">
        <f t="shared" si="240"/>
        <v>0</v>
      </c>
      <c r="BH177" s="21">
        <f t="shared" si="240"/>
        <v>0</v>
      </c>
      <c r="BI177" s="21">
        <f t="shared" si="240"/>
        <v>0</v>
      </c>
      <c r="BJ177" s="21">
        <f t="shared" si="240"/>
        <v>0</v>
      </c>
      <c r="BK177" s="21">
        <f t="shared" si="240"/>
        <v>0</v>
      </c>
      <c r="BL177" s="21">
        <f t="shared" si="240"/>
        <v>0</v>
      </c>
      <c r="BM177" s="21">
        <f t="shared" si="240"/>
        <v>0</v>
      </c>
      <c r="BN177" s="21">
        <f t="shared" si="240"/>
        <v>0</v>
      </c>
      <c r="BO177" s="21">
        <f t="shared" si="240"/>
        <v>0</v>
      </c>
      <c r="BP177" s="21">
        <f t="shared" si="240"/>
        <v>0</v>
      </c>
      <c r="BQ177" s="21">
        <f t="shared" ref="BQ177:CO177" si="241">IF(BQ176&gt;0,0,BQ171-BQ175)</f>
        <v>0</v>
      </c>
      <c r="BR177" s="21">
        <f t="shared" si="241"/>
        <v>0</v>
      </c>
      <c r="BS177" s="21">
        <f t="shared" si="241"/>
        <v>0</v>
      </c>
      <c r="BT177" s="21">
        <f t="shared" si="241"/>
        <v>0</v>
      </c>
      <c r="BU177" s="21">
        <f t="shared" si="241"/>
        <v>0</v>
      </c>
      <c r="BV177" s="21">
        <f t="shared" si="241"/>
        <v>0</v>
      </c>
      <c r="BW177" s="21">
        <f t="shared" si="241"/>
        <v>0</v>
      </c>
      <c r="BX177" s="21">
        <f t="shared" si="241"/>
        <v>0</v>
      </c>
      <c r="BY177" s="21">
        <f t="shared" si="241"/>
        <v>0</v>
      </c>
      <c r="BZ177" s="21">
        <f t="shared" si="241"/>
        <v>0</v>
      </c>
      <c r="CA177" s="21">
        <f t="shared" si="241"/>
        <v>0</v>
      </c>
      <c r="CB177" s="21">
        <f t="shared" si="241"/>
        <v>0</v>
      </c>
      <c r="CC177" s="21">
        <f t="shared" si="241"/>
        <v>0</v>
      </c>
      <c r="CD177" s="21">
        <f t="shared" si="241"/>
        <v>0</v>
      </c>
      <c r="CE177" s="21">
        <f t="shared" si="241"/>
        <v>0</v>
      </c>
      <c r="CF177" s="21">
        <f t="shared" si="241"/>
        <v>0</v>
      </c>
      <c r="CG177" s="21">
        <f t="shared" si="241"/>
        <v>0</v>
      </c>
      <c r="CH177" s="21">
        <f t="shared" si="241"/>
        <v>0</v>
      </c>
      <c r="CI177" s="21">
        <f t="shared" si="241"/>
        <v>0</v>
      </c>
      <c r="CJ177" s="21">
        <f t="shared" si="241"/>
        <v>0</v>
      </c>
      <c r="CK177" s="21">
        <f t="shared" si="241"/>
        <v>0</v>
      </c>
      <c r="CL177" s="21">
        <f t="shared" si="241"/>
        <v>0</v>
      </c>
      <c r="CM177" s="21">
        <f t="shared" si="241"/>
        <v>0</v>
      </c>
      <c r="CN177" s="21">
        <f t="shared" si="241"/>
        <v>0</v>
      </c>
      <c r="CO177" s="21">
        <f t="shared" si="241"/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12E31-F8C7-BA41-9E7D-AE1F694D2CE2}">
  <dimension ref="A1:D11"/>
  <sheetViews>
    <sheetView workbookViewId="0">
      <selection activeCell="D17" sqref="D17"/>
    </sheetView>
  </sheetViews>
  <sheetFormatPr defaultColWidth="11" defaultRowHeight="15.75"/>
  <cols>
    <col min="1" max="1" width="34" customWidth="1"/>
  </cols>
  <sheetData>
    <row r="1" spans="1:4" s="38" customFormat="1">
      <c r="A1" s="38" t="s">
        <v>394</v>
      </c>
      <c r="D1" s="49"/>
    </row>
    <row r="2" spans="1:4">
      <c r="B2" t="s">
        <v>92</v>
      </c>
      <c r="C2" t="s">
        <v>55</v>
      </c>
      <c r="D2" s="64">
        <v>42125</v>
      </c>
    </row>
    <row r="3" spans="1:4">
      <c r="C3" t="s">
        <v>395</v>
      </c>
      <c r="D3" s="79">
        <v>54393</v>
      </c>
    </row>
    <row r="4" spans="1:4">
      <c r="C4" t="s">
        <v>396</v>
      </c>
      <c r="D4" s="145">
        <v>10000</v>
      </c>
    </row>
    <row r="5" spans="1:4">
      <c r="C5" t="s">
        <v>397</v>
      </c>
      <c r="D5" s="84">
        <v>300</v>
      </c>
    </row>
    <row r="6" spans="1:4">
      <c r="C6" t="s">
        <v>398</v>
      </c>
      <c r="D6" s="79">
        <v>43009</v>
      </c>
    </row>
    <row r="7" spans="1:4">
      <c r="C7" t="s">
        <v>399</v>
      </c>
      <c r="D7">
        <v>10</v>
      </c>
    </row>
    <row r="9" spans="1:4">
      <c r="C9" t="s">
        <v>11</v>
      </c>
      <c r="D9" s="5">
        <f>(DATEDIF(D6,D3,"m")+1)/(D7*12)</f>
        <v>3.125</v>
      </c>
    </row>
    <row r="11" spans="1:4">
      <c r="B11" t="s">
        <v>91</v>
      </c>
      <c r="C11" t="s">
        <v>400</v>
      </c>
      <c r="D11" s="146">
        <f>D4*D5*MIN(D9,1)</f>
        <v>3000000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2D3E5-43E9-764B-9D06-B00F61ACCB99}">
  <dimension ref="A1:CN103"/>
  <sheetViews>
    <sheetView showGridLines="0" topLeftCell="A69" zoomScale="107" workbookViewId="0">
      <selection activeCell="A84" sqref="A84:XFD84"/>
    </sheetView>
  </sheetViews>
  <sheetFormatPr defaultColWidth="11" defaultRowHeight="15.75"/>
  <cols>
    <col min="1" max="1" width="29.625" customWidth="1"/>
    <col min="3" max="3" width="17.5" customWidth="1"/>
  </cols>
  <sheetData>
    <row r="1" spans="1:77" s="38" customFormat="1">
      <c r="A1" s="38" t="s">
        <v>405</v>
      </c>
    </row>
    <row r="2" spans="1:77">
      <c r="B2" t="s">
        <v>90</v>
      </c>
      <c r="C2" t="s">
        <v>407</v>
      </c>
      <c r="D2" s="79">
        <v>44105</v>
      </c>
    </row>
    <row r="3" spans="1:77">
      <c r="C3" t="s">
        <v>411</v>
      </c>
      <c r="D3" s="3">
        <v>2020</v>
      </c>
    </row>
    <row r="4" spans="1:77">
      <c r="C4" t="s">
        <v>412</v>
      </c>
      <c r="D4" s="79">
        <v>43101</v>
      </c>
    </row>
    <row r="5" spans="1:77">
      <c r="C5" t="s">
        <v>413</v>
      </c>
      <c r="D5" s="79">
        <v>44927</v>
      </c>
    </row>
    <row r="6" spans="1:77">
      <c r="D6" s="78">
        <f>D4</f>
        <v>43101</v>
      </c>
      <c r="E6" s="78">
        <f>EDATE(D6,1)</f>
        <v>43132</v>
      </c>
      <c r="F6" s="78">
        <f t="shared" ref="F6:AF6" si="0">EDATE(E6,1)</f>
        <v>43160</v>
      </c>
      <c r="G6" s="78">
        <f t="shared" si="0"/>
        <v>43191</v>
      </c>
      <c r="H6" s="78">
        <f t="shared" si="0"/>
        <v>43221</v>
      </c>
      <c r="I6" s="78">
        <f t="shared" si="0"/>
        <v>43252</v>
      </c>
      <c r="J6" s="78">
        <f t="shared" si="0"/>
        <v>43282</v>
      </c>
      <c r="K6" s="78">
        <f t="shared" si="0"/>
        <v>43313</v>
      </c>
      <c r="L6" s="78">
        <f t="shared" si="0"/>
        <v>43344</v>
      </c>
      <c r="M6" s="78">
        <f t="shared" si="0"/>
        <v>43374</v>
      </c>
      <c r="N6" s="78">
        <f t="shared" si="0"/>
        <v>43405</v>
      </c>
      <c r="O6" s="78">
        <f t="shared" si="0"/>
        <v>43435</v>
      </c>
      <c r="P6" s="78">
        <f t="shared" si="0"/>
        <v>43466</v>
      </c>
      <c r="Q6" s="78">
        <f t="shared" si="0"/>
        <v>43497</v>
      </c>
      <c r="R6" s="78">
        <f t="shared" si="0"/>
        <v>43525</v>
      </c>
      <c r="S6" s="78">
        <f t="shared" si="0"/>
        <v>43556</v>
      </c>
      <c r="T6" s="78">
        <f t="shared" si="0"/>
        <v>43586</v>
      </c>
      <c r="U6" s="78">
        <f t="shared" si="0"/>
        <v>43617</v>
      </c>
      <c r="V6" s="78">
        <f t="shared" si="0"/>
        <v>43647</v>
      </c>
      <c r="W6" s="78">
        <f t="shared" si="0"/>
        <v>43678</v>
      </c>
      <c r="X6" s="78">
        <f t="shared" si="0"/>
        <v>43709</v>
      </c>
      <c r="Y6" s="78">
        <f t="shared" si="0"/>
        <v>43739</v>
      </c>
      <c r="Z6" s="78">
        <f t="shared" si="0"/>
        <v>43770</v>
      </c>
      <c r="AA6" s="78">
        <f t="shared" si="0"/>
        <v>43800</v>
      </c>
      <c r="AB6" s="78">
        <f t="shared" si="0"/>
        <v>43831</v>
      </c>
      <c r="AC6" s="78">
        <f t="shared" si="0"/>
        <v>43862</v>
      </c>
      <c r="AD6" s="78">
        <f t="shared" si="0"/>
        <v>43891</v>
      </c>
      <c r="AE6" s="78">
        <f t="shared" si="0"/>
        <v>43922</v>
      </c>
      <c r="AF6" s="78">
        <f t="shared" si="0"/>
        <v>43952</v>
      </c>
      <c r="AG6" s="78">
        <f t="shared" ref="AG6:BY6" si="1">EDATE(AF6,1)</f>
        <v>43983</v>
      </c>
      <c r="AH6" s="78">
        <f t="shared" si="1"/>
        <v>44013</v>
      </c>
      <c r="AI6" s="78">
        <f t="shared" si="1"/>
        <v>44044</v>
      </c>
      <c r="AJ6" s="78">
        <f t="shared" si="1"/>
        <v>44075</v>
      </c>
      <c r="AK6" s="78">
        <f t="shared" si="1"/>
        <v>44105</v>
      </c>
      <c r="AL6" s="78">
        <f t="shared" si="1"/>
        <v>44136</v>
      </c>
      <c r="AM6" s="78">
        <f t="shared" si="1"/>
        <v>44166</v>
      </c>
      <c r="AN6" s="78">
        <f t="shared" si="1"/>
        <v>44197</v>
      </c>
      <c r="AO6" s="78">
        <f t="shared" si="1"/>
        <v>44228</v>
      </c>
      <c r="AP6" s="78">
        <f t="shared" si="1"/>
        <v>44256</v>
      </c>
      <c r="AQ6" s="78">
        <f t="shared" si="1"/>
        <v>44287</v>
      </c>
      <c r="AR6" s="78">
        <f t="shared" si="1"/>
        <v>44317</v>
      </c>
      <c r="AS6" s="78">
        <f t="shared" si="1"/>
        <v>44348</v>
      </c>
      <c r="AT6" s="78">
        <f t="shared" si="1"/>
        <v>44378</v>
      </c>
      <c r="AU6" s="78">
        <f t="shared" si="1"/>
        <v>44409</v>
      </c>
      <c r="AV6" s="78">
        <f t="shared" si="1"/>
        <v>44440</v>
      </c>
      <c r="AW6" s="78">
        <f t="shared" si="1"/>
        <v>44470</v>
      </c>
      <c r="AX6" s="78">
        <f t="shared" si="1"/>
        <v>44501</v>
      </c>
      <c r="AY6" s="78">
        <f t="shared" si="1"/>
        <v>44531</v>
      </c>
      <c r="AZ6" s="78">
        <f t="shared" si="1"/>
        <v>44562</v>
      </c>
      <c r="BA6" s="78">
        <f t="shared" si="1"/>
        <v>44593</v>
      </c>
      <c r="BB6" s="78">
        <f t="shared" si="1"/>
        <v>44621</v>
      </c>
      <c r="BC6" s="78">
        <f t="shared" si="1"/>
        <v>44652</v>
      </c>
      <c r="BD6" s="78">
        <f t="shared" si="1"/>
        <v>44682</v>
      </c>
      <c r="BE6" s="78">
        <f t="shared" si="1"/>
        <v>44713</v>
      </c>
      <c r="BF6" s="78">
        <f t="shared" si="1"/>
        <v>44743</v>
      </c>
      <c r="BG6" s="78">
        <f t="shared" si="1"/>
        <v>44774</v>
      </c>
      <c r="BH6" s="78">
        <f t="shared" si="1"/>
        <v>44805</v>
      </c>
      <c r="BI6" s="78">
        <f t="shared" si="1"/>
        <v>44835</v>
      </c>
      <c r="BJ6" s="78">
        <f t="shared" si="1"/>
        <v>44866</v>
      </c>
      <c r="BK6" s="78">
        <f t="shared" si="1"/>
        <v>44896</v>
      </c>
      <c r="BL6" s="78">
        <f t="shared" si="1"/>
        <v>44927</v>
      </c>
      <c r="BM6" s="78">
        <f t="shared" si="1"/>
        <v>44958</v>
      </c>
      <c r="BN6" s="78">
        <f t="shared" si="1"/>
        <v>44986</v>
      </c>
      <c r="BO6" s="78">
        <f t="shared" si="1"/>
        <v>45017</v>
      </c>
      <c r="BP6" s="78">
        <f t="shared" si="1"/>
        <v>45047</v>
      </c>
      <c r="BQ6" s="78">
        <f t="shared" si="1"/>
        <v>45078</v>
      </c>
      <c r="BR6" s="78">
        <f t="shared" si="1"/>
        <v>45108</v>
      </c>
      <c r="BS6" s="78">
        <f t="shared" si="1"/>
        <v>45139</v>
      </c>
      <c r="BT6" s="78">
        <f t="shared" si="1"/>
        <v>45170</v>
      </c>
      <c r="BU6" s="78">
        <f t="shared" si="1"/>
        <v>45200</v>
      </c>
      <c r="BV6" s="78">
        <f t="shared" si="1"/>
        <v>45231</v>
      </c>
      <c r="BW6" s="78">
        <f t="shared" si="1"/>
        <v>45261</v>
      </c>
      <c r="BX6" s="78">
        <f t="shared" si="1"/>
        <v>45292</v>
      </c>
      <c r="BY6" s="78">
        <f t="shared" si="1"/>
        <v>45323</v>
      </c>
    </row>
    <row r="7" spans="1:77">
      <c r="C7" t="s">
        <v>408</v>
      </c>
      <c r="D7" s="3">
        <v>1</v>
      </c>
      <c r="E7" s="3">
        <v>2</v>
      </c>
      <c r="F7" s="3">
        <v>3</v>
      </c>
      <c r="G7" s="3">
        <v>4</v>
      </c>
      <c r="H7" s="3">
        <v>5</v>
      </c>
      <c r="I7" s="3">
        <v>6</v>
      </c>
      <c r="J7" s="3">
        <v>7</v>
      </c>
      <c r="K7" s="3">
        <v>8</v>
      </c>
      <c r="L7" s="3">
        <v>9</v>
      </c>
      <c r="M7" s="3">
        <v>10</v>
      </c>
      <c r="N7" s="3">
        <v>11</v>
      </c>
      <c r="O7" s="3">
        <v>12</v>
      </c>
      <c r="P7" s="3">
        <v>13</v>
      </c>
      <c r="Q7" s="3">
        <v>14</v>
      </c>
      <c r="R7" s="3">
        <v>15</v>
      </c>
      <c r="S7" s="3">
        <v>16</v>
      </c>
      <c r="T7" s="3">
        <v>17</v>
      </c>
      <c r="U7" s="3">
        <v>18</v>
      </c>
      <c r="V7" s="3">
        <v>19</v>
      </c>
      <c r="W7" s="3">
        <v>20</v>
      </c>
      <c r="X7" s="3">
        <v>21</v>
      </c>
      <c r="Y7" s="3">
        <v>22</v>
      </c>
      <c r="Z7" s="3">
        <v>23</v>
      </c>
      <c r="AA7" s="3">
        <v>24</v>
      </c>
      <c r="AB7" s="3">
        <v>25</v>
      </c>
      <c r="AC7" s="3">
        <v>26</v>
      </c>
      <c r="AD7" s="3">
        <v>27</v>
      </c>
      <c r="AE7" s="3">
        <v>28</v>
      </c>
      <c r="AF7" s="3">
        <v>29</v>
      </c>
      <c r="AG7" s="3">
        <v>30</v>
      </c>
      <c r="AH7" s="3">
        <v>31</v>
      </c>
      <c r="AI7" s="3">
        <v>32</v>
      </c>
      <c r="AJ7" s="3">
        <v>33</v>
      </c>
      <c r="AK7" s="3">
        <v>34</v>
      </c>
      <c r="AL7" s="3">
        <v>35</v>
      </c>
      <c r="AM7" s="3">
        <v>36</v>
      </c>
      <c r="AN7" s="3">
        <v>37</v>
      </c>
      <c r="AO7" s="3">
        <v>38</v>
      </c>
      <c r="AP7" s="3">
        <v>39</v>
      </c>
      <c r="AQ7" s="3">
        <v>40</v>
      </c>
      <c r="AR7" s="3">
        <v>41</v>
      </c>
      <c r="AS7" s="3">
        <v>42</v>
      </c>
      <c r="AT7" s="3">
        <v>43</v>
      </c>
      <c r="AU7" s="3">
        <v>44</v>
      </c>
      <c r="AV7" s="3">
        <v>45</v>
      </c>
      <c r="AW7" s="3">
        <v>46</v>
      </c>
      <c r="AX7" s="3">
        <v>47</v>
      </c>
      <c r="AY7" s="3">
        <v>48</v>
      </c>
      <c r="AZ7" s="3">
        <v>49</v>
      </c>
      <c r="BA7" s="3">
        <v>50</v>
      </c>
      <c r="BB7" s="3">
        <v>51</v>
      </c>
      <c r="BC7" s="3">
        <v>52</v>
      </c>
      <c r="BD7" s="3">
        <v>53</v>
      </c>
      <c r="BE7" s="3">
        <v>54</v>
      </c>
      <c r="BF7" s="3">
        <v>55</v>
      </c>
      <c r="BG7" s="3">
        <v>56</v>
      </c>
      <c r="BH7" s="3">
        <v>57</v>
      </c>
      <c r="BI7" s="3">
        <v>58</v>
      </c>
      <c r="BJ7" s="3">
        <v>59</v>
      </c>
      <c r="BK7" s="3">
        <v>60</v>
      </c>
      <c r="BL7" s="3">
        <v>61</v>
      </c>
      <c r="BM7" s="3">
        <v>62</v>
      </c>
      <c r="BN7" s="3">
        <v>63</v>
      </c>
      <c r="BO7" s="3">
        <v>64</v>
      </c>
      <c r="BP7" s="3">
        <v>65</v>
      </c>
      <c r="BQ7" s="3">
        <v>66</v>
      </c>
      <c r="BR7" s="3">
        <v>67</v>
      </c>
      <c r="BS7" s="3">
        <v>68</v>
      </c>
      <c r="BT7" s="3">
        <v>69</v>
      </c>
      <c r="BU7" s="3">
        <v>70</v>
      </c>
      <c r="BV7" s="3">
        <v>71</v>
      </c>
      <c r="BW7" s="3">
        <v>72</v>
      </c>
      <c r="BX7" s="3">
        <v>73</v>
      </c>
      <c r="BY7" s="3">
        <v>74</v>
      </c>
    </row>
    <row r="8" spans="1:77">
      <c r="C8" t="s">
        <v>410</v>
      </c>
      <c r="D8" s="3">
        <v>1</v>
      </c>
      <c r="E8" s="3">
        <v>2</v>
      </c>
      <c r="F8" s="3">
        <v>3</v>
      </c>
      <c r="G8" s="3">
        <v>4</v>
      </c>
      <c r="H8" s="3">
        <v>5</v>
      </c>
      <c r="I8" s="3">
        <v>6</v>
      </c>
      <c r="J8" s="3">
        <v>7</v>
      </c>
      <c r="K8" s="3">
        <v>8</v>
      </c>
      <c r="L8" s="3">
        <v>9</v>
      </c>
      <c r="M8" s="3">
        <v>10</v>
      </c>
      <c r="N8" s="3">
        <v>11</v>
      </c>
      <c r="O8" s="3">
        <v>12</v>
      </c>
      <c r="P8" s="3">
        <v>13</v>
      </c>
      <c r="Q8" s="3">
        <v>14</v>
      </c>
      <c r="R8" s="3">
        <v>15</v>
      </c>
      <c r="S8" s="3">
        <v>16</v>
      </c>
      <c r="T8" s="3">
        <v>17</v>
      </c>
      <c r="U8" s="3">
        <v>18</v>
      </c>
      <c r="V8" s="3">
        <v>19</v>
      </c>
      <c r="W8" s="3">
        <v>20</v>
      </c>
      <c r="X8" s="3">
        <v>21</v>
      </c>
      <c r="Y8" s="3">
        <v>22</v>
      </c>
      <c r="Z8" s="3">
        <v>23</v>
      </c>
      <c r="AA8" s="3">
        <v>24</v>
      </c>
      <c r="AB8" s="3">
        <v>25</v>
      </c>
      <c r="AC8" s="3">
        <v>26</v>
      </c>
      <c r="AD8" s="3">
        <v>27</v>
      </c>
      <c r="AE8" s="3">
        <v>28</v>
      </c>
      <c r="AF8" s="3">
        <v>29</v>
      </c>
      <c r="AG8" s="3">
        <v>30</v>
      </c>
      <c r="AH8" s="3">
        <v>31</v>
      </c>
      <c r="AI8" s="3">
        <v>32</v>
      </c>
      <c r="AJ8" s="3">
        <v>33</v>
      </c>
      <c r="AK8" s="3">
        <v>34</v>
      </c>
      <c r="AL8" s="3">
        <v>35</v>
      </c>
      <c r="AM8" s="3">
        <v>36</v>
      </c>
      <c r="AN8" s="3">
        <v>37</v>
      </c>
      <c r="AO8" s="3">
        <v>38</v>
      </c>
      <c r="AP8" s="3">
        <v>39</v>
      </c>
      <c r="AQ8" s="3">
        <v>40</v>
      </c>
      <c r="AR8" s="3">
        <v>41</v>
      </c>
      <c r="AS8" s="3">
        <v>42</v>
      </c>
      <c r="AT8" s="3">
        <v>43</v>
      </c>
      <c r="AU8" s="3">
        <v>44</v>
      </c>
      <c r="AV8" s="3">
        <v>45</v>
      </c>
      <c r="AW8" s="3">
        <v>46</v>
      </c>
      <c r="AX8" s="3">
        <v>47</v>
      </c>
      <c r="AY8" s="3">
        <v>48</v>
      </c>
      <c r="AZ8" s="3">
        <v>49</v>
      </c>
      <c r="BA8" s="3">
        <v>50</v>
      </c>
      <c r="BB8" s="3">
        <v>51</v>
      </c>
      <c r="BC8" s="3">
        <v>52</v>
      </c>
      <c r="BD8" s="3">
        <v>53</v>
      </c>
      <c r="BE8" s="3">
        <v>54</v>
      </c>
      <c r="BF8" s="3">
        <v>55</v>
      </c>
      <c r="BG8" s="3">
        <v>56</v>
      </c>
      <c r="BH8" s="3">
        <v>57</v>
      </c>
      <c r="BI8" s="3">
        <v>58</v>
      </c>
      <c r="BJ8" s="3">
        <v>59</v>
      </c>
      <c r="BK8" s="3">
        <v>60</v>
      </c>
      <c r="BL8" s="3">
        <v>61</v>
      </c>
      <c r="BM8" s="3">
        <v>62</v>
      </c>
      <c r="BN8" s="3">
        <v>63</v>
      </c>
      <c r="BO8" s="3">
        <v>64</v>
      </c>
      <c r="BP8" s="3">
        <v>65</v>
      </c>
      <c r="BQ8" s="3">
        <v>66</v>
      </c>
      <c r="BR8" s="3">
        <v>67</v>
      </c>
      <c r="BS8" s="3">
        <v>68</v>
      </c>
      <c r="BT8" s="3">
        <v>69</v>
      </c>
      <c r="BU8" s="3">
        <v>70</v>
      </c>
      <c r="BV8" s="3">
        <v>71</v>
      </c>
      <c r="BW8" s="3">
        <v>72</v>
      </c>
      <c r="BX8" s="3">
        <v>73</v>
      </c>
      <c r="BY8" s="3">
        <v>74</v>
      </c>
    </row>
    <row r="10" spans="1:77">
      <c r="B10" t="s">
        <v>91</v>
      </c>
      <c r="C10" t="s">
        <v>414</v>
      </c>
      <c r="D10">
        <f>SUMIF($6:$6,"&lt;"&amp;$D$2,7:7)</f>
        <v>561</v>
      </c>
    </row>
    <row r="11" spans="1:77">
      <c r="C11" t="s">
        <v>410</v>
      </c>
      <c r="D11">
        <f>SUMIF($6:$6,"&lt;"&amp;$D$2,8:8)</f>
        <v>561</v>
      </c>
    </row>
    <row r="13" spans="1:77" s="38" customFormat="1">
      <c r="A13" s="38" t="s">
        <v>406</v>
      </c>
    </row>
    <row r="14" spans="1:77">
      <c r="B14" t="s">
        <v>90</v>
      </c>
      <c r="C14" t="s">
        <v>407</v>
      </c>
      <c r="D14" s="79">
        <v>44075</v>
      </c>
    </row>
    <row r="15" spans="1:77">
      <c r="C15" t="s">
        <v>411</v>
      </c>
      <c r="D15" s="3">
        <v>2020</v>
      </c>
    </row>
    <row r="16" spans="1:77">
      <c r="D16" s="78">
        <f>DATE(D15,1,1)</f>
        <v>43831</v>
      </c>
      <c r="E16" s="78">
        <f>EDATE(D16,1)</f>
        <v>43862</v>
      </c>
      <c r="F16" s="78">
        <f t="shared" ref="F16:O16" si="2">EDATE(E16,1)</f>
        <v>43891</v>
      </c>
      <c r="G16" s="78">
        <f t="shared" si="2"/>
        <v>43922</v>
      </c>
      <c r="H16" s="78">
        <f t="shared" si="2"/>
        <v>43952</v>
      </c>
      <c r="I16" s="78">
        <f t="shared" si="2"/>
        <v>43983</v>
      </c>
      <c r="J16" s="78">
        <f t="shared" si="2"/>
        <v>44013</v>
      </c>
      <c r="K16" s="78">
        <f t="shared" si="2"/>
        <v>44044</v>
      </c>
      <c r="L16" s="78">
        <f t="shared" si="2"/>
        <v>44075</v>
      </c>
      <c r="M16" s="78">
        <f t="shared" si="2"/>
        <v>44105</v>
      </c>
      <c r="N16" s="78">
        <f t="shared" si="2"/>
        <v>44136</v>
      </c>
      <c r="O16" s="78">
        <f t="shared" si="2"/>
        <v>44166</v>
      </c>
    </row>
    <row r="17" spans="1:92">
      <c r="C17" t="s">
        <v>409</v>
      </c>
      <c r="D17" s="3">
        <v>1</v>
      </c>
      <c r="E17" s="3">
        <v>2</v>
      </c>
      <c r="F17" s="3">
        <v>3</v>
      </c>
      <c r="G17" s="3">
        <v>4</v>
      </c>
      <c r="H17" s="3">
        <v>5</v>
      </c>
      <c r="I17" s="3">
        <v>6</v>
      </c>
      <c r="J17" s="3">
        <v>7</v>
      </c>
      <c r="K17" s="3">
        <v>8</v>
      </c>
      <c r="L17" s="3">
        <v>9</v>
      </c>
      <c r="M17" s="3">
        <v>10</v>
      </c>
      <c r="N17" s="3">
        <v>11</v>
      </c>
      <c r="O17" s="3">
        <v>12</v>
      </c>
    </row>
    <row r="18" spans="1:92">
      <c r="C18" t="s">
        <v>410</v>
      </c>
      <c r="D18" s="3">
        <v>1</v>
      </c>
      <c r="E18" s="3">
        <v>2</v>
      </c>
      <c r="F18" s="3">
        <v>3</v>
      </c>
      <c r="G18" s="3">
        <v>4</v>
      </c>
      <c r="H18" s="3">
        <v>5</v>
      </c>
      <c r="I18" s="3">
        <v>6</v>
      </c>
      <c r="J18" s="3">
        <v>7</v>
      </c>
      <c r="K18" s="3">
        <v>8</v>
      </c>
      <c r="L18" s="3">
        <v>9</v>
      </c>
      <c r="M18" s="3">
        <v>10</v>
      </c>
      <c r="N18" s="3">
        <v>11</v>
      </c>
      <c r="O18" s="3">
        <v>12</v>
      </c>
    </row>
    <row r="20" spans="1:92">
      <c r="B20" t="s">
        <v>91</v>
      </c>
      <c r="C20" t="s">
        <v>409</v>
      </c>
      <c r="D20">
        <f>SUMIF($16:$16,"&lt;"&amp;$D$14,17:17)</f>
        <v>36</v>
      </c>
    </row>
    <row r="21" spans="1:92">
      <c r="C21" t="s">
        <v>410</v>
      </c>
      <c r="D21">
        <f>SUMIF($16:$16,"&lt;"&amp;$D$14,18:18)</f>
        <v>36</v>
      </c>
    </row>
    <row r="22" spans="1:92">
      <c r="D22" s="147"/>
    </row>
    <row r="23" spans="1:92" s="38" customFormat="1">
      <c r="A23" s="38" t="s">
        <v>415</v>
      </c>
    </row>
    <row r="24" spans="1:92">
      <c r="B24" t="s">
        <v>90</v>
      </c>
      <c r="C24" t="s">
        <v>407</v>
      </c>
      <c r="D24" s="79">
        <v>44075</v>
      </c>
    </row>
    <row r="25" spans="1:92">
      <c r="C25" t="s">
        <v>411</v>
      </c>
      <c r="D25" s="3">
        <v>2020</v>
      </c>
    </row>
    <row r="26" spans="1:92">
      <c r="C26" t="s">
        <v>412</v>
      </c>
      <c r="D26" s="79">
        <v>43101</v>
      </c>
    </row>
    <row r="27" spans="1:92">
      <c r="C27" t="s">
        <v>413</v>
      </c>
      <c r="D27" s="79">
        <v>44927</v>
      </c>
    </row>
    <row r="28" spans="1:92">
      <c r="D28" s="80">
        <f>YEAR(D29)</f>
        <v>2018</v>
      </c>
      <c r="E28" s="80">
        <f t="shared" ref="E28:S28" si="3">YEAR(E29)</f>
        <v>2018</v>
      </c>
      <c r="F28" s="80">
        <f t="shared" si="3"/>
        <v>2018</v>
      </c>
      <c r="G28" s="80">
        <f t="shared" si="3"/>
        <v>2018</v>
      </c>
      <c r="H28" s="80">
        <f t="shared" si="3"/>
        <v>2018</v>
      </c>
      <c r="I28" s="80">
        <f t="shared" si="3"/>
        <v>2018</v>
      </c>
      <c r="J28" s="80">
        <f t="shared" si="3"/>
        <v>2018</v>
      </c>
      <c r="K28" s="80">
        <f t="shared" si="3"/>
        <v>2018</v>
      </c>
      <c r="L28" s="80">
        <f t="shared" si="3"/>
        <v>2018</v>
      </c>
      <c r="M28" s="80">
        <f t="shared" si="3"/>
        <v>2018</v>
      </c>
      <c r="N28" s="80">
        <f t="shared" si="3"/>
        <v>2018</v>
      </c>
      <c r="O28" s="80">
        <f t="shared" si="3"/>
        <v>2018</v>
      </c>
      <c r="P28" s="80">
        <f t="shared" si="3"/>
        <v>2019</v>
      </c>
      <c r="Q28" s="80">
        <f t="shared" si="3"/>
        <v>2019</v>
      </c>
      <c r="R28" s="80">
        <f t="shared" si="3"/>
        <v>2019</v>
      </c>
      <c r="S28" s="80">
        <f t="shared" si="3"/>
        <v>2019</v>
      </c>
      <c r="T28" s="80">
        <f t="shared" ref="T28" si="4">YEAR(T29)</f>
        <v>2019</v>
      </c>
      <c r="U28" s="80">
        <f t="shared" ref="U28" si="5">YEAR(U29)</f>
        <v>2019</v>
      </c>
      <c r="V28" s="80">
        <f t="shared" ref="V28" si="6">YEAR(V29)</f>
        <v>2019</v>
      </c>
      <c r="W28" s="80">
        <f t="shared" ref="W28" si="7">YEAR(W29)</f>
        <v>2019</v>
      </c>
      <c r="X28" s="80">
        <f t="shared" ref="X28" si="8">YEAR(X29)</f>
        <v>2019</v>
      </c>
      <c r="Y28" s="80">
        <f t="shared" ref="Y28" si="9">YEAR(Y29)</f>
        <v>2019</v>
      </c>
      <c r="Z28" s="80">
        <f t="shared" ref="Z28" si="10">YEAR(Z29)</f>
        <v>2019</v>
      </c>
      <c r="AA28" s="80">
        <f t="shared" ref="AA28" si="11">YEAR(AA29)</f>
        <v>2019</v>
      </c>
      <c r="AB28" s="80">
        <f t="shared" ref="AB28" si="12">YEAR(AB29)</f>
        <v>2020</v>
      </c>
      <c r="AC28" s="80">
        <f t="shared" ref="AC28" si="13">YEAR(AC29)</f>
        <v>2020</v>
      </c>
      <c r="AD28" s="80">
        <f t="shared" ref="AD28" si="14">YEAR(AD29)</f>
        <v>2020</v>
      </c>
      <c r="AE28" s="80">
        <f t="shared" ref="AE28" si="15">YEAR(AE29)</f>
        <v>2020</v>
      </c>
      <c r="AF28" s="80">
        <f t="shared" ref="AF28" si="16">YEAR(AF29)</f>
        <v>2020</v>
      </c>
      <c r="AG28" s="80">
        <f t="shared" ref="AG28:AH28" si="17">YEAR(AG29)</f>
        <v>2020</v>
      </c>
      <c r="AH28" s="80">
        <f t="shared" si="17"/>
        <v>2020</v>
      </c>
      <c r="AI28" s="80">
        <f t="shared" ref="AI28" si="18">YEAR(AI29)</f>
        <v>2020</v>
      </c>
      <c r="AJ28" s="80">
        <f t="shared" ref="AJ28" si="19">YEAR(AJ29)</f>
        <v>2020</v>
      </c>
      <c r="AK28" s="80">
        <f t="shared" ref="AK28" si="20">YEAR(AK29)</f>
        <v>2020</v>
      </c>
      <c r="AL28" s="80">
        <f t="shared" ref="AL28" si="21">YEAR(AL29)</f>
        <v>2020</v>
      </c>
      <c r="AM28" s="80">
        <f t="shared" ref="AM28" si="22">YEAR(AM29)</f>
        <v>2020</v>
      </c>
      <c r="AN28" s="80">
        <f t="shared" ref="AN28" si="23">YEAR(AN29)</f>
        <v>2021</v>
      </c>
      <c r="AO28" s="80">
        <f t="shared" ref="AO28" si="24">YEAR(AO29)</f>
        <v>2021</v>
      </c>
      <c r="AP28" s="80">
        <f t="shared" ref="AP28" si="25">YEAR(AP29)</f>
        <v>2021</v>
      </c>
      <c r="AQ28" s="80">
        <f t="shared" ref="AQ28" si="26">YEAR(AQ29)</f>
        <v>2021</v>
      </c>
      <c r="AR28" s="80">
        <f t="shared" ref="AR28" si="27">YEAR(AR29)</f>
        <v>2021</v>
      </c>
      <c r="AS28" s="80">
        <f t="shared" ref="AS28" si="28">YEAR(AS29)</f>
        <v>2021</v>
      </c>
      <c r="AT28" s="80">
        <f t="shared" ref="AT28" si="29">YEAR(AT29)</f>
        <v>2021</v>
      </c>
      <c r="AU28" s="80">
        <f t="shared" ref="AU28" si="30">YEAR(AU29)</f>
        <v>2021</v>
      </c>
      <c r="AV28" s="80">
        <f t="shared" ref="AV28:AW28" si="31">YEAR(AV29)</f>
        <v>2021</v>
      </c>
      <c r="AW28" s="80">
        <f t="shared" si="31"/>
        <v>2021</v>
      </c>
      <c r="AX28" s="80">
        <f t="shared" ref="AX28" si="32">YEAR(AX29)</f>
        <v>2021</v>
      </c>
      <c r="AY28" s="80">
        <f t="shared" ref="AY28" si="33">YEAR(AY29)</f>
        <v>2021</v>
      </c>
      <c r="AZ28" s="80">
        <f t="shared" ref="AZ28" si="34">YEAR(AZ29)</f>
        <v>2022</v>
      </c>
      <c r="BA28" s="80">
        <f t="shared" ref="BA28" si="35">YEAR(BA29)</f>
        <v>2022</v>
      </c>
      <c r="BB28" s="80">
        <f t="shared" ref="BB28" si="36">YEAR(BB29)</f>
        <v>2022</v>
      </c>
      <c r="BC28" s="80">
        <f t="shared" ref="BC28" si="37">YEAR(BC29)</f>
        <v>2022</v>
      </c>
      <c r="BD28" s="80">
        <f t="shared" ref="BD28" si="38">YEAR(BD29)</f>
        <v>2022</v>
      </c>
      <c r="BE28" s="80">
        <f t="shared" ref="BE28" si="39">YEAR(BE29)</f>
        <v>2022</v>
      </c>
      <c r="BF28" s="80">
        <f t="shared" ref="BF28" si="40">YEAR(BF29)</f>
        <v>2022</v>
      </c>
      <c r="BG28" s="80">
        <f t="shared" ref="BG28" si="41">YEAR(BG29)</f>
        <v>2022</v>
      </c>
      <c r="BH28" s="80">
        <f t="shared" ref="BH28" si="42">YEAR(BH29)</f>
        <v>2022</v>
      </c>
      <c r="BI28" s="80">
        <f t="shared" ref="BI28" si="43">YEAR(BI29)</f>
        <v>2022</v>
      </c>
      <c r="BJ28" s="80">
        <f t="shared" ref="BJ28" si="44">YEAR(BJ29)</f>
        <v>2022</v>
      </c>
      <c r="BK28" s="80">
        <f t="shared" ref="BK28:BL28" si="45">YEAR(BK29)</f>
        <v>2022</v>
      </c>
      <c r="BL28" s="80">
        <f t="shared" si="45"/>
        <v>2023</v>
      </c>
      <c r="BM28" s="80">
        <f t="shared" ref="BM28" si="46">YEAR(BM29)</f>
        <v>2023</v>
      </c>
      <c r="BN28" s="80">
        <f t="shared" ref="BN28" si="47">YEAR(BN29)</f>
        <v>2023</v>
      </c>
      <c r="BO28" s="80">
        <f t="shared" ref="BO28" si="48">YEAR(BO29)</f>
        <v>2023</v>
      </c>
      <c r="BP28" s="80">
        <f t="shared" ref="BP28" si="49">YEAR(BP29)</f>
        <v>2023</v>
      </c>
      <c r="BQ28" s="80">
        <f t="shared" ref="BQ28" si="50">YEAR(BQ29)</f>
        <v>2023</v>
      </c>
      <c r="BR28" s="80">
        <f t="shared" ref="BR28" si="51">YEAR(BR29)</f>
        <v>2023</v>
      </c>
      <c r="BS28" s="80">
        <f t="shared" ref="BS28" si="52">YEAR(BS29)</f>
        <v>2023</v>
      </c>
      <c r="BT28" s="80">
        <f t="shared" ref="BT28" si="53">YEAR(BT29)</f>
        <v>2023</v>
      </c>
      <c r="BU28" s="80">
        <f t="shared" ref="BU28" si="54">YEAR(BU29)</f>
        <v>2023</v>
      </c>
      <c r="BV28" s="80">
        <f t="shared" ref="BV28" si="55">YEAR(BV29)</f>
        <v>2023</v>
      </c>
      <c r="BW28" s="80">
        <f t="shared" ref="BW28" si="56">YEAR(BW29)</f>
        <v>2023</v>
      </c>
      <c r="BX28" s="80">
        <f t="shared" ref="BX28" si="57">YEAR(BX29)</f>
        <v>2024</v>
      </c>
      <c r="BY28" s="80">
        <f t="shared" ref="BY28" si="58">YEAR(BY29)</f>
        <v>2024</v>
      </c>
      <c r="BZ28" s="80">
        <f t="shared" ref="BZ28" si="59">YEAR(BZ29)</f>
        <v>2024</v>
      </c>
      <c r="CA28" s="80">
        <f t="shared" ref="CA28" si="60">YEAR(CA29)</f>
        <v>2024</v>
      </c>
      <c r="CB28" s="80">
        <f t="shared" ref="CB28" si="61">YEAR(CB29)</f>
        <v>2024</v>
      </c>
      <c r="CC28" s="80">
        <f t="shared" ref="CC28" si="62">YEAR(CC29)</f>
        <v>2024</v>
      </c>
      <c r="CD28" s="80">
        <f t="shared" ref="CD28" si="63">YEAR(CD29)</f>
        <v>2024</v>
      </c>
      <c r="CE28" s="80">
        <f t="shared" ref="CE28" si="64">YEAR(CE29)</f>
        <v>2024</v>
      </c>
      <c r="CF28" s="80">
        <f t="shared" ref="CF28" si="65">YEAR(CF29)</f>
        <v>2024</v>
      </c>
      <c r="CG28" s="80">
        <f t="shared" ref="CG28" si="66">YEAR(CG29)</f>
        <v>2024</v>
      </c>
      <c r="CH28" s="80">
        <f t="shared" ref="CH28" si="67">YEAR(CH29)</f>
        <v>2024</v>
      </c>
      <c r="CI28" s="80">
        <f t="shared" ref="CI28" si="68">YEAR(CI29)</f>
        <v>2024</v>
      </c>
      <c r="CJ28" s="80">
        <f t="shared" ref="CJ28" si="69">YEAR(CJ29)</f>
        <v>2025</v>
      </c>
      <c r="CK28" s="80">
        <f t="shared" ref="CK28" si="70">YEAR(CK29)</f>
        <v>2025</v>
      </c>
      <c r="CL28" s="80">
        <f t="shared" ref="CL28" si="71">YEAR(CL29)</f>
        <v>2025</v>
      </c>
      <c r="CM28" s="80">
        <f t="shared" ref="CM28" si="72">YEAR(CM29)</f>
        <v>2025</v>
      </c>
      <c r="CN28" s="80">
        <f t="shared" ref="CN28" si="73">YEAR(CN29)</f>
        <v>2025</v>
      </c>
    </row>
    <row r="29" spans="1:92">
      <c r="D29" s="78">
        <f>D26</f>
        <v>43101</v>
      </c>
      <c r="E29" s="78">
        <f>EDATE(D29,1)</f>
        <v>43132</v>
      </c>
      <c r="F29" s="78">
        <f t="shared" ref="F29:BQ29" si="74">EDATE(E29,1)</f>
        <v>43160</v>
      </c>
      <c r="G29" s="78">
        <f t="shared" si="74"/>
        <v>43191</v>
      </c>
      <c r="H29" s="78">
        <f t="shared" si="74"/>
        <v>43221</v>
      </c>
      <c r="I29" s="78">
        <f t="shared" si="74"/>
        <v>43252</v>
      </c>
      <c r="J29" s="78">
        <f t="shared" si="74"/>
        <v>43282</v>
      </c>
      <c r="K29" s="78">
        <f t="shared" si="74"/>
        <v>43313</v>
      </c>
      <c r="L29" s="78">
        <f t="shared" si="74"/>
        <v>43344</v>
      </c>
      <c r="M29" s="78">
        <f t="shared" si="74"/>
        <v>43374</v>
      </c>
      <c r="N29" s="78">
        <f t="shared" si="74"/>
        <v>43405</v>
      </c>
      <c r="O29" s="78">
        <f t="shared" si="74"/>
        <v>43435</v>
      </c>
      <c r="P29" s="78">
        <f t="shared" si="74"/>
        <v>43466</v>
      </c>
      <c r="Q29" s="78">
        <f t="shared" si="74"/>
        <v>43497</v>
      </c>
      <c r="R29" s="78">
        <f t="shared" si="74"/>
        <v>43525</v>
      </c>
      <c r="S29" s="78">
        <f t="shared" si="74"/>
        <v>43556</v>
      </c>
      <c r="T29" s="78">
        <f t="shared" si="74"/>
        <v>43586</v>
      </c>
      <c r="U29" s="78">
        <f t="shared" si="74"/>
        <v>43617</v>
      </c>
      <c r="V29" s="78">
        <f t="shared" si="74"/>
        <v>43647</v>
      </c>
      <c r="W29" s="78">
        <f t="shared" si="74"/>
        <v>43678</v>
      </c>
      <c r="X29" s="78">
        <f t="shared" si="74"/>
        <v>43709</v>
      </c>
      <c r="Y29" s="78">
        <f t="shared" si="74"/>
        <v>43739</v>
      </c>
      <c r="Z29" s="78">
        <f t="shared" si="74"/>
        <v>43770</v>
      </c>
      <c r="AA29" s="78">
        <f t="shared" si="74"/>
        <v>43800</v>
      </c>
      <c r="AB29" s="78">
        <f t="shared" si="74"/>
        <v>43831</v>
      </c>
      <c r="AC29" s="78">
        <f t="shared" si="74"/>
        <v>43862</v>
      </c>
      <c r="AD29" s="78">
        <f t="shared" si="74"/>
        <v>43891</v>
      </c>
      <c r="AE29" s="78">
        <f t="shared" si="74"/>
        <v>43922</v>
      </c>
      <c r="AF29" s="78">
        <f t="shared" si="74"/>
        <v>43952</v>
      </c>
      <c r="AG29" s="78">
        <f t="shared" si="74"/>
        <v>43983</v>
      </c>
      <c r="AH29" s="78">
        <f t="shared" si="74"/>
        <v>44013</v>
      </c>
      <c r="AI29" s="78">
        <f t="shared" si="74"/>
        <v>44044</v>
      </c>
      <c r="AJ29" s="78">
        <f t="shared" si="74"/>
        <v>44075</v>
      </c>
      <c r="AK29" s="78">
        <f t="shared" si="74"/>
        <v>44105</v>
      </c>
      <c r="AL29" s="78">
        <f t="shared" si="74"/>
        <v>44136</v>
      </c>
      <c r="AM29" s="78">
        <f t="shared" si="74"/>
        <v>44166</v>
      </c>
      <c r="AN29" s="78">
        <f t="shared" si="74"/>
        <v>44197</v>
      </c>
      <c r="AO29" s="78">
        <f t="shared" si="74"/>
        <v>44228</v>
      </c>
      <c r="AP29" s="78">
        <f t="shared" si="74"/>
        <v>44256</v>
      </c>
      <c r="AQ29" s="78">
        <f t="shared" si="74"/>
        <v>44287</v>
      </c>
      <c r="AR29" s="78">
        <f t="shared" si="74"/>
        <v>44317</v>
      </c>
      <c r="AS29" s="78">
        <f t="shared" si="74"/>
        <v>44348</v>
      </c>
      <c r="AT29" s="78">
        <f t="shared" si="74"/>
        <v>44378</v>
      </c>
      <c r="AU29" s="78">
        <f t="shared" si="74"/>
        <v>44409</v>
      </c>
      <c r="AV29" s="78">
        <f t="shared" si="74"/>
        <v>44440</v>
      </c>
      <c r="AW29" s="78">
        <f t="shared" si="74"/>
        <v>44470</v>
      </c>
      <c r="AX29" s="78">
        <f t="shared" si="74"/>
        <v>44501</v>
      </c>
      <c r="AY29" s="78">
        <f t="shared" si="74"/>
        <v>44531</v>
      </c>
      <c r="AZ29" s="78">
        <f t="shared" si="74"/>
        <v>44562</v>
      </c>
      <c r="BA29" s="78">
        <f t="shared" si="74"/>
        <v>44593</v>
      </c>
      <c r="BB29" s="78">
        <f t="shared" si="74"/>
        <v>44621</v>
      </c>
      <c r="BC29" s="78">
        <f t="shared" si="74"/>
        <v>44652</v>
      </c>
      <c r="BD29" s="78">
        <f t="shared" si="74"/>
        <v>44682</v>
      </c>
      <c r="BE29" s="78">
        <f t="shared" si="74"/>
        <v>44713</v>
      </c>
      <c r="BF29" s="78">
        <f t="shared" si="74"/>
        <v>44743</v>
      </c>
      <c r="BG29" s="78">
        <f t="shared" si="74"/>
        <v>44774</v>
      </c>
      <c r="BH29" s="78">
        <f t="shared" si="74"/>
        <v>44805</v>
      </c>
      <c r="BI29" s="78">
        <f t="shared" si="74"/>
        <v>44835</v>
      </c>
      <c r="BJ29" s="78">
        <f t="shared" si="74"/>
        <v>44866</v>
      </c>
      <c r="BK29" s="78">
        <f t="shared" si="74"/>
        <v>44896</v>
      </c>
      <c r="BL29" s="78">
        <f t="shared" si="74"/>
        <v>44927</v>
      </c>
      <c r="BM29" s="78">
        <f t="shared" si="74"/>
        <v>44958</v>
      </c>
      <c r="BN29" s="78">
        <f t="shared" si="74"/>
        <v>44986</v>
      </c>
      <c r="BO29" s="78">
        <f t="shared" si="74"/>
        <v>45017</v>
      </c>
      <c r="BP29" s="78">
        <f t="shared" si="74"/>
        <v>45047</v>
      </c>
      <c r="BQ29" s="78">
        <f t="shared" si="74"/>
        <v>45078</v>
      </c>
      <c r="BR29" s="78">
        <f t="shared" ref="BR29:BY29" si="75">EDATE(BQ29,1)</f>
        <v>45108</v>
      </c>
      <c r="BS29" s="78">
        <f t="shared" si="75"/>
        <v>45139</v>
      </c>
      <c r="BT29" s="78">
        <f t="shared" si="75"/>
        <v>45170</v>
      </c>
      <c r="BU29" s="78">
        <f t="shared" si="75"/>
        <v>45200</v>
      </c>
      <c r="BV29" s="78">
        <f t="shared" si="75"/>
        <v>45231</v>
      </c>
      <c r="BW29" s="78">
        <f t="shared" si="75"/>
        <v>45261</v>
      </c>
      <c r="BX29" s="78">
        <f t="shared" si="75"/>
        <v>45292</v>
      </c>
      <c r="BY29" s="78">
        <f t="shared" si="75"/>
        <v>45323</v>
      </c>
      <c r="BZ29" s="78">
        <f t="shared" ref="BZ29:CN29" si="76">EDATE(BY29,1)</f>
        <v>45352</v>
      </c>
      <c r="CA29" s="78">
        <f t="shared" si="76"/>
        <v>45383</v>
      </c>
      <c r="CB29" s="78">
        <f t="shared" si="76"/>
        <v>45413</v>
      </c>
      <c r="CC29" s="78">
        <f t="shared" si="76"/>
        <v>45444</v>
      </c>
      <c r="CD29" s="78">
        <f t="shared" si="76"/>
        <v>45474</v>
      </c>
      <c r="CE29" s="78">
        <f t="shared" si="76"/>
        <v>45505</v>
      </c>
      <c r="CF29" s="78">
        <f t="shared" si="76"/>
        <v>45536</v>
      </c>
      <c r="CG29" s="78">
        <f t="shared" si="76"/>
        <v>45566</v>
      </c>
      <c r="CH29" s="78">
        <f t="shared" si="76"/>
        <v>45597</v>
      </c>
      <c r="CI29" s="78">
        <f t="shared" si="76"/>
        <v>45627</v>
      </c>
      <c r="CJ29" s="78">
        <f t="shared" si="76"/>
        <v>45658</v>
      </c>
      <c r="CK29" s="78">
        <f t="shared" si="76"/>
        <v>45689</v>
      </c>
      <c r="CL29" s="78">
        <f t="shared" si="76"/>
        <v>45717</v>
      </c>
      <c r="CM29" s="78">
        <f t="shared" si="76"/>
        <v>45748</v>
      </c>
      <c r="CN29" s="78">
        <f t="shared" si="76"/>
        <v>45778</v>
      </c>
    </row>
    <row r="30" spans="1:92">
      <c r="C30" t="s">
        <v>408</v>
      </c>
      <c r="D30" s="3">
        <v>1</v>
      </c>
      <c r="E30" s="3">
        <v>2</v>
      </c>
      <c r="F30" s="3">
        <v>3</v>
      </c>
      <c r="G30" s="3">
        <v>4</v>
      </c>
      <c r="H30" s="3">
        <v>5</v>
      </c>
      <c r="I30" s="3">
        <v>6</v>
      </c>
      <c r="J30" s="3">
        <v>7</v>
      </c>
      <c r="K30" s="3">
        <v>8</v>
      </c>
      <c r="L30" s="3">
        <v>9</v>
      </c>
      <c r="M30" s="3">
        <v>10</v>
      </c>
      <c r="N30" s="3">
        <v>11</v>
      </c>
      <c r="O30" s="3">
        <v>12</v>
      </c>
      <c r="P30" s="3">
        <v>13</v>
      </c>
      <c r="Q30" s="3">
        <v>14</v>
      </c>
      <c r="R30" s="3">
        <v>15</v>
      </c>
      <c r="S30" s="3">
        <v>16</v>
      </c>
      <c r="T30" s="3">
        <v>17</v>
      </c>
      <c r="U30" s="3">
        <v>18</v>
      </c>
      <c r="V30" s="3">
        <v>19</v>
      </c>
      <c r="W30" s="3">
        <v>20</v>
      </c>
      <c r="X30" s="3">
        <v>21</v>
      </c>
      <c r="Y30" s="3">
        <v>22</v>
      </c>
      <c r="Z30" s="3">
        <v>23</v>
      </c>
      <c r="AA30" s="3">
        <v>24</v>
      </c>
      <c r="AB30" s="3">
        <v>25</v>
      </c>
      <c r="AC30" s="3">
        <v>26</v>
      </c>
      <c r="AD30" s="3">
        <v>27</v>
      </c>
      <c r="AE30" s="3">
        <v>28</v>
      </c>
      <c r="AF30" s="3">
        <v>29</v>
      </c>
      <c r="AG30" s="3">
        <v>30</v>
      </c>
      <c r="AH30" s="3">
        <v>31</v>
      </c>
      <c r="AI30" s="3">
        <v>32</v>
      </c>
      <c r="AJ30" s="3">
        <v>33</v>
      </c>
      <c r="AK30" s="3">
        <v>34</v>
      </c>
      <c r="AL30" s="3">
        <v>35</v>
      </c>
      <c r="AM30" s="3">
        <v>36</v>
      </c>
      <c r="AN30" s="3">
        <v>37</v>
      </c>
      <c r="AO30" s="3">
        <v>38</v>
      </c>
      <c r="AP30" s="3">
        <v>39</v>
      </c>
      <c r="AQ30" s="3">
        <v>40</v>
      </c>
      <c r="AR30" s="3">
        <v>41</v>
      </c>
      <c r="AS30" s="3">
        <v>42</v>
      </c>
      <c r="AT30" s="3">
        <v>43</v>
      </c>
      <c r="AU30" s="3">
        <v>44</v>
      </c>
      <c r="AV30" s="3">
        <v>45</v>
      </c>
      <c r="AW30" s="3">
        <v>46</v>
      </c>
      <c r="AX30" s="3">
        <v>47</v>
      </c>
      <c r="AY30" s="3">
        <v>48</v>
      </c>
      <c r="AZ30" s="3">
        <v>49</v>
      </c>
      <c r="BA30" s="3">
        <v>50</v>
      </c>
      <c r="BB30" s="3">
        <v>51</v>
      </c>
      <c r="BC30" s="3">
        <v>52</v>
      </c>
      <c r="BD30" s="3">
        <v>53</v>
      </c>
      <c r="BE30" s="3">
        <v>54</v>
      </c>
      <c r="BF30" s="3">
        <v>55</v>
      </c>
      <c r="BG30" s="3">
        <v>56</v>
      </c>
      <c r="BH30" s="3">
        <v>57</v>
      </c>
      <c r="BI30" s="3">
        <v>58</v>
      </c>
      <c r="BJ30" s="3">
        <v>59</v>
      </c>
      <c r="BK30" s="3">
        <v>60</v>
      </c>
      <c r="BL30" s="3">
        <v>61</v>
      </c>
      <c r="BM30" s="3">
        <v>62</v>
      </c>
      <c r="BN30" s="3">
        <v>63</v>
      </c>
      <c r="BO30" s="3">
        <v>64</v>
      </c>
      <c r="BP30" s="3">
        <v>65</v>
      </c>
      <c r="BQ30" s="3">
        <v>66</v>
      </c>
      <c r="BR30" s="3">
        <v>67</v>
      </c>
      <c r="BS30" s="3">
        <v>68</v>
      </c>
      <c r="BT30" s="3">
        <v>69</v>
      </c>
      <c r="BU30" s="3">
        <v>70</v>
      </c>
      <c r="BV30" s="3">
        <v>71</v>
      </c>
      <c r="BW30" s="3">
        <v>72</v>
      </c>
      <c r="BX30" s="3">
        <v>73</v>
      </c>
      <c r="BY30" s="3">
        <v>74</v>
      </c>
      <c r="BZ30" s="3">
        <v>74</v>
      </c>
      <c r="CA30" s="3">
        <v>74</v>
      </c>
      <c r="CB30" s="3">
        <v>74</v>
      </c>
      <c r="CC30" s="3">
        <v>74</v>
      </c>
      <c r="CD30" s="3">
        <v>74</v>
      </c>
      <c r="CE30" s="3">
        <v>74</v>
      </c>
      <c r="CF30" s="3">
        <v>74</v>
      </c>
      <c r="CG30" s="3">
        <v>74</v>
      </c>
      <c r="CH30" s="3">
        <v>74</v>
      </c>
      <c r="CI30" s="3">
        <v>74</v>
      </c>
      <c r="CJ30" s="3">
        <v>74</v>
      </c>
      <c r="CK30" s="3">
        <v>74</v>
      </c>
      <c r="CL30" s="3">
        <v>74</v>
      </c>
      <c r="CM30" s="3">
        <v>74</v>
      </c>
      <c r="CN30" s="3">
        <v>74</v>
      </c>
    </row>
    <row r="31" spans="1:92">
      <c r="C31" t="s">
        <v>410</v>
      </c>
      <c r="D31" s="3">
        <v>1</v>
      </c>
      <c r="E31" s="3">
        <v>2</v>
      </c>
      <c r="F31" s="3">
        <v>3</v>
      </c>
      <c r="G31" s="3">
        <v>4</v>
      </c>
      <c r="H31" s="3">
        <v>5</v>
      </c>
      <c r="I31" s="3">
        <v>6</v>
      </c>
      <c r="J31" s="3">
        <v>7</v>
      </c>
      <c r="K31" s="3">
        <v>8</v>
      </c>
      <c r="L31" s="3">
        <v>9</v>
      </c>
      <c r="M31" s="3">
        <v>10</v>
      </c>
      <c r="N31" s="3">
        <v>11</v>
      </c>
      <c r="O31" s="3">
        <v>12</v>
      </c>
      <c r="P31" s="3">
        <v>13</v>
      </c>
      <c r="Q31" s="3">
        <v>14</v>
      </c>
      <c r="R31" s="3">
        <v>15</v>
      </c>
      <c r="S31" s="3">
        <v>16</v>
      </c>
      <c r="T31" s="3">
        <v>17</v>
      </c>
      <c r="U31" s="3">
        <v>18</v>
      </c>
      <c r="V31" s="3">
        <v>19</v>
      </c>
      <c r="W31" s="3">
        <v>20</v>
      </c>
      <c r="X31" s="3">
        <v>21</v>
      </c>
      <c r="Y31" s="3">
        <v>22</v>
      </c>
      <c r="Z31" s="3">
        <v>23</v>
      </c>
      <c r="AA31" s="3">
        <v>24</v>
      </c>
      <c r="AB31" s="3">
        <v>25</v>
      </c>
      <c r="AC31" s="3">
        <v>26</v>
      </c>
      <c r="AD31" s="3">
        <v>27</v>
      </c>
      <c r="AE31" s="3">
        <v>28</v>
      </c>
      <c r="AF31" s="3">
        <v>29</v>
      </c>
      <c r="AG31" s="3">
        <v>30</v>
      </c>
      <c r="AH31" s="3">
        <v>31</v>
      </c>
      <c r="AI31" s="3">
        <v>32</v>
      </c>
      <c r="AJ31" s="3">
        <v>33</v>
      </c>
      <c r="AK31" s="3">
        <v>34</v>
      </c>
      <c r="AL31" s="3">
        <v>35</v>
      </c>
      <c r="AM31" s="3">
        <v>36</v>
      </c>
      <c r="AN31" s="3">
        <v>37</v>
      </c>
      <c r="AO31" s="3">
        <v>38</v>
      </c>
      <c r="AP31" s="3">
        <v>39</v>
      </c>
      <c r="AQ31" s="3">
        <v>40</v>
      </c>
      <c r="AR31" s="3">
        <v>41</v>
      </c>
      <c r="AS31" s="3">
        <v>42</v>
      </c>
      <c r="AT31" s="3">
        <v>43</v>
      </c>
      <c r="AU31" s="3">
        <v>44</v>
      </c>
      <c r="AV31" s="3">
        <v>45</v>
      </c>
      <c r="AW31" s="3">
        <v>46</v>
      </c>
      <c r="AX31" s="3">
        <v>47</v>
      </c>
      <c r="AY31" s="3">
        <v>48</v>
      </c>
      <c r="AZ31" s="3">
        <v>49</v>
      </c>
      <c r="BA31" s="3">
        <v>50</v>
      </c>
      <c r="BB31" s="3">
        <v>51</v>
      </c>
      <c r="BC31" s="3">
        <v>52</v>
      </c>
      <c r="BD31" s="3">
        <v>53</v>
      </c>
      <c r="BE31" s="3">
        <v>54</v>
      </c>
      <c r="BF31" s="3">
        <v>55</v>
      </c>
      <c r="BG31" s="3">
        <v>56</v>
      </c>
      <c r="BH31" s="3">
        <v>57</v>
      </c>
      <c r="BI31" s="3">
        <v>58</v>
      </c>
      <c r="BJ31" s="3">
        <v>59</v>
      </c>
      <c r="BK31" s="3">
        <v>60</v>
      </c>
      <c r="BL31" s="3">
        <v>61</v>
      </c>
      <c r="BM31" s="3">
        <v>62</v>
      </c>
      <c r="BN31" s="3">
        <v>63</v>
      </c>
      <c r="BO31" s="3">
        <v>64</v>
      </c>
      <c r="BP31" s="3">
        <v>65</v>
      </c>
      <c r="BQ31" s="3">
        <v>66</v>
      </c>
      <c r="BR31" s="3">
        <v>67</v>
      </c>
      <c r="BS31" s="3">
        <v>68</v>
      </c>
      <c r="BT31" s="3">
        <v>69</v>
      </c>
      <c r="BU31" s="3">
        <v>70</v>
      </c>
      <c r="BV31" s="3">
        <v>71</v>
      </c>
      <c r="BW31" s="3">
        <v>72</v>
      </c>
      <c r="BX31" s="3">
        <v>73</v>
      </c>
      <c r="BY31" s="3">
        <v>74</v>
      </c>
      <c r="BZ31" s="3">
        <v>74</v>
      </c>
      <c r="CA31" s="3">
        <v>74</v>
      </c>
      <c r="CB31" s="3">
        <v>74</v>
      </c>
      <c r="CC31" s="3">
        <v>74</v>
      </c>
      <c r="CD31" s="3">
        <v>74</v>
      </c>
      <c r="CE31" s="3">
        <v>74</v>
      </c>
      <c r="CF31" s="3">
        <v>74</v>
      </c>
      <c r="CG31" s="3">
        <v>74</v>
      </c>
      <c r="CH31" s="3">
        <v>74</v>
      </c>
      <c r="CI31" s="3">
        <v>74</v>
      </c>
      <c r="CJ31" s="3">
        <v>74</v>
      </c>
      <c r="CK31" s="3">
        <v>74</v>
      </c>
      <c r="CL31" s="3">
        <v>74</v>
      </c>
      <c r="CM31" s="3">
        <v>74</v>
      </c>
      <c r="CN31" s="3">
        <v>74</v>
      </c>
    </row>
    <row r="32" spans="1:92">
      <c r="D32" s="3"/>
    </row>
    <row r="33" spans="1:92">
      <c r="B33" t="s">
        <v>91</v>
      </c>
      <c r="D33">
        <f>YEAR(D26)</f>
        <v>2018</v>
      </c>
      <c r="E33">
        <f>D33+1</f>
        <v>2019</v>
      </c>
      <c r="F33">
        <f>E33+1</f>
        <v>2020</v>
      </c>
      <c r="G33">
        <f t="shared" ref="G33:M33" si="77">F33+1</f>
        <v>2021</v>
      </c>
      <c r="H33">
        <f t="shared" si="77"/>
        <v>2022</v>
      </c>
      <c r="I33">
        <f t="shared" si="77"/>
        <v>2023</v>
      </c>
      <c r="J33">
        <f t="shared" si="77"/>
        <v>2024</v>
      </c>
      <c r="K33">
        <f t="shared" si="77"/>
        <v>2025</v>
      </c>
      <c r="L33">
        <f t="shared" si="77"/>
        <v>2026</v>
      </c>
      <c r="M33">
        <f t="shared" si="77"/>
        <v>2027</v>
      </c>
    </row>
    <row r="34" spans="1:92">
      <c r="C34" t="s">
        <v>414</v>
      </c>
      <c r="D34">
        <f>SUMIF($28:$28,D$33,30:30)</f>
        <v>78</v>
      </c>
      <c r="E34">
        <f t="shared" ref="E34:M34" si="78">SUMIF($28:$28,E$33,30:30)</f>
        <v>222</v>
      </c>
      <c r="F34">
        <f t="shared" si="78"/>
        <v>366</v>
      </c>
      <c r="G34">
        <f t="shared" si="78"/>
        <v>510</v>
      </c>
      <c r="H34">
        <f t="shared" si="78"/>
        <v>654</v>
      </c>
      <c r="I34">
        <f t="shared" si="78"/>
        <v>798</v>
      </c>
      <c r="J34">
        <f t="shared" si="78"/>
        <v>887</v>
      </c>
      <c r="K34">
        <f t="shared" si="78"/>
        <v>370</v>
      </c>
      <c r="L34">
        <f t="shared" si="78"/>
        <v>0</v>
      </c>
      <c r="M34">
        <f t="shared" si="78"/>
        <v>0</v>
      </c>
    </row>
    <row r="35" spans="1:92">
      <c r="C35" t="s">
        <v>410</v>
      </c>
      <c r="D35">
        <f>SUMIFS(31:31,$28:$28,D$33,29:29,"&lt;"&amp;$D$24)</f>
        <v>78</v>
      </c>
      <c r="E35">
        <f t="shared" ref="E35:M35" si="79">SUMIFS(31:31,$28:$28,E$33,29:29,"&lt;"&amp;$D$24)</f>
        <v>222</v>
      </c>
      <c r="F35">
        <f t="shared" si="79"/>
        <v>228</v>
      </c>
      <c r="G35">
        <f t="shared" si="79"/>
        <v>0</v>
      </c>
      <c r="H35">
        <f t="shared" si="79"/>
        <v>0</v>
      </c>
      <c r="I35">
        <f t="shared" si="79"/>
        <v>0</v>
      </c>
      <c r="J35">
        <f t="shared" si="79"/>
        <v>0</v>
      </c>
      <c r="K35">
        <f t="shared" si="79"/>
        <v>0</v>
      </c>
      <c r="L35">
        <f t="shared" si="79"/>
        <v>0</v>
      </c>
      <c r="M35">
        <f t="shared" si="79"/>
        <v>0</v>
      </c>
    </row>
    <row r="37" spans="1:92" s="38" customFormat="1">
      <c r="A37" s="38" t="s">
        <v>416</v>
      </c>
    </row>
    <row r="38" spans="1:92">
      <c r="B38" t="s">
        <v>90</v>
      </c>
      <c r="C38" t="s">
        <v>407</v>
      </c>
      <c r="D38" s="79">
        <v>44075</v>
      </c>
      <c r="E38">
        <f>ROUNDUP(MONTH(D38)/3,0)</f>
        <v>3</v>
      </c>
      <c r="F38">
        <f>YEAR(D38)</f>
        <v>2020</v>
      </c>
    </row>
    <row r="39" spans="1:92">
      <c r="C39" t="s">
        <v>411</v>
      </c>
      <c r="D39" s="3">
        <v>2020</v>
      </c>
    </row>
    <row r="40" spans="1:92">
      <c r="C40" t="s">
        <v>412</v>
      </c>
      <c r="D40" s="79">
        <v>43101</v>
      </c>
    </row>
    <row r="41" spans="1:92">
      <c r="C41" t="s">
        <v>413</v>
      </c>
      <c r="D41" s="79">
        <v>44927</v>
      </c>
    </row>
    <row r="42" spans="1:92">
      <c r="C42" t="s">
        <v>251</v>
      </c>
      <c r="D42" s="80">
        <f>YEAR(D44)</f>
        <v>2018</v>
      </c>
      <c r="E42" s="80">
        <f t="shared" ref="E42:BP42" si="80">YEAR(E44)</f>
        <v>2018</v>
      </c>
      <c r="F42" s="80">
        <f t="shared" si="80"/>
        <v>2018</v>
      </c>
      <c r="G42" s="80">
        <f t="shared" si="80"/>
        <v>2018</v>
      </c>
      <c r="H42" s="80">
        <f t="shared" si="80"/>
        <v>2018</v>
      </c>
      <c r="I42" s="80">
        <f t="shared" si="80"/>
        <v>2018</v>
      </c>
      <c r="J42" s="80">
        <f t="shared" si="80"/>
        <v>2018</v>
      </c>
      <c r="K42" s="80">
        <f t="shared" si="80"/>
        <v>2018</v>
      </c>
      <c r="L42" s="80">
        <f t="shared" si="80"/>
        <v>2018</v>
      </c>
      <c r="M42" s="80">
        <f t="shared" si="80"/>
        <v>2018</v>
      </c>
      <c r="N42" s="80">
        <f t="shared" si="80"/>
        <v>2018</v>
      </c>
      <c r="O42" s="80">
        <f t="shared" si="80"/>
        <v>2018</v>
      </c>
      <c r="P42" s="80">
        <f t="shared" si="80"/>
        <v>2019</v>
      </c>
      <c r="Q42" s="80">
        <f t="shared" si="80"/>
        <v>2019</v>
      </c>
      <c r="R42" s="80">
        <f t="shared" si="80"/>
        <v>2019</v>
      </c>
      <c r="S42" s="80">
        <f t="shared" si="80"/>
        <v>2019</v>
      </c>
      <c r="T42" s="80">
        <f t="shared" si="80"/>
        <v>2019</v>
      </c>
      <c r="U42" s="80">
        <f t="shared" si="80"/>
        <v>2019</v>
      </c>
      <c r="V42" s="80">
        <f t="shared" si="80"/>
        <v>2019</v>
      </c>
      <c r="W42" s="80">
        <f t="shared" si="80"/>
        <v>2019</v>
      </c>
      <c r="X42" s="80">
        <f t="shared" si="80"/>
        <v>2019</v>
      </c>
      <c r="Y42" s="80">
        <f t="shared" si="80"/>
        <v>2019</v>
      </c>
      <c r="Z42" s="80">
        <f t="shared" si="80"/>
        <v>2019</v>
      </c>
      <c r="AA42" s="80">
        <f t="shared" si="80"/>
        <v>2019</v>
      </c>
      <c r="AB42" s="80">
        <f t="shared" si="80"/>
        <v>2020</v>
      </c>
      <c r="AC42" s="80">
        <f t="shared" si="80"/>
        <v>2020</v>
      </c>
      <c r="AD42" s="80">
        <f t="shared" si="80"/>
        <v>2020</v>
      </c>
      <c r="AE42" s="80">
        <f t="shared" si="80"/>
        <v>2020</v>
      </c>
      <c r="AF42" s="80">
        <f t="shared" si="80"/>
        <v>2020</v>
      </c>
      <c r="AG42" s="80">
        <f t="shared" si="80"/>
        <v>2020</v>
      </c>
      <c r="AH42" s="80">
        <f t="shared" si="80"/>
        <v>2020</v>
      </c>
      <c r="AI42" s="80">
        <f t="shared" si="80"/>
        <v>2020</v>
      </c>
      <c r="AJ42" s="80">
        <f t="shared" si="80"/>
        <v>2020</v>
      </c>
      <c r="AK42" s="80">
        <f t="shared" si="80"/>
        <v>2020</v>
      </c>
      <c r="AL42" s="80">
        <f t="shared" si="80"/>
        <v>2020</v>
      </c>
      <c r="AM42" s="80">
        <f t="shared" si="80"/>
        <v>2020</v>
      </c>
      <c r="AN42" s="80">
        <f t="shared" si="80"/>
        <v>2021</v>
      </c>
      <c r="AO42" s="80">
        <f t="shared" si="80"/>
        <v>2021</v>
      </c>
      <c r="AP42" s="80">
        <f t="shared" si="80"/>
        <v>2021</v>
      </c>
      <c r="AQ42" s="80">
        <f t="shared" si="80"/>
        <v>2021</v>
      </c>
      <c r="AR42" s="80">
        <f t="shared" si="80"/>
        <v>2021</v>
      </c>
      <c r="AS42" s="80">
        <f t="shared" si="80"/>
        <v>2021</v>
      </c>
      <c r="AT42" s="80">
        <f t="shared" si="80"/>
        <v>2021</v>
      </c>
      <c r="AU42" s="80">
        <f t="shared" si="80"/>
        <v>2021</v>
      </c>
      <c r="AV42" s="80">
        <f t="shared" si="80"/>
        <v>2021</v>
      </c>
      <c r="AW42" s="80">
        <f t="shared" si="80"/>
        <v>2021</v>
      </c>
      <c r="AX42" s="80">
        <f t="shared" si="80"/>
        <v>2021</v>
      </c>
      <c r="AY42" s="80">
        <f t="shared" si="80"/>
        <v>2021</v>
      </c>
      <c r="AZ42" s="80">
        <f t="shared" si="80"/>
        <v>2022</v>
      </c>
      <c r="BA42" s="80">
        <f t="shared" si="80"/>
        <v>2022</v>
      </c>
      <c r="BB42" s="80">
        <f t="shared" si="80"/>
        <v>2022</v>
      </c>
      <c r="BC42" s="80">
        <f t="shared" si="80"/>
        <v>2022</v>
      </c>
      <c r="BD42" s="80">
        <f t="shared" si="80"/>
        <v>2022</v>
      </c>
      <c r="BE42" s="80">
        <f t="shared" si="80"/>
        <v>2022</v>
      </c>
      <c r="BF42" s="80">
        <f t="shared" si="80"/>
        <v>2022</v>
      </c>
      <c r="BG42" s="80">
        <f t="shared" si="80"/>
        <v>2022</v>
      </c>
      <c r="BH42" s="80">
        <f t="shared" si="80"/>
        <v>2022</v>
      </c>
      <c r="BI42" s="80">
        <f t="shared" si="80"/>
        <v>2022</v>
      </c>
      <c r="BJ42" s="80">
        <f t="shared" si="80"/>
        <v>2022</v>
      </c>
      <c r="BK42" s="80">
        <f t="shared" si="80"/>
        <v>2022</v>
      </c>
      <c r="BL42" s="80">
        <f t="shared" si="80"/>
        <v>2023</v>
      </c>
      <c r="BM42" s="80">
        <f t="shared" si="80"/>
        <v>2023</v>
      </c>
      <c r="BN42" s="80">
        <f t="shared" si="80"/>
        <v>2023</v>
      </c>
      <c r="BO42" s="80">
        <f t="shared" si="80"/>
        <v>2023</v>
      </c>
      <c r="BP42" s="80">
        <f t="shared" si="80"/>
        <v>2023</v>
      </c>
      <c r="BQ42" s="80">
        <f t="shared" ref="BQ42:CB42" si="81">YEAR(BQ44)</f>
        <v>2023</v>
      </c>
      <c r="BR42" s="80">
        <f t="shared" si="81"/>
        <v>2023</v>
      </c>
      <c r="BS42" s="80">
        <f t="shared" si="81"/>
        <v>2023</v>
      </c>
      <c r="BT42" s="80">
        <f t="shared" si="81"/>
        <v>2023</v>
      </c>
      <c r="BU42" s="80">
        <f t="shared" si="81"/>
        <v>2023</v>
      </c>
      <c r="BV42" s="80">
        <f t="shared" si="81"/>
        <v>2023</v>
      </c>
      <c r="BW42" s="80">
        <f t="shared" si="81"/>
        <v>2023</v>
      </c>
      <c r="BX42" s="80">
        <f t="shared" si="81"/>
        <v>2024</v>
      </c>
      <c r="BY42" s="80">
        <f t="shared" si="81"/>
        <v>2024</v>
      </c>
      <c r="BZ42" s="80">
        <f t="shared" si="81"/>
        <v>2024</v>
      </c>
      <c r="CA42" s="80">
        <f t="shared" si="81"/>
        <v>2024</v>
      </c>
      <c r="CB42" s="80">
        <f t="shared" si="81"/>
        <v>2024</v>
      </c>
    </row>
    <row r="43" spans="1:92">
      <c r="C43" t="s">
        <v>249</v>
      </c>
      <c r="D43" s="2">
        <f>ROUNDUP(MONTH(D44)/3,0)</f>
        <v>1</v>
      </c>
      <c r="E43" s="2">
        <f t="shared" ref="E43:BP43" si="82">ROUNDUP(MONTH(E44)/3,0)</f>
        <v>1</v>
      </c>
      <c r="F43" s="2">
        <f t="shared" si="82"/>
        <v>1</v>
      </c>
      <c r="G43" s="2">
        <f t="shared" si="82"/>
        <v>2</v>
      </c>
      <c r="H43" s="2">
        <f t="shared" si="82"/>
        <v>2</v>
      </c>
      <c r="I43" s="2">
        <f t="shared" si="82"/>
        <v>2</v>
      </c>
      <c r="J43" s="2">
        <f t="shared" si="82"/>
        <v>3</v>
      </c>
      <c r="K43" s="2">
        <f t="shared" si="82"/>
        <v>3</v>
      </c>
      <c r="L43" s="2">
        <f t="shared" si="82"/>
        <v>3</v>
      </c>
      <c r="M43" s="2">
        <f t="shared" si="82"/>
        <v>4</v>
      </c>
      <c r="N43" s="2">
        <f t="shared" si="82"/>
        <v>4</v>
      </c>
      <c r="O43" s="2">
        <f t="shared" si="82"/>
        <v>4</v>
      </c>
      <c r="P43" s="2">
        <f t="shared" si="82"/>
        <v>1</v>
      </c>
      <c r="Q43" s="2">
        <f t="shared" si="82"/>
        <v>1</v>
      </c>
      <c r="R43" s="2">
        <f t="shared" si="82"/>
        <v>1</v>
      </c>
      <c r="S43" s="2">
        <f t="shared" si="82"/>
        <v>2</v>
      </c>
      <c r="T43" s="2">
        <f t="shared" si="82"/>
        <v>2</v>
      </c>
      <c r="U43" s="2">
        <f t="shared" si="82"/>
        <v>2</v>
      </c>
      <c r="V43" s="2">
        <f t="shared" si="82"/>
        <v>3</v>
      </c>
      <c r="W43" s="2">
        <f t="shared" si="82"/>
        <v>3</v>
      </c>
      <c r="X43" s="2">
        <f t="shared" si="82"/>
        <v>3</v>
      </c>
      <c r="Y43" s="2">
        <f t="shared" si="82"/>
        <v>4</v>
      </c>
      <c r="Z43" s="2">
        <f t="shared" si="82"/>
        <v>4</v>
      </c>
      <c r="AA43" s="2">
        <f t="shared" si="82"/>
        <v>4</v>
      </c>
      <c r="AB43" s="2">
        <f t="shared" si="82"/>
        <v>1</v>
      </c>
      <c r="AC43" s="2">
        <f t="shared" si="82"/>
        <v>1</v>
      </c>
      <c r="AD43" s="2">
        <f t="shared" si="82"/>
        <v>1</v>
      </c>
      <c r="AE43" s="2">
        <f t="shared" si="82"/>
        <v>2</v>
      </c>
      <c r="AF43" s="2">
        <f t="shared" si="82"/>
        <v>2</v>
      </c>
      <c r="AG43" s="2">
        <f t="shared" si="82"/>
        <v>2</v>
      </c>
      <c r="AH43" s="2">
        <f t="shared" si="82"/>
        <v>3</v>
      </c>
      <c r="AI43" s="2">
        <f t="shared" si="82"/>
        <v>3</v>
      </c>
      <c r="AJ43" s="2">
        <f t="shared" si="82"/>
        <v>3</v>
      </c>
      <c r="AK43" s="2">
        <f t="shared" si="82"/>
        <v>4</v>
      </c>
      <c r="AL43" s="2">
        <f t="shared" si="82"/>
        <v>4</v>
      </c>
      <c r="AM43" s="2">
        <f t="shared" si="82"/>
        <v>4</v>
      </c>
      <c r="AN43" s="2">
        <f t="shared" si="82"/>
        <v>1</v>
      </c>
      <c r="AO43" s="2">
        <f t="shared" si="82"/>
        <v>1</v>
      </c>
      <c r="AP43" s="2">
        <f t="shared" si="82"/>
        <v>1</v>
      </c>
      <c r="AQ43" s="2">
        <f t="shared" si="82"/>
        <v>2</v>
      </c>
      <c r="AR43" s="2">
        <f t="shared" si="82"/>
        <v>2</v>
      </c>
      <c r="AS43" s="2">
        <f t="shared" si="82"/>
        <v>2</v>
      </c>
      <c r="AT43" s="2">
        <f t="shared" si="82"/>
        <v>3</v>
      </c>
      <c r="AU43" s="2">
        <f t="shared" si="82"/>
        <v>3</v>
      </c>
      <c r="AV43" s="2">
        <f t="shared" si="82"/>
        <v>3</v>
      </c>
      <c r="AW43" s="2">
        <f t="shared" si="82"/>
        <v>4</v>
      </c>
      <c r="AX43" s="2">
        <f t="shared" si="82"/>
        <v>4</v>
      </c>
      <c r="AY43" s="2">
        <f t="shared" si="82"/>
        <v>4</v>
      </c>
      <c r="AZ43" s="2">
        <f t="shared" si="82"/>
        <v>1</v>
      </c>
      <c r="BA43" s="2">
        <f t="shared" si="82"/>
        <v>1</v>
      </c>
      <c r="BB43" s="2">
        <f t="shared" si="82"/>
        <v>1</v>
      </c>
      <c r="BC43" s="2">
        <f t="shared" si="82"/>
        <v>2</v>
      </c>
      <c r="BD43" s="2">
        <f t="shared" si="82"/>
        <v>2</v>
      </c>
      <c r="BE43" s="2">
        <f t="shared" si="82"/>
        <v>2</v>
      </c>
      <c r="BF43" s="2">
        <f t="shared" si="82"/>
        <v>3</v>
      </c>
      <c r="BG43" s="2">
        <f t="shared" si="82"/>
        <v>3</v>
      </c>
      <c r="BH43" s="2">
        <f t="shared" si="82"/>
        <v>3</v>
      </c>
      <c r="BI43" s="2">
        <f t="shared" si="82"/>
        <v>4</v>
      </c>
      <c r="BJ43" s="2">
        <f t="shared" si="82"/>
        <v>4</v>
      </c>
      <c r="BK43" s="2">
        <f t="shared" si="82"/>
        <v>4</v>
      </c>
      <c r="BL43" s="2">
        <f t="shared" si="82"/>
        <v>1</v>
      </c>
      <c r="BM43" s="2">
        <f t="shared" si="82"/>
        <v>1</v>
      </c>
      <c r="BN43" s="2">
        <f t="shared" si="82"/>
        <v>1</v>
      </c>
      <c r="BO43" s="2">
        <f t="shared" si="82"/>
        <v>2</v>
      </c>
      <c r="BP43" s="2">
        <f t="shared" si="82"/>
        <v>2</v>
      </c>
      <c r="BQ43" s="2">
        <f t="shared" ref="BQ43:CB43" si="83">ROUNDUP(MONTH(BQ44)/3,0)</f>
        <v>2</v>
      </c>
      <c r="BR43" s="2">
        <f t="shared" si="83"/>
        <v>3</v>
      </c>
      <c r="BS43" s="2">
        <f t="shared" si="83"/>
        <v>3</v>
      </c>
      <c r="BT43" s="2">
        <f t="shared" si="83"/>
        <v>3</v>
      </c>
      <c r="BU43" s="2">
        <f t="shared" si="83"/>
        <v>4</v>
      </c>
      <c r="BV43" s="2">
        <f t="shared" si="83"/>
        <v>4</v>
      </c>
      <c r="BW43" s="2">
        <f t="shared" si="83"/>
        <v>4</v>
      </c>
      <c r="BX43" s="2">
        <f t="shared" si="83"/>
        <v>1</v>
      </c>
      <c r="BY43" s="2">
        <f t="shared" si="83"/>
        <v>1</v>
      </c>
      <c r="BZ43" s="2">
        <f t="shared" si="83"/>
        <v>1</v>
      </c>
      <c r="CA43" s="2">
        <f t="shared" si="83"/>
        <v>2</v>
      </c>
      <c r="CB43" s="2">
        <f t="shared" si="83"/>
        <v>2</v>
      </c>
    </row>
    <row r="44" spans="1:92">
      <c r="D44" s="78">
        <f>D40</f>
        <v>43101</v>
      </c>
      <c r="E44" s="78">
        <f>EDATE(D44,1)</f>
        <v>43132</v>
      </c>
      <c r="F44" s="78">
        <f t="shared" ref="F44:BQ44" si="84">EDATE(E44,1)</f>
        <v>43160</v>
      </c>
      <c r="G44" s="78">
        <f t="shared" si="84"/>
        <v>43191</v>
      </c>
      <c r="H44" s="78">
        <f t="shared" si="84"/>
        <v>43221</v>
      </c>
      <c r="I44" s="78">
        <f t="shared" si="84"/>
        <v>43252</v>
      </c>
      <c r="J44" s="78">
        <f t="shared" si="84"/>
        <v>43282</v>
      </c>
      <c r="K44" s="78">
        <f t="shared" si="84"/>
        <v>43313</v>
      </c>
      <c r="L44" s="78">
        <f t="shared" si="84"/>
        <v>43344</v>
      </c>
      <c r="M44" s="78">
        <f t="shared" si="84"/>
        <v>43374</v>
      </c>
      <c r="N44" s="78">
        <f t="shared" si="84"/>
        <v>43405</v>
      </c>
      <c r="O44" s="78">
        <f t="shared" si="84"/>
        <v>43435</v>
      </c>
      <c r="P44" s="78">
        <f t="shared" si="84"/>
        <v>43466</v>
      </c>
      <c r="Q44" s="78">
        <f t="shared" si="84"/>
        <v>43497</v>
      </c>
      <c r="R44" s="78">
        <f t="shared" si="84"/>
        <v>43525</v>
      </c>
      <c r="S44" s="78">
        <f t="shared" si="84"/>
        <v>43556</v>
      </c>
      <c r="T44" s="78">
        <f t="shared" si="84"/>
        <v>43586</v>
      </c>
      <c r="U44" s="78">
        <f t="shared" si="84"/>
        <v>43617</v>
      </c>
      <c r="V44" s="78">
        <f t="shared" si="84"/>
        <v>43647</v>
      </c>
      <c r="W44" s="78">
        <f t="shared" si="84"/>
        <v>43678</v>
      </c>
      <c r="X44" s="78">
        <f t="shared" si="84"/>
        <v>43709</v>
      </c>
      <c r="Y44" s="78">
        <f t="shared" si="84"/>
        <v>43739</v>
      </c>
      <c r="Z44" s="78">
        <f t="shared" si="84"/>
        <v>43770</v>
      </c>
      <c r="AA44" s="78">
        <f t="shared" si="84"/>
        <v>43800</v>
      </c>
      <c r="AB44" s="78">
        <f t="shared" si="84"/>
        <v>43831</v>
      </c>
      <c r="AC44" s="78">
        <f t="shared" si="84"/>
        <v>43862</v>
      </c>
      <c r="AD44" s="78">
        <f t="shared" si="84"/>
        <v>43891</v>
      </c>
      <c r="AE44" s="78">
        <f t="shared" si="84"/>
        <v>43922</v>
      </c>
      <c r="AF44" s="78">
        <f t="shared" si="84"/>
        <v>43952</v>
      </c>
      <c r="AG44" s="78">
        <f t="shared" si="84"/>
        <v>43983</v>
      </c>
      <c r="AH44" s="78">
        <f t="shared" si="84"/>
        <v>44013</v>
      </c>
      <c r="AI44" s="78">
        <f t="shared" si="84"/>
        <v>44044</v>
      </c>
      <c r="AJ44" s="78">
        <f t="shared" si="84"/>
        <v>44075</v>
      </c>
      <c r="AK44" s="78">
        <f t="shared" si="84"/>
        <v>44105</v>
      </c>
      <c r="AL44" s="78">
        <f t="shared" si="84"/>
        <v>44136</v>
      </c>
      <c r="AM44" s="78">
        <f t="shared" si="84"/>
        <v>44166</v>
      </c>
      <c r="AN44" s="78">
        <f t="shared" si="84"/>
        <v>44197</v>
      </c>
      <c r="AO44" s="78">
        <f t="shared" si="84"/>
        <v>44228</v>
      </c>
      <c r="AP44" s="78">
        <f t="shared" si="84"/>
        <v>44256</v>
      </c>
      <c r="AQ44" s="78">
        <f t="shared" si="84"/>
        <v>44287</v>
      </c>
      <c r="AR44" s="78">
        <f t="shared" si="84"/>
        <v>44317</v>
      </c>
      <c r="AS44" s="78">
        <f t="shared" si="84"/>
        <v>44348</v>
      </c>
      <c r="AT44" s="78">
        <f t="shared" si="84"/>
        <v>44378</v>
      </c>
      <c r="AU44" s="78">
        <f t="shared" si="84"/>
        <v>44409</v>
      </c>
      <c r="AV44" s="78">
        <f t="shared" si="84"/>
        <v>44440</v>
      </c>
      <c r="AW44" s="78">
        <f t="shared" si="84"/>
        <v>44470</v>
      </c>
      <c r="AX44" s="78">
        <f t="shared" si="84"/>
        <v>44501</v>
      </c>
      <c r="AY44" s="78">
        <f t="shared" si="84"/>
        <v>44531</v>
      </c>
      <c r="AZ44" s="78">
        <f t="shared" si="84"/>
        <v>44562</v>
      </c>
      <c r="BA44" s="78">
        <f t="shared" si="84"/>
        <v>44593</v>
      </c>
      <c r="BB44" s="78">
        <f t="shared" si="84"/>
        <v>44621</v>
      </c>
      <c r="BC44" s="78">
        <f t="shared" si="84"/>
        <v>44652</v>
      </c>
      <c r="BD44" s="78">
        <f t="shared" si="84"/>
        <v>44682</v>
      </c>
      <c r="BE44" s="78">
        <f t="shared" si="84"/>
        <v>44713</v>
      </c>
      <c r="BF44" s="78">
        <f t="shared" si="84"/>
        <v>44743</v>
      </c>
      <c r="BG44" s="78">
        <f t="shared" si="84"/>
        <v>44774</v>
      </c>
      <c r="BH44" s="78">
        <f t="shared" si="84"/>
        <v>44805</v>
      </c>
      <c r="BI44" s="78">
        <f t="shared" si="84"/>
        <v>44835</v>
      </c>
      <c r="BJ44" s="78">
        <f t="shared" si="84"/>
        <v>44866</v>
      </c>
      <c r="BK44" s="78">
        <f t="shared" si="84"/>
        <v>44896</v>
      </c>
      <c r="BL44" s="78">
        <f t="shared" si="84"/>
        <v>44927</v>
      </c>
      <c r="BM44" s="78">
        <f t="shared" si="84"/>
        <v>44958</v>
      </c>
      <c r="BN44" s="78">
        <f t="shared" si="84"/>
        <v>44986</v>
      </c>
      <c r="BO44" s="78">
        <f t="shared" si="84"/>
        <v>45017</v>
      </c>
      <c r="BP44" s="78">
        <f t="shared" si="84"/>
        <v>45047</v>
      </c>
      <c r="BQ44" s="78">
        <f t="shared" si="84"/>
        <v>45078</v>
      </c>
      <c r="BR44" s="78">
        <f t="shared" ref="BR44:CB44" si="85">EDATE(BQ44,1)</f>
        <v>45108</v>
      </c>
      <c r="BS44" s="78">
        <f t="shared" si="85"/>
        <v>45139</v>
      </c>
      <c r="BT44" s="78">
        <f t="shared" si="85"/>
        <v>45170</v>
      </c>
      <c r="BU44" s="78">
        <f t="shared" si="85"/>
        <v>45200</v>
      </c>
      <c r="BV44" s="78">
        <f t="shared" si="85"/>
        <v>45231</v>
      </c>
      <c r="BW44" s="78">
        <f t="shared" si="85"/>
        <v>45261</v>
      </c>
      <c r="BX44" s="78">
        <f t="shared" si="85"/>
        <v>45292</v>
      </c>
      <c r="BY44" s="78">
        <f t="shared" si="85"/>
        <v>45323</v>
      </c>
      <c r="BZ44" s="78">
        <f t="shared" si="85"/>
        <v>45352</v>
      </c>
      <c r="CA44" s="78">
        <f t="shared" si="85"/>
        <v>45383</v>
      </c>
      <c r="CB44" s="78">
        <f t="shared" si="85"/>
        <v>45413</v>
      </c>
    </row>
    <row r="45" spans="1:92">
      <c r="C45" t="s">
        <v>408</v>
      </c>
      <c r="D45" s="3">
        <v>1</v>
      </c>
      <c r="E45" s="3">
        <v>2</v>
      </c>
      <c r="F45" s="3">
        <v>3</v>
      </c>
      <c r="G45" s="3">
        <v>4</v>
      </c>
      <c r="H45" s="3">
        <v>5</v>
      </c>
      <c r="I45" s="3">
        <v>6</v>
      </c>
      <c r="J45" s="3">
        <v>7</v>
      </c>
      <c r="K45" s="3">
        <v>8</v>
      </c>
      <c r="L45" s="3">
        <v>9</v>
      </c>
      <c r="M45" s="3">
        <v>10</v>
      </c>
      <c r="N45" s="3">
        <v>11</v>
      </c>
      <c r="O45" s="3">
        <v>12</v>
      </c>
      <c r="P45" s="3">
        <v>13</v>
      </c>
      <c r="Q45" s="3">
        <v>14</v>
      </c>
      <c r="R45" s="3">
        <v>15</v>
      </c>
      <c r="S45" s="3">
        <v>16</v>
      </c>
      <c r="T45" s="3">
        <v>17</v>
      </c>
      <c r="U45" s="3">
        <v>18</v>
      </c>
      <c r="V45" s="3">
        <v>19</v>
      </c>
      <c r="W45" s="3">
        <v>20</v>
      </c>
      <c r="X45" s="3">
        <v>21</v>
      </c>
      <c r="Y45" s="3">
        <v>22</v>
      </c>
      <c r="Z45" s="3">
        <v>23</v>
      </c>
      <c r="AA45" s="3">
        <v>24</v>
      </c>
      <c r="AB45" s="3">
        <v>25</v>
      </c>
      <c r="AC45" s="3">
        <v>26</v>
      </c>
      <c r="AD45" s="3">
        <v>27</v>
      </c>
      <c r="AE45" s="3">
        <v>28</v>
      </c>
      <c r="AF45" s="3">
        <v>29</v>
      </c>
      <c r="AG45" s="3">
        <v>30</v>
      </c>
      <c r="AH45" s="3">
        <v>31</v>
      </c>
      <c r="AI45" s="3">
        <v>32</v>
      </c>
      <c r="AJ45" s="3">
        <v>33</v>
      </c>
      <c r="AK45" s="3">
        <v>34</v>
      </c>
      <c r="AL45" s="3">
        <v>35</v>
      </c>
      <c r="AM45" s="3">
        <v>36</v>
      </c>
      <c r="AN45" s="3">
        <v>37</v>
      </c>
      <c r="AO45" s="3">
        <v>38</v>
      </c>
      <c r="AP45" s="3">
        <v>39</v>
      </c>
      <c r="AQ45" s="3">
        <v>40</v>
      </c>
      <c r="AR45" s="3">
        <v>41</v>
      </c>
      <c r="AS45" s="3">
        <v>42</v>
      </c>
      <c r="AT45" s="3">
        <v>43</v>
      </c>
      <c r="AU45" s="3">
        <v>44</v>
      </c>
      <c r="AV45" s="3">
        <v>45</v>
      </c>
      <c r="AW45" s="3">
        <v>46</v>
      </c>
      <c r="AX45" s="3">
        <v>47</v>
      </c>
      <c r="AY45" s="3">
        <v>48</v>
      </c>
      <c r="AZ45" s="3">
        <v>49</v>
      </c>
      <c r="BA45" s="3">
        <v>50</v>
      </c>
      <c r="BB45" s="3">
        <v>51</v>
      </c>
      <c r="BC45" s="3">
        <v>52</v>
      </c>
      <c r="BD45" s="3">
        <v>53</v>
      </c>
      <c r="BE45" s="3">
        <v>54</v>
      </c>
      <c r="BF45" s="3">
        <v>55</v>
      </c>
      <c r="BG45" s="3">
        <v>56</v>
      </c>
      <c r="BH45" s="3">
        <v>57</v>
      </c>
      <c r="BI45" s="3">
        <v>58</v>
      </c>
      <c r="BJ45" s="3">
        <v>59</v>
      </c>
      <c r="BK45" s="3">
        <v>60</v>
      </c>
      <c r="BL45" s="3">
        <v>61</v>
      </c>
      <c r="BM45" s="3">
        <v>62</v>
      </c>
      <c r="BN45" s="3">
        <v>63</v>
      </c>
      <c r="BO45" s="3">
        <v>64</v>
      </c>
      <c r="BP45" s="3">
        <v>65</v>
      </c>
      <c r="BQ45" s="3">
        <v>66</v>
      </c>
      <c r="BR45" s="3">
        <v>67</v>
      </c>
      <c r="BS45" s="3">
        <v>68</v>
      </c>
      <c r="BT45" s="3">
        <v>69</v>
      </c>
      <c r="BU45" s="3">
        <v>70</v>
      </c>
      <c r="BV45" s="3">
        <v>71</v>
      </c>
      <c r="BW45" s="3">
        <v>72</v>
      </c>
      <c r="BX45" s="3">
        <v>73</v>
      </c>
      <c r="BY45" s="3">
        <v>74</v>
      </c>
      <c r="BZ45" s="3">
        <v>74</v>
      </c>
      <c r="CA45" s="3">
        <v>74</v>
      </c>
      <c r="CB45" s="3">
        <v>74</v>
      </c>
      <c r="CC45" s="3">
        <v>74</v>
      </c>
      <c r="CD45" s="3">
        <v>74</v>
      </c>
      <c r="CE45" s="3">
        <v>74</v>
      </c>
      <c r="CF45" s="3">
        <v>74</v>
      </c>
      <c r="CG45" s="3">
        <v>74</v>
      </c>
      <c r="CH45" s="3">
        <v>74</v>
      </c>
      <c r="CI45" s="3">
        <v>74</v>
      </c>
      <c r="CJ45" s="3">
        <v>74</v>
      </c>
      <c r="CK45" s="3">
        <v>74</v>
      </c>
      <c r="CL45" s="3">
        <v>74</v>
      </c>
      <c r="CM45" s="3">
        <v>74</v>
      </c>
      <c r="CN45" s="3">
        <v>74</v>
      </c>
    </row>
    <row r="46" spans="1:92">
      <c r="C46" t="s">
        <v>410</v>
      </c>
      <c r="D46" s="3">
        <v>1</v>
      </c>
      <c r="E46" s="3">
        <v>2</v>
      </c>
      <c r="F46" s="3">
        <v>3</v>
      </c>
      <c r="G46" s="3">
        <v>4</v>
      </c>
      <c r="H46" s="3">
        <v>5</v>
      </c>
      <c r="I46" s="3">
        <v>6</v>
      </c>
      <c r="J46" s="3">
        <v>7</v>
      </c>
      <c r="K46" s="3">
        <v>8</v>
      </c>
      <c r="L46" s="3">
        <v>9</v>
      </c>
      <c r="M46" s="3">
        <v>10</v>
      </c>
      <c r="N46" s="3">
        <v>11</v>
      </c>
      <c r="O46" s="3">
        <v>12</v>
      </c>
      <c r="P46" s="3">
        <v>13</v>
      </c>
      <c r="Q46" s="3">
        <v>14</v>
      </c>
      <c r="R46" s="3">
        <v>15</v>
      </c>
      <c r="S46" s="3">
        <v>16</v>
      </c>
      <c r="T46" s="3">
        <v>17</v>
      </c>
      <c r="U46" s="3">
        <v>18</v>
      </c>
      <c r="V46" s="3">
        <v>19</v>
      </c>
      <c r="W46" s="3">
        <v>20</v>
      </c>
      <c r="X46" s="3">
        <v>21</v>
      </c>
      <c r="Y46" s="3">
        <v>22</v>
      </c>
      <c r="Z46" s="3">
        <v>23</v>
      </c>
      <c r="AA46" s="3">
        <v>24</v>
      </c>
      <c r="AB46" s="3">
        <v>25</v>
      </c>
      <c r="AC46" s="3">
        <v>26</v>
      </c>
      <c r="AD46" s="3">
        <v>27</v>
      </c>
      <c r="AE46" s="3">
        <v>28</v>
      </c>
      <c r="AF46" s="3">
        <v>29</v>
      </c>
      <c r="AG46" s="3">
        <v>30</v>
      </c>
      <c r="AH46" s="3">
        <v>31</v>
      </c>
      <c r="AI46" s="3">
        <v>32</v>
      </c>
      <c r="AJ46" s="3">
        <v>33</v>
      </c>
      <c r="AK46" s="3">
        <v>34</v>
      </c>
      <c r="AL46" s="3">
        <v>35</v>
      </c>
      <c r="AM46" s="3">
        <v>36</v>
      </c>
      <c r="AN46" s="3">
        <v>37</v>
      </c>
      <c r="AO46" s="3">
        <v>38</v>
      </c>
      <c r="AP46" s="3">
        <v>39</v>
      </c>
      <c r="AQ46" s="3">
        <v>40</v>
      </c>
      <c r="AR46" s="3">
        <v>41</v>
      </c>
      <c r="AS46" s="3">
        <v>42</v>
      </c>
      <c r="AT46" s="3">
        <v>43</v>
      </c>
      <c r="AU46" s="3">
        <v>44</v>
      </c>
      <c r="AV46" s="3">
        <v>45</v>
      </c>
      <c r="AW46" s="3">
        <v>46</v>
      </c>
      <c r="AX46" s="3">
        <v>47</v>
      </c>
      <c r="AY46" s="3">
        <v>48</v>
      </c>
      <c r="AZ46" s="3">
        <v>49</v>
      </c>
      <c r="BA46" s="3">
        <v>50</v>
      </c>
      <c r="BB46" s="3">
        <v>51</v>
      </c>
      <c r="BC46" s="3">
        <v>52</v>
      </c>
      <c r="BD46" s="3">
        <v>53</v>
      </c>
      <c r="BE46" s="3">
        <v>54</v>
      </c>
      <c r="BF46" s="3">
        <v>55</v>
      </c>
      <c r="BG46" s="3">
        <v>56</v>
      </c>
      <c r="BH46" s="3">
        <v>57</v>
      </c>
      <c r="BI46" s="3">
        <v>58</v>
      </c>
      <c r="BJ46" s="3">
        <v>59</v>
      </c>
      <c r="BK46" s="3">
        <v>60</v>
      </c>
      <c r="BL46" s="3">
        <v>61</v>
      </c>
      <c r="BM46" s="3">
        <v>62</v>
      </c>
      <c r="BN46" s="3">
        <v>63</v>
      </c>
      <c r="BO46" s="3">
        <v>64</v>
      </c>
      <c r="BP46" s="3">
        <v>65</v>
      </c>
      <c r="BQ46" s="3">
        <v>66</v>
      </c>
      <c r="BR46" s="3">
        <v>67</v>
      </c>
      <c r="BS46" s="3">
        <v>68</v>
      </c>
      <c r="BT46" s="3">
        <v>69</v>
      </c>
      <c r="BU46" s="3">
        <v>70</v>
      </c>
      <c r="BV46" s="3">
        <v>71</v>
      </c>
      <c r="BW46" s="3">
        <v>72</v>
      </c>
      <c r="BX46" s="3">
        <v>73</v>
      </c>
      <c r="BY46" s="3">
        <v>74</v>
      </c>
      <c r="BZ46" s="3">
        <v>74</v>
      </c>
      <c r="CA46" s="3">
        <v>74</v>
      </c>
      <c r="CB46" s="3">
        <v>74</v>
      </c>
      <c r="CC46" s="3">
        <v>74</v>
      </c>
      <c r="CD46" s="3">
        <v>74</v>
      </c>
      <c r="CE46" s="3">
        <v>74</v>
      </c>
      <c r="CF46" s="3">
        <v>74</v>
      </c>
      <c r="CG46" s="3">
        <v>74</v>
      </c>
      <c r="CH46" s="3">
        <v>74</v>
      </c>
      <c r="CI46" s="3">
        <v>74</v>
      </c>
      <c r="CJ46" s="3">
        <v>74</v>
      </c>
      <c r="CK46" s="3">
        <v>74</v>
      </c>
      <c r="CL46" s="3">
        <v>74</v>
      </c>
      <c r="CM46" s="3">
        <v>74</v>
      </c>
      <c r="CN46" s="3">
        <v>74</v>
      </c>
    </row>
    <row r="48" spans="1:92">
      <c r="B48" t="s">
        <v>91</v>
      </c>
    </row>
    <row r="49" spans="1:77">
      <c r="D49" s="80">
        <f>YEAR(D51)</f>
        <v>2018</v>
      </c>
      <c r="E49" s="80">
        <f t="shared" ref="E49:N49" si="86">YEAR(E51)</f>
        <v>2018</v>
      </c>
      <c r="F49" s="80">
        <f t="shared" si="86"/>
        <v>2018</v>
      </c>
      <c r="G49" s="80">
        <f t="shared" si="86"/>
        <v>2018</v>
      </c>
      <c r="H49" s="80">
        <f t="shared" si="86"/>
        <v>2019</v>
      </c>
      <c r="I49" s="80">
        <f t="shared" si="86"/>
        <v>2019</v>
      </c>
      <c r="J49" s="80">
        <f t="shared" si="86"/>
        <v>2019</v>
      </c>
      <c r="K49" s="80">
        <f t="shared" si="86"/>
        <v>2019</v>
      </c>
      <c r="L49" s="80">
        <f t="shared" si="86"/>
        <v>2020</v>
      </c>
      <c r="M49" s="80">
        <f t="shared" si="86"/>
        <v>2020</v>
      </c>
      <c r="N49" s="80">
        <f t="shared" si="86"/>
        <v>2020</v>
      </c>
      <c r="O49" s="80">
        <f t="shared" ref="O49:BY49" si="87">YEAR(O51)</f>
        <v>2020</v>
      </c>
      <c r="P49" s="80">
        <f t="shared" si="87"/>
        <v>2021</v>
      </c>
      <c r="Q49" s="80">
        <f t="shared" si="87"/>
        <v>2021</v>
      </c>
      <c r="R49" s="80">
        <f t="shared" si="87"/>
        <v>2021</v>
      </c>
      <c r="S49" s="80">
        <f t="shared" si="87"/>
        <v>2021</v>
      </c>
      <c r="T49" s="80">
        <f t="shared" si="87"/>
        <v>2022</v>
      </c>
      <c r="U49" s="80">
        <f t="shared" si="87"/>
        <v>2022</v>
      </c>
      <c r="V49" s="80">
        <f t="shared" si="87"/>
        <v>2022</v>
      </c>
      <c r="W49" s="80">
        <f t="shared" si="87"/>
        <v>2022</v>
      </c>
      <c r="X49" s="80">
        <f t="shared" si="87"/>
        <v>2023</v>
      </c>
      <c r="Y49" s="80">
        <f t="shared" si="87"/>
        <v>2023</v>
      </c>
      <c r="Z49" s="80">
        <f t="shared" si="87"/>
        <v>2023</v>
      </c>
      <c r="AA49" s="80">
        <f t="shared" si="87"/>
        <v>2023</v>
      </c>
      <c r="AB49" s="80">
        <f t="shared" si="87"/>
        <v>2024</v>
      </c>
      <c r="AC49" s="80">
        <f t="shared" si="87"/>
        <v>2024</v>
      </c>
      <c r="AD49" s="80">
        <f t="shared" si="87"/>
        <v>2024</v>
      </c>
      <c r="AE49" s="80">
        <f t="shared" si="87"/>
        <v>2024</v>
      </c>
      <c r="AF49" s="80">
        <f t="shared" si="87"/>
        <v>2025</v>
      </c>
      <c r="AG49" s="80">
        <f t="shared" si="87"/>
        <v>2025</v>
      </c>
      <c r="AH49" s="80">
        <f t="shared" si="87"/>
        <v>2025</v>
      </c>
      <c r="AI49" s="80">
        <f t="shared" si="87"/>
        <v>2025</v>
      </c>
      <c r="AJ49" s="80">
        <f t="shared" si="87"/>
        <v>2026</v>
      </c>
      <c r="AK49" s="80">
        <f t="shared" si="87"/>
        <v>2026</v>
      </c>
      <c r="AL49" s="80">
        <f t="shared" si="87"/>
        <v>2026</v>
      </c>
      <c r="AM49" s="80">
        <f t="shared" si="87"/>
        <v>2026</v>
      </c>
      <c r="AN49" s="80">
        <f t="shared" si="87"/>
        <v>2027</v>
      </c>
      <c r="AO49" s="80">
        <f t="shared" si="87"/>
        <v>2027</v>
      </c>
      <c r="AP49" s="80">
        <f t="shared" si="87"/>
        <v>2027</v>
      </c>
      <c r="AQ49" s="80">
        <f t="shared" si="87"/>
        <v>2027</v>
      </c>
      <c r="AR49" s="80">
        <f t="shared" si="87"/>
        <v>2028</v>
      </c>
      <c r="AS49" s="80">
        <f t="shared" si="87"/>
        <v>2028</v>
      </c>
      <c r="AT49" s="80">
        <f t="shared" si="87"/>
        <v>2028</v>
      </c>
      <c r="AU49" s="80">
        <f t="shared" si="87"/>
        <v>2028</v>
      </c>
      <c r="AV49" s="80">
        <f t="shared" si="87"/>
        <v>2029</v>
      </c>
      <c r="AW49" s="80">
        <f t="shared" si="87"/>
        <v>2029</v>
      </c>
      <c r="AX49" s="80">
        <f t="shared" si="87"/>
        <v>2029</v>
      </c>
      <c r="AY49" s="80">
        <f t="shared" si="87"/>
        <v>2029</v>
      </c>
      <c r="AZ49" s="80">
        <f t="shared" si="87"/>
        <v>2030</v>
      </c>
      <c r="BA49" s="80">
        <f t="shared" si="87"/>
        <v>2030</v>
      </c>
      <c r="BB49" s="80">
        <f t="shared" si="87"/>
        <v>2030</v>
      </c>
      <c r="BC49" s="80">
        <f t="shared" si="87"/>
        <v>2030</v>
      </c>
      <c r="BD49" s="80">
        <f t="shared" si="87"/>
        <v>2031</v>
      </c>
      <c r="BE49" s="80">
        <f t="shared" si="87"/>
        <v>2031</v>
      </c>
      <c r="BF49" s="80">
        <f t="shared" si="87"/>
        <v>2031</v>
      </c>
      <c r="BG49" s="80">
        <f t="shared" si="87"/>
        <v>2031</v>
      </c>
      <c r="BH49" s="80">
        <f t="shared" si="87"/>
        <v>2032</v>
      </c>
      <c r="BI49" s="80">
        <f t="shared" si="87"/>
        <v>2032</v>
      </c>
      <c r="BJ49" s="80">
        <f t="shared" si="87"/>
        <v>2032</v>
      </c>
      <c r="BK49" s="80">
        <f t="shared" si="87"/>
        <v>2032</v>
      </c>
      <c r="BL49" s="80">
        <f t="shared" si="87"/>
        <v>2033</v>
      </c>
      <c r="BM49" s="80">
        <f t="shared" si="87"/>
        <v>2033</v>
      </c>
      <c r="BN49" s="80">
        <f t="shared" si="87"/>
        <v>2033</v>
      </c>
      <c r="BO49" s="80">
        <f t="shared" si="87"/>
        <v>2033</v>
      </c>
      <c r="BP49" s="80">
        <f t="shared" si="87"/>
        <v>2034</v>
      </c>
      <c r="BQ49" s="80">
        <f t="shared" si="87"/>
        <v>2034</v>
      </c>
      <c r="BR49" s="80">
        <f t="shared" si="87"/>
        <v>2034</v>
      </c>
      <c r="BS49" s="80">
        <f t="shared" si="87"/>
        <v>2034</v>
      </c>
      <c r="BT49" s="80">
        <f t="shared" si="87"/>
        <v>2035</v>
      </c>
      <c r="BU49" s="80">
        <f t="shared" si="87"/>
        <v>2035</v>
      </c>
      <c r="BV49" s="80">
        <f t="shared" si="87"/>
        <v>2035</v>
      </c>
      <c r="BW49" s="80">
        <f t="shared" si="87"/>
        <v>2035</v>
      </c>
      <c r="BX49" s="80">
        <f t="shared" si="87"/>
        <v>2036</v>
      </c>
      <c r="BY49" s="80">
        <f t="shared" si="87"/>
        <v>2036</v>
      </c>
    </row>
    <row r="50" spans="1:77">
      <c r="D50" s="2">
        <f>ROUNDUP(MONTH(D51)/3,0)</f>
        <v>1</v>
      </c>
      <c r="E50" s="2">
        <f>ROUNDUP(MONTH(E51)/3,0)</f>
        <v>2</v>
      </c>
      <c r="F50" s="2">
        <f t="shared" ref="F50:N50" si="88">ROUNDUP(MONTH(F51)/3,0)</f>
        <v>3</v>
      </c>
      <c r="G50" s="2">
        <f t="shared" si="88"/>
        <v>4</v>
      </c>
      <c r="H50" s="2">
        <f t="shared" si="88"/>
        <v>1</v>
      </c>
      <c r="I50" s="2">
        <f t="shared" si="88"/>
        <v>2</v>
      </c>
      <c r="J50" s="2">
        <f t="shared" si="88"/>
        <v>3</v>
      </c>
      <c r="K50" s="2">
        <f t="shared" si="88"/>
        <v>4</v>
      </c>
      <c r="L50" s="2">
        <f t="shared" si="88"/>
        <v>1</v>
      </c>
      <c r="M50" s="2">
        <f t="shared" si="88"/>
        <v>2</v>
      </c>
      <c r="N50" s="2">
        <f t="shared" si="88"/>
        <v>3</v>
      </c>
      <c r="O50" s="2">
        <f t="shared" ref="O50" si="89">ROUNDUP(MONTH(O51)/3,0)</f>
        <v>4</v>
      </c>
      <c r="P50" s="2">
        <f t="shared" ref="P50" si="90">ROUNDUP(MONTH(P51)/3,0)</f>
        <v>1</v>
      </c>
      <c r="Q50" s="2">
        <f t="shared" ref="Q50" si="91">ROUNDUP(MONTH(Q51)/3,0)</f>
        <v>2</v>
      </c>
      <c r="R50" s="2">
        <f t="shared" ref="R50" si="92">ROUNDUP(MONTH(R51)/3,0)</f>
        <v>3</v>
      </c>
      <c r="S50" s="2">
        <f t="shared" ref="S50" si="93">ROUNDUP(MONTH(S51)/3,0)</f>
        <v>4</v>
      </c>
      <c r="T50" s="2">
        <f t="shared" ref="T50" si="94">ROUNDUP(MONTH(T51)/3,0)</f>
        <v>1</v>
      </c>
      <c r="U50" s="2">
        <f t="shared" ref="U50" si="95">ROUNDUP(MONTH(U51)/3,0)</f>
        <v>2</v>
      </c>
      <c r="V50" s="2">
        <f t="shared" ref="V50" si="96">ROUNDUP(MONTH(V51)/3,0)</f>
        <v>3</v>
      </c>
      <c r="W50" s="2">
        <f t="shared" ref="W50" si="97">ROUNDUP(MONTH(W51)/3,0)</f>
        <v>4</v>
      </c>
      <c r="X50" s="2">
        <f t="shared" ref="X50" si="98">ROUNDUP(MONTH(X51)/3,0)</f>
        <v>1</v>
      </c>
      <c r="Y50" s="2">
        <f t="shared" ref="Y50" si="99">ROUNDUP(MONTH(Y51)/3,0)</f>
        <v>2</v>
      </c>
      <c r="Z50" s="2">
        <f t="shared" ref="Z50" si="100">ROUNDUP(MONTH(Z51)/3,0)</f>
        <v>3</v>
      </c>
      <c r="AA50" s="2">
        <f t="shared" ref="AA50" si="101">ROUNDUP(MONTH(AA51)/3,0)</f>
        <v>4</v>
      </c>
      <c r="AB50" s="2">
        <f t="shared" ref="AB50" si="102">ROUNDUP(MONTH(AB51)/3,0)</f>
        <v>1</v>
      </c>
      <c r="AC50" s="2">
        <f t="shared" ref="AC50" si="103">ROUNDUP(MONTH(AC51)/3,0)</f>
        <v>2</v>
      </c>
      <c r="AD50" s="2">
        <f t="shared" ref="AD50" si="104">ROUNDUP(MONTH(AD51)/3,0)</f>
        <v>3</v>
      </c>
      <c r="AE50" s="2">
        <f t="shared" ref="AE50" si="105">ROUNDUP(MONTH(AE51)/3,0)</f>
        <v>4</v>
      </c>
      <c r="AF50" s="2">
        <f t="shared" ref="AF50" si="106">ROUNDUP(MONTH(AF51)/3,0)</f>
        <v>1</v>
      </c>
      <c r="AG50" s="2">
        <f t="shared" ref="AG50" si="107">ROUNDUP(MONTH(AG51)/3,0)</f>
        <v>2</v>
      </c>
      <c r="AH50" s="2">
        <f t="shared" ref="AH50" si="108">ROUNDUP(MONTH(AH51)/3,0)</f>
        <v>3</v>
      </c>
      <c r="AI50" s="2">
        <f t="shared" ref="AI50" si="109">ROUNDUP(MONTH(AI51)/3,0)</f>
        <v>4</v>
      </c>
      <c r="AJ50" s="2">
        <f t="shared" ref="AJ50" si="110">ROUNDUP(MONTH(AJ51)/3,0)</f>
        <v>1</v>
      </c>
      <c r="AK50" s="2">
        <f t="shared" ref="AK50" si="111">ROUNDUP(MONTH(AK51)/3,0)</f>
        <v>2</v>
      </c>
      <c r="AL50" s="2">
        <f t="shared" ref="AL50" si="112">ROUNDUP(MONTH(AL51)/3,0)</f>
        <v>3</v>
      </c>
      <c r="AM50" s="2">
        <f t="shared" ref="AM50" si="113">ROUNDUP(MONTH(AM51)/3,0)</f>
        <v>4</v>
      </c>
      <c r="AN50" s="2">
        <f t="shared" ref="AN50" si="114">ROUNDUP(MONTH(AN51)/3,0)</f>
        <v>1</v>
      </c>
      <c r="AO50" s="2">
        <f t="shared" ref="AO50" si="115">ROUNDUP(MONTH(AO51)/3,0)</f>
        <v>2</v>
      </c>
      <c r="AP50" s="2">
        <f t="shared" ref="AP50" si="116">ROUNDUP(MONTH(AP51)/3,0)</f>
        <v>3</v>
      </c>
      <c r="AQ50" s="2">
        <f t="shared" ref="AQ50" si="117">ROUNDUP(MONTH(AQ51)/3,0)</f>
        <v>4</v>
      </c>
      <c r="AR50" s="2">
        <f t="shared" ref="AR50" si="118">ROUNDUP(MONTH(AR51)/3,0)</f>
        <v>1</v>
      </c>
      <c r="AS50" s="2">
        <f t="shared" ref="AS50" si="119">ROUNDUP(MONTH(AS51)/3,0)</f>
        <v>2</v>
      </c>
      <c r="AT50" s="2">
        <f t="shared" ref="AT50" si="120">ROUNDUP(MONTH(AT51)/3,0)</f>
        <v>3</v>
      </c>
      <c r="AU50" s="2">
        <f t="shared" ref="AU50" si="121">ROUNDUP(MONTH(AU51)/3,0)</f>
        <v>4</v>
      </c>
      <c r="AV50" s="2">
        <f t="shared" ref="AV50" si="122">ROUNDUP(MONTH(AV51)/3,0)</f>
        <v>1</v>
      </c>
      <c r="AW50" s="2">
        <f t="shared" ref="AW50" si="123">ROUNDUP(MONTH(AW51)/3,0)</f>
        <v>2</v>
      </c>
      <c r="AX50" s="2">
        <f t="shared" ref="AX50" si="124">ROUNDUP(MONTH(AX51)/3,0)</f>
        <v>3</v>
      </c>
      <c r="AY50" s="2">
        <f t="shared" ref="AY50" si="125">ROUNDUP(MONTH(AY51)/3,0)</f>
        <v>4</v>
      </c>
      <c r="AZ50" s="2">
        <f t="shared" ref="AZ50" si="126">ROUNDUP(MONTH(AZ51)/3,0)</f>
        <v>1</v>
      </c>
      <c r="BA50" s="2">
        <f t="shared" ref="BA50" si="127">ROUNDUP(MONTH(BA51)/3,0)</f>
        <v>2</v>
      </c>
      <c r="BB50" s="2">
        <f t="shared" ref="BB50" si="128">ROUNDUP(MONTH(BB51)/3,0)</f>
        <v>3</v>
      </c>
      <c r="BC50" s="2">
        <f t="shared" ref="BC50" si="129">ROUNDUP(MONTH(BC51)/3,0)</f>
        <v>4</v>
      </c>
      <c r="BD50" s="2">
        <f t="shared" ref="BD50" si="130">ROUNDUP(MONTH(BD51)/3,0)</f>
        <v>1</v>
      </c>
      <c r="BE50" s="2">
        <f t="shared" ref="BE50" si="131">ROUNDUP(MONTH(BE51)/3,0)</f>
        <v>2</v>
      </c>
      <c r="BF50" s="2">
        <f t="shared" ref="BF50" si="132">ROUNDUP(MONTH(BF51)/3,0)</f>
        <v>3</v>
      </c>
      <c r="BG50" s="2">
        <f t="shared" ref="BG50" si="133">ROUNDUP(MONTH(BG51)/3,0)</f>
        <v>4</v>
      </c>
      <c r="BH50" s="2">
        <f t="shared" ref="BH50" si="134">ROUNDUP(MONTH(BH51)/3,0)</f>
        <v>1</v>
      </c>
      <c r="BI50" s="2">
        <f t="shared" ref="BI50" si="135">ROUNDUP(MONTH(BI51)/3,0)</f>
        <v>2</v>
      </c>
      <c r="BJ50" s="2">
        <f t="shared" ref="BJ50" si="136">ROUNDUP(MONTH(BJ51)/3,0)</f>
        <v>3</v>
      </c>
      <c r="BK50" s="2">
        <f t="shared" ref="BK50" si="137">ROUNDUP(MONTH(BK51)/3,0)</f>
        <v>4</v>
      </c>
      <c r="BL50" s="2">
        <f t="shared" ref="BL50" si="138">ROUNDUP(MONTH(BL51)/3,0)</f>
        <v>1</v>
      </c>
      <c r="BM50" s="2">
        <f t="shared" ref="BM50" si="139">ROUNDUP(MONTH(BM51)/3,0)</f>
        <v>2</v>
      </c>
      <c r="BN50" s="2">
        <f t="shared" ref="BN50" si="140">ROUNDUP(MONTH(BN51)/3,0)</f>
        <v>3</v>
      </c>
      <c r="BO50" s="2">
        <f t="shared" ref="BO50" si="141">ROUNDUP(MONTH(BO51)/3,0)</f>
        <v>4</v>
      </c>
      <c r="BP50" s="2">
        <f t="shared" ref="BP50" si="142">ROUNDUP(MONTH(BP51)/3,0)</f>
        <v>1</v>
      </c>
      <c r="BQ50" s="2">
        <f t="shared" ref="BQ50" si="143">ROUNDUP(MONTH(BQ51)/3,0)</f>
        <v>2</v>
      </c>
      <c r="BR50" s="2">
        <f t="shared" ref="BR50" si="144">ROUNDUP(MONTH(BR51)/3,0)</f>
        <v>3</v>
      </c>
      <c r="BS50" s="2">
        <f t="shared" ref="BS50" si="145">ROUNDUP(MONTH(BS51)/3,0)</f>
        <v>4</v>
      </c>
      <c r="BT50" s="2">
        <f t="shared" ref="BT50" si="146">ROUNDUP(MONTH(BT51)/3,0)</f>
        <v>1</v>
      </c>
      <c r="BU50" s="2">
        <f t="shared" ref="BU50" si="147">ROUNDUP(MONTH(BU51)/3,0)</f>
        <v>2</v>
      </c>
      <c r="BV50" s="2">
        <f t="shared" ref="BV50" si="148">ROUNDUP(MONTH(BV51)/3,0)</f>
        <v>3</v>
      </c>
      <c r="BW50" s="2">
        <f t="shared" ref="BW50" si="149">ROUNDUP(MONTH(BW51)/3,0)</f>
        <v>4</v>
      </c>
      <c r="BX50" s="2">
        <f t="shared" ref="BX50" si="150">ROUNDUP(MONTH(BX51)/3,0)</f>
        <v>1</v>
      </c>
      <c r="BY50" s="2">
        <f t="shared" ref="BY50" si="151">ROUNDUP(MONTH(BY51)/3,0)</f>
        <v>2</v>
      </c>
    </row>
    <row r="51" spans="1:77">
      <c r="D51" s="128">
        <f>D40</f>
        <v>43101</v>
      </c>
      <c r="E51" s="128">
        <f>EDATE(D51,3)</f>
        <v>43191</v>
      </c>
      <c r="F51" s="128">
        <f t="shared" ref="F51:BQ51" si="152">EDATE(E51,3)</f>
        <v>43282</v>
      </c>
      <c r="G51" s="128">
        <f t="shared" si="152"/>
        <v>43374</v>
      </c>
      <c r="H51" s="128">
        <f t="shared" si="152"/>
        <v>43466</v>
      </c>
      <c r="I51" s="128">
        <f t="shared" si="152"/>
        <v>43556</v>
      </c>
      <c r="J51" s="128">
        <f t="shared" si="152"/>
        <v>43647</v>
      </c>
      <c r="K51" s="128">
        <f t="shared" si="152"/>
        <v>43739</v>
      </c>
      <c r="L51" s="128">
        <f t="shared" si="152"/>
        <v>43831</v>
      </c>
      <c r="M51" s="128">
        <f t="shared" si="152"/>
        <v>43922</v>
      </c>
      <c r="N51" s="128">
        <f t="shared" si="152"/>
        <v>44013</v>
      </c>
      <c r="O51" s="128">
        <f t="shared" si="152"/>
        <v>44105</v>
      </c>
      <c r="P51" s="128">
        <f t="shared" si="152"/>
        <v>44197</v>
      </c>
      <c r="Q51" s="128">
        <f t="shared" si="152"/>
        <v>44287</v>
      </c>
      <c r="R51" s="128">
        <f t="shared" si="152"/>
        <v>44378</v>
      </c>
      <c r="S51" s="128">
        <f t="shared" si="152"/>
        <v>44470</v>
      </c>
      <c r="T51" s="128">
        <f t="shared" si="152"/>
        <v>44562</v>
      </c>
      <c r="U51" s="128">
        <f t="shared" si="152"/>
        <v>44652</v>
      </c>
      <c r="V51" s="128">
        <f t="shared" si="152"/>
        <v>44743</v>
      </c>
      <c r="W51" s="128">
        <f t="shared" si="152"/>
        <v>44835</v>
      </c>
      <c r="X51" s="128">
        <f t="shared" si="152"/>
        <v>44927</v>
      </c>
      <c r="Y51" s="128">
        <f t="shared" si="152"/>
        <v>45017</v>
      </c>
      <c r="Z51" s="128">
        <f t="shared" si="152"/>
        <v>45108</v>
      </c>
      <c r="AA51" s="128">
        <f t="shared" si="152"/>
        <v>45200</v>
      </c>
      <c r="AB51" s="128">
        <f t="shared" si="152"/>
        <v>45292</v>
      </c>
      <c r="AC51" s="128">
        <f t="shared" si="152"/>
        <v>45383</v>
      </c>
      <c r="AD51" s="128">
        <f t="shared" si="152"/>
        <v>45474</v>
      </c>
      <c r="AE51" s="128">
        <f t="shared" si="152"/>
        <v>45566</v>
      </c>
      <c r="AF51" s="128">
        <f t="shared" si="152"/>
        <v>45658</v>
      </c>
      <c r="AG51" s="128">
        <f t="shared" si="152"/>
        <v>45748</v>
      </c>
      <c r="AH51" s="128">
        <f t="shared" si="152"/>
        <v>45839</v>
      </c>
      <c r="AI51" s="128">
        <f t="shared" si="152"/>
        <v>45931</v>
      </c>
      <c r="AJ51" s="128">
        <f t="shared" si="152"/>
        <v>46023</v>
      </c>
      <c r="AK51" s="128">
        <f t="shared" si="152"/>
        <v>46113</v>
      </c>
      <c r="AL51" s="128">
        <f t="shared" si="152"/>
        <v>46204</v>
      </c>
      <c r="AM51" s="128">
        <f t="shared" si="152"/>
        <v>46296</v>
      </c>
      <c r="AN51" s="128">
        <f t="shared" si="152"/>
        <v>46388</v>
      </c>
      <c r="AO51" s="128">
        <f t="shared" si="152"/>
        <v>46478</v>
      </c>
      <c r="AP51" s="128">
        <f t="shared" si="152"/>
        <v>46569</v>
      </c>
      <c r="AQ51" s="128">
        <f t="shared" si="152"/>
        <v>46661</v>
      </c>
      <c r="AR51" s="128">
        <f t="shared" si="152"/>
        <v>46753</v>
      </c>
      <c r="AS51" s="128">
        <f t="shared" si="152"/>
        <v>46844</v>
      </c>
      <c r="AT51" s="128">
        <f t="shared" si="152"/>
        <v>46935</v>
      </c>
      <c r="AU51" s="128">
        <f t="shared" si="152"/>
        <v>47027</v>
      </c>
      <c r="AV51" s="128">
        <f t="shared" si="152"/>
        <v>47119</v>
      </c>
      <c r="AW51" s="128">
        <f t="shared" si="152"/>
        <v>47209</v>
      </c>
      <c r="AX51" s="128">
        <f t="shared" si="152"/>
        <v>47300</v>
      </c>
      <c r="AY51" s="128">
        <f t="shared" si="152"/>
        <v>47392</v>
      </c>
      <c r="AZ51" s="128">
        <f t="shared" si="152"/>
        <v>47484</v>
      </c>
      <c r="BA51" s="128">
        <f t="shared" si="152"/>
        <v>47574</v>
      </c>
      <c r="BB51" s="128">
        <f t="shared" si="152"/>
        <v>47665</v>
      </c>
      <c r="BC51" s="128">
        <f t="shared" si="152"/>
        <v>47757</v>
      </c>
      <c r="BD51" s="128">
        <f t="shared" si="152"/>
        <v>47849</v>
      </c>
      <c r="BE51" s="128">
        <f t="shared" si="152"/>
        <v>47939</v>
      </c>
      <c r="BF51" s="128">
        <f t="shared" si="152"/>
        <v>48030</v>
      </c>
      <c r="BG51" s="128">
        <f t="shared" si="152"/>
        <v>48122</v>
      </c>
      <c r="BH51" s="128">
        <f t="shared" si="152"/>
        <v>48214</v>
      </c>
      <c r="BI51" s="128">
        <f t="shared" si="152"/>
        <v>48305</v>
      </c>
      <c r="BJ51" s="128">
        <f t="shared" si="152"/>
        <v>48396</v>
      </c>
      <c r="BK51" s="128">
        <f t="shared" si="152"/>
        <v>48488</v>
      </c>
      <c r="BL51" s="128">
        <f t="shared" si="152"/>
        <v>48580</v>
      </c>
      <c r="BM51" s="128">
        <f t="shared" si="152"/>
        <v>48670</v>
      </c>
      <c r="BN51" s="128">
        <f t="shared" si="152"/>
        <v>48761</v>
      </c>
      <c r="BO51" s="128">
        <f t="shared" si="152"/>
        <v>48853</v>
      </c>
      <c r="BP51" s="128">
        <f t="shared" si="152"/>
        <v>48945</v>
      </c>
      <c r="BQ51" s="128">
        <f t="shared" si="152"/>
        <v>49035</v>
      </c>
      <c r="BR51" s="128">
        <f t="shared" ref="BR51:BY51" si="153">EDATE(BQ51,3)</f>
        <v>49126</v>
      </c>
      <c r="BS51" s="128">
        <f t="shared" si="153"/>
        <v>49218</v>
      </c>
      <c r="BT51" s="128">
        <f t="shared" si="153"/>
        <v>49310</v>
      </c>
      <c r="BU51" s="128">
        <f t="shared" si="153"/>
        <v>49400</v>
      </c>
      <c r="BV51" s="128">
        <f t="shared" si="153"/>
        <v>49491</v>
      </c>
      <c r="BW51" s="128">
        <f t="shared" si="153"/>
        <v>49583</v>
      </c>
      <c r="BX51" s="128">
        <f t="shared" si="153"/>
        <v>49675</v>
      </c>
      <c r="BY51" s="128">
        <f t="shared" si="153"/>
        <v>49766</v>
      </c>
    </row>
    <row r="52" spans="1:77">
      <c r="C52" t="s">
        <v>414</v>
      </c>
      <c r="D52">
        <f>SUMIFS(45:45,$43:$43,D$50,$42:$42,D$49)</f>
        <v>6</v>
      </c>
      <c r="E52">
        <f t="shared" ref="E52:R52" si="154">SUMIFS(45:45,$43:$43,E$50,$42:$42,E$49)</f>
        <v>15</v>
      </c>
      <c r="F52">
        <f t="shared" si="154"/>
        <v>24</v>
      </c>
      <c r="G52">
        <f t="shared" si="154"/>
        <v>33</v>
      </c>
      <c r="H52">
        <f t="shared" si="154"/>
        <v>42</v>
      </c>
      <c r="I52">
        <f t="shared" si="154"/>
        <v>51</v>
      </c>
      <c r="J52">
        <f t="shared" si="154"/>
        <v>60</v>
      </c>
      <c r="K52">
        <f t="shared" si="154"/>
        <v>69</v>
      </c>
      <c r="L52">
        <f t="shared" si="154"/>
        <v>78</v>
      </c>
      <c r="M52">
        <f t="shared" si="154"/>
        <v>87</v>
      </c>
      <c r="N52">
        <f t="shared" si="154"/>
        <v>96</v>
      </c>
      <c r="O52">
        <f t="shared" si="154"/>
        <v>105</v>
      </c>
      <c r="P52">
        <f t="shared" si="154"/>
        <v>114</v>
      </c>
      <c r="Q52">
        <f t="shared" si="154"/>
        <v>123</v>
      </c>
      <c r="R52">
        <f t="shared" si="154"/>
        <v>132</v>
      </c>
      <c r="S52">
        <f t="shared" ref="S52:BY52" si="155">SUMIFS(45:45,$43:$43,S$50,$42:$42,S$49)</f>
        <v>141</v>
      </c>
      <c r="T52">
        <f t="shared" si="155"/>
        <v>150</v>
      </c>
      <c r="U52">
        <f t="shared" si="155"/>
        <v>159</v>
      </c>
      <c r="V52">
        <f t="shared" si="155"/>
        <v>168</v>
      </c>
      <c r="W52">
        <f t="shared" si="155"/>
        <v>177</v>
      </c>
      <c r="X52">
        <f t="shared" si="155"/>
        <v>186</v>
      </c>
      <c r="Y52">
        <f t="shared" si="155"/>
        <v>195</v>
      </c>
      <c r="Z52">
        <f t="shared" si="155"/>
        <v>204</v>
      </c>
      <c r="AA52">
        <f t="shared" si="155"/>
        <v>213</v>
      </c>
      <c r="AB52">
        <f t="shared" si="155"/>
        <v>221</v>
      </c>
      <c r="AC52">
        <f t="shared" si="155"/>
        <v>148</v>
      </c>
      <c r="AD52">
        <f t="shared" si="155"/>
        <v>0</v>
      </c>
      <c r="AE52">
        <f t="shared" si="155"/>
        <v>0</v>
      </c>
      <c r="AF52">
        <f t="shared" si="155"/>
        <v>0</v>
      </c>
      <c r="AG52">
        <f t="shared" si="155"/>
        <v>0</v>
      </c>
      <c r="AH52">
        <f t="shared" si="155"/>
        <v>0</v>
      </c>
      <c r="AI52">
        <f t="shared" si="155"/>
        <v>0</v>
      </c>
      <c r="AJ52">
        <f t="shared" si="155"/>
        <v>0</v>
      </c>
      <c r="AK52">
        <f t="shared" si="155"/>
        <v>0</v>
      </c>
      <c r="AL52">
        <f t="shared" si="155"/>
        <v>0</v>
      </c>
      <c r="AM52">
        <f t="shared" si="155"/>
        <v>0</v>
      </c>
      <c r="AN52">
        <f t="shared" si="155"/>
        <v>0</v>
      </c>
      <c r="AO52">
        <f t="shared" si="155"/>
        <v>0</v>
      </c>
      <c r="AP52">
        <f t="shared" si="155"/>
        <v>0</v>
      </c>
      <c r="AQ52">
        <f t="shared" si="155"/>
        <v>0</v>
      </c>
      <c r="AR52">
        <f t="shared" si="155"/>
        <v>0</v>
      </c>
      <c r="AS52">
        <f t="shared" si="155"/>
        <v>0</v>
      </c>
      <c r="AT52">
        <f t="shared" si="155"/>
        <v>0</v>
      </c>
      <c r="AU52">
        <f t="shared" si="155"/>
        <v>0</v>
      </c>
      <c r="AV52">
        <f t="shared" si="155"/>
        <v>0</v>
      </c>
      <c r="AW52">
        <f t="shared" si="155"/>
        <v>0</v>
      </c>
      <c r="AX52">
        <f t="shared" si="155"/>
        <v>0</v>
      </c>
      <c r="AY52">
        <f t="shared" si="155"/>
        <v>0</v>
      </c>
      <c r="AZ52">
        <f t="shared" si="155"/>
        <v>0</v>
      </c>
      <c r="BA52">
        <f t="shared" si="155"/>
        <v>0</v>
      </c>
      <c r="BB52">
        <f t="shared" si="155"/>
        <v>0</v>
      </c>
      <c r="BC52">
        <f t="shared" si="155"/>
        <v>0</v>
      </c>
      <c r="BD52">
        <f t="shared" si="155"/>
        <v>0</v>
      </c>
      <c r="BE52">
        <f t="shared" si="155"/>
        <v>0</v>
      </c>
      <c r="BF52">
        <f t="shared" si="155"/>
        <v>0</v>
      </c>
      <c r="BG52">
        <f t="shared" si="155"/>
        <v>0</v>
      </c>
      <c r="BH52">
        <f t="shared" si="155"/>
        <v>0</v>
      </c>
      <c r="BI52">
        <f t="shared" si="155"/>
        <v>0</v>
      </c>
      <c r="BJ52">
        <f t="shared" si="155"/>
        <v>0</v>
      </c>
      <c r="BK52">
        <f t="shared" si="155"/>
        <v>0</v>
      </c>
      <c r="BL52">
        <f t="shared" si="155"/>
        <v>0</v>
      </c>
      <c r="BM52">
        <f t="shared" si="155"/>
        <v>0</v>
      </c>
      <c r="BN52">
        <f t="shared" si="155"/>
        <v>0</v>
      </c>
      <c r="BO52">
        <f t="shared" si="155"/>
        <v>0</v>
      </c>
      <c r="BP52">
        <f t="shared" si="155"/>
        <v>0</v>
      </c>
      <c r="BQ52">
        <f t="shared" si="155"/>
        <v>0</v>
      </c>
      <c r="BR52">
        <f t="shared" si="155"/>
        <v>0</v>
      </c>
      <c r="BS52">
        <f t="shared" si="155"/>
        <v>0</v>
      </c>
      <c r="BT52">
        <f t="shared" si="155"/>
        <v>0</v>
      </c>
      <c r="BU52">
        <f t="shared" si="155"/>
        <v>0</v>
      </c>
      <c r="BV52">
        <f t="shared" si="155"/>
        <v>0</v>
      </c>
      <c r="BW52">
        <f t="shared" si="155"/>
        <v>0</v>
      </c>
      <c r="BX52">
        <f t="shared" si="155"/>
        <v>0</v>
      </c>
      <c r="BY52">
        <f t="shared" si="155"/>
        <v>0</v>
      </c>
    </row>
    <row r="53" spans="1:77">
      <c r="C53" t="s">
        <v>410</v>
      </c>
      <c r="D53">
        <f>SUMIFS(46:46,$43:$43,D$50,$42:$42,D$49,44:44,"&lt;"&amp;$D$38)</f>
        <v>6</v>
      </c>
      <c r="E53">
        <f t="shared" ref="E53:BP53" si="156">SUMIFS(46:46,$43:$43,E$50,$42:$42,E$49,44:44,"&lt;"&amp;$D$38)</f>
        <v>15</v>
      </c>
      <c r="F53">
        <f t="shared" si="156"/>
        <v>24</v>
      </c>
      <c r="G53">
        <f t="shared" si="156"/>
        <v>33</v>
      </c>
      <c r="H53">
        <f t="shared" si="156"/>
        <v>42</v>
      </c>
      <c r="I53">
        <f t="shared" si="156"/>
        <v>51</v>
      </c>
      <c r="J53">
        <f t="shared" si="156"/>
        <v>60</v>
      </c>
      <c r="K53">
        <f t="shared" si="156"/>
        <v>69</v>
      </c>
      <c r="L53">
        <f t="shared" si="156"/>
        <v>78</v>
      </c>
      <c r="M53">
        <f t="shared" si="156"/>
        <v>87</v>
      </c>
      <c r="N53">
        <f t="shared" si="156"/>
        <v>63</v>
      </c>
      <c r="O53">
        <f t="shared" si="156"/>
        <v>0</v>
      </c>
      <c r="P53">
        <f t="shared" si="156"/>
        <v>0</v>
      </c>
      <c r="Q53">
        <f t="shared" si="156"/>
        <v>0</v>
      </c>
      <c r="R53">
        <f t="shared" si="156"/>
        <v>0</v>
      </c>
      <c r="S53">
        <f t="shared" si="156"/>
        <v>0</v>
      </c>
      <c r="T53">
        <f t="shared" si="156"/>
        <v>0</v>
      </c>
      <c r="U53">
        <f t="shared" si="156"/>
        <v>0</v>
      </c>
      <c r="V53">
        <f t="shared" si="156"/>
        <v>0</v>
      </c>
      <c r="W53">
        <f t="shared" si="156"/>
        <v>0</v>
      </c>
      <c r="X53">
        <f t="shared" si="156"/>
        <v>0</v>
      </c>
      <c r="Y53">
        <f t="shared" si="156"/>
        <v>0</v>
      </c>
      <c r="Z53">
        <f t="shared" si="156"/>
        <v>0</v>
      </c>
      <c r="AA53">
        <f t="shared" si="156"/>
        <v>0</v>
      </c>
      <c r="AB53">
        <f t="shared" si="156"/>
        <v>0</v>
      </c>
      <c r="AC53">
        <f t="shared" si="156"/>
        <v>0</v>
      </c>
      <c r="AD53">
        <f t="shared" si="156"/>
        <v>0</v>
      </c>
      <c r="AE53">
        <f t="shared" si="156"/>
        <v>0</v>
      </c>
      <c r="AF53">
        <f t="shared" si="156"/>
        <v>0</v>
      </c>
      <c r="AG53">
        <f t="shared" si="156"/>
        <v>0</v>
      </c>
      <c r="AH53">
        <f t="shared" si="156"/>
        <v>0</v>
      </c>
      <c r="AI53">
        <f t="shared" si="156"/>
        <v>0</v>
      </c>
      <c r="AJ53">
        <f t="shared" si="156"/>
        <v>0</v>
      </c>
      <c r="AK53">
        <f t="shared" si="156"/>
        <v>0</v>
      </c>
      <c r="AL53">
        <f t="shared" si="156"/>
        <v>0</v>
      </c>
      <c r="AM53">
        <f t="shared" si="156"/>
        <v>0</v>
      </c>
      <c r="AN53">
        <f t="shared" si="156"/>
        <v>0</v>
      </c>
      <c r="AO53">
        <f t="shared" si="156"/>
        <v>0</v>
      </c>
      <c r="AP53">
        <f t="shared" si="156"/>
        <v>0</v>
      </c>
      <c r="AQ53">
        <f t="shared" si="156"/>
        <v>0</v>
      </c>
      <c r="AR53">
        <f t="shared" si="156"/>
        <v>0</v>
      </c>
      <c r="AS53">
        <f t="shared" si="156"/>
        <v>0</v>
      </c>
      <c r="AT53">
        <f t="shared" si="156"/>
        <v>0</v>
      </c>
      <c r="AU53">
        <f t="shared" si="156"/>
        <v>0</v>
      </c>
      <c r="AV53">
        <f t="shared" si="156"/>
        <v>0</v>
      </c>
      <c r="AW53">
        <f t="shared" si="156"/>
        <v>0</v>
      </c>
      <c r="AX53">
        <f t="shared" si="156"/>
        <v>0</v>
      </c>
      <c r="AY53">
        <f t="shared" si="156"/>
        <v>0</v>
      </c>
      <c r="AZ53">
        <f t="shared" si="156"/>
        <v>0</v>
      </c>
      <c r="BA53">
        <f t="shared" si="156"/>
        <v>0</v>
      </c>
      <c r="BB53">
        <f t="shared" si="156"/>
        <v>0</v>
      </c>
      <c r="BC53">
        <f t="shared" si="156"/>
        <v>0</v>
      </c>
      <c r="BD53">
        <f t="shared" si="156"/>
        <v>0</v>
      </c>
      <c r="BE53">
        <f t="shared" si="156"/>
        <v>0</v>
      </c>
      <c r="BF53">
        <f t="shared" si="156"/>
        <v>0</v>
      </c>
      <c r="BG53">
        <f t="shared" si="156"/>
        <v>0</v>
      </c>
      <c r="BH53">
        <f t="shared" si="156"/>
        <v>0</v>
      </c>
      <c r="BI53">
        <f t="shared" si="156"/>
        <v>0</v>
      </c>
      <c r="BJ53">
        <f t="shared" si="156"/>
        <v>0</v>
      </c>
      <c r="BK53">
        <f t="shared" si="156"/>
        <v>0</v>
      </c>
      <c r="BL53">
        <f t="shared" si="156"/>
        <v>0</v>
      </c>
      <c r="BM53">
        <f t="shared" si="156"/>
        <v>0</v>
      </c>
      <c r="BN53">
        <f t="shared" si="156"/>
        <v>0</v>
      </c>
      <c r="BO53">
        <f t="shared" si="156"/>
        <v>0</v>
      </c>
      <c r="BP53">
        <f t="shared" si="156"/>
        <v>0</v>
      </c>
      <c r="BQ53">
        <f t="shared" ref="BQ53:BY53" si="157">SUMIFS(46:46,$43:$43,BQ$50,$42:$42,BQ$49,44:44,"&lt;"&amp;$D$38)</f>
        <v>0</v>
      </c>
      <c r="BR53">
        <f t="shared" si="157"/>
        <v>0</v>
      </c>
      <c r="BS53">
        <f t="shared" si="157"/>
        <v>0</v>
      </c>
      <c r="BT53">
        <f t="shared" si="157"/>
        <v>0</v>
      </c>
      <c r="BU53">
        <f t="shared" si="157"/>
        <v>0</v>
      </c>
      <c r="BV53">
        <f t="shared" si="157"/>
        <v>0</v>
      </c>
      <c r="BW53">
        <f t="shared" si="157"/>
        <v>0</v>
      </c>
      <c r="BX53">
        <f t="shared" si="157"/>
        <v>0</v>
      </c>
      <c r="BY53">
        <f t="shared" si="157"/>
        <v>0</v>
      </c>
    </row>
    <row r="55" spans="1:77" s="38" customFormat="1">
      <c r="A55" s="38" t="s">
        <v>417</v>
      </c>
    </row>
    <row r="56" spans="1:77">
      <c r="B56" t="s">
        <v>90</v>
      </c>
      <c r="C56" t="s">
        <v>407</v>
      </c>
      <c r="D56" s="79">
        <v>44075</v>
      </c>
    </row>
    <row r="57" spans="1:77">
      <c r="C57" t="s">
        <v>411</v>
      </c>
      <c r="D57" s="3">
        <v>2020</v>
      </c>
    </row>
    <row r="58" spans="1:77">
      <c r="D58" s="78">
        <f>DATE(D57,1,1)</f>
        <v>43831</v>
      </c>
      <c r="E58" s="78">
        <f>EDATE(D58,1)</f>
        <v>43862</v>
      </c>
      <c r="F58" s="78">
        <f t="shared" ref="F58:O58" si="158">EDATE(E58,1)</f>
        <v>43891</v>
      </c>
      <c r="G58" s="78">
        <f t="shared" si="158"/>
        <v>43922</v>
      </c>
      <c r="H58" s="78">
        <f t="shared" si="158"/>
        <v>43952</v>
      </c>
      <c r="I58" s="78">
        <f t="shared" si="158"/>
        <v>43983</v>
      </c>
      <c r="J58" s="78">
        <f t="shared" si="158"/>
        <v>44013</v>
      </c>
      <c r="K58" s="78">
        <f t="shared" si="158"/>
        <v>44044</v>
      </c>
      <c r="L58" s="78">
        <f t="shared" si="158"/>
        <v>44075</v>
      </c>
      <c r="M58" s="78">
        <f t="shared" si="158"/>
        <v>44105</v>
      </c>
      <c r="N58" s="78">
        <f t="shared" si="158"/>
        <v>44136</v>
      </c>
      <c r="O58" s="78">
        <f t="shared" si="158"/>
        <v>44166</v>
      </c>
    </row>
    <row r="59" spans="1:77">
      <c r="C59" t="s">
        <v>409</v>
      </c>
      <c r="D59" s="3">
        <v>1</v>
      </c>
      <c r="E59" s="3">
        <v>2</v>
      </c>
      <c r="F59" s="3">
        <v>3</v>
      </c>
      <c r="G59" s="3">
        <v>4</v>
      </c>
      <c r="H59" s="3">
        <v>5</v>
      </c>
      <c r="I59" s="3">
        <v>6</v>
      </c>
      <c r="J59" s="3">
        <v>7</v>
      </c>
      <c r="K59" s="3">
        <v>8</v>
      </c>
      <c r="L59" s="3">
        <v>9</v>
      </c>
      <c r="M59" s="3">
        <v>10</v>
      </c>
      <c r="N59" s="3">
        <v>11</v>
      </c>
      <c r="O59" s="3">
        <v>12</v>
      </c>
    </row>
    <row r="60" spans="1:77">
      <c r="C60" t="s">
        <v>410</v>
      </c>
      <c r="D60" s="3">
        <v>1</v>
      </c>
      <c r="E60" s="3">
        <v>2</v>
      </c>
      <c r="F60" s="3">
        <v>3</v>
      </c>
      <c r="G60" s="3">
        <v>4</v>
      </c>
      <c r="H60" s="3">
        <v>5</v>
      </c>
      <c r="I60" s="3">
        <v>6</v>
      </c>
      <c r="J60" s="3">
        <v>7</v>
      </c>
      <c r="K60" s="3">
        <v>8</v>
      </c>
      <c r="L60" s="3">
        <v>9</v>
      </c>
      <c r="M60" s="3">
        <v>10</v>
      </c>
      <c r="N60" s="3">
        <v>11</v>
      </c>
      <c r="O60" s="3">
        <v>12</v>
      </c>
    </row>
    <row r="62" spans="1:77">
      <c r="B62" t="s">
        <v>91</v>
      </c>
      <c r="D62" s="78">
        <f>DATE(D57,1,1)</f>
        <v>43831</v>
      </c>
      <c r="E62" s="78">
        <f>EDATE(D62,1)</f>
        <v>43862</v>
      </c>
      <c r="F62" s="78">
        <f t="shared" ref="F62:O62" si="159">EDATE(E62,1)</f>
        <v>43891</v>
      </c>
      <c r="G62" s="78">
        <f t="shared" si="159"/>
        <v>43922</v>
      </c>
      <c r="H62" s="78">
        <f t="shared" si="159"/>
        <v>43952</v>
      </c>
      <c r="I62" s="78">
        <f t="shared" si="159"/>
        <v>43983</v>
      </c>
      <c r="J62" s="78">
        <f t="shared" si="159"/>
        <v>44013</v>
      </c>
      <c r="K62" s="78">
        <f t="shared" si="159"/>
        <v>44044</v>
      </c>
      <c r="L62" s="78">
        <f t="shared" si="159"/>
        <v>44075</v>
      </c>
      <c r="M62" s="78">
        <f t="shared" si="159"/>
        <v>44105</v>
      </c>
      <c r="N62" s="78">
        <f t="shared" si="159"/>
        <v>44136</v>
      </c>
      <c r="O62" s="78">
        <f t="shared" si="159"/>
        <v>44166</v>
      </c>
    </row>
    <row r="63" spans="1:77">
      <c r="C63" t="s">
        <v>409</v>
      </c>
      <c r="D63">
        <f>D59</f>
        <v>1</v>
      </c>
      <c r="E63">
        <f t="shared" ref="E63:O63" si="160">E59</f>
        <v>2</v>
      </c>
      <c r="F63">
        <f t="shared" si="160"/>
        <v>3</v>
      </c>
      <c r="G63">
        <f t="shared" si="160"/>
        <v>4</v>
      </c>
      <c r="H63">
        <f t="shared" si="160"/>
        <v>5</v>
      </c>
      <c r="I63">
        <f t="shared" si="160"/>
        <v>6</v>
      </c>
      <c r="J63">
        <f t="shared" si="160"/>
        <v>7</v>
      </c>
      <c r="K63">
        <f t="shared" si="160"/>
        <v>8</v>
      </c>
      <c r="L63">
        <f t="shared" si="160"/>
        <v>9</v>
      </c>
      <c r="M63">
        <f t="shared" si="160"/>
        <v>10</v>
      </c>
      <c r="N63">
        <f t="shared" si="160"/>
        <v>11</v>
      </c>
      <c r="O63">
        <f t="shared" si="160"/>
        <v>12</v>
      </c>
    </row>
    <row r="64" spans="1:77">
      <c r="C64" t="s">
        <v>410</v>
      </c>
      <c r="D64">
        <f>IF(D62&lt;$D$56,D60,0)</f>
        <v>1</v>
      </c>
      <c r="E64">
        <f t="shared" ref="E64:O64" si="161">IF(E62&lt;$D$56,E60,0)</f>
        <v>2</v>
      </c>
      <c r="F64">
        <f t="shared" si="161"/>
        <v>3</v>
      </c>
      <c r="G64">
        <f t="shared" si="161"/>
        <v>4</v>
      </c>
      <c r="H64">
        <f t="shared" si="161"/>
        <v>5</v>
      </c>
      <c r="I64">
        <f t="shared" si="161"/>
        <v>6</v>
      </c>
      <c r="J64">
        <f t="shared" si="161"/>
        <v>7</v>
      </c>
      <c r="K64">
        <f t="shared" si="161"/>
        <v>8</v>
      </c>
      <c r="L64">
        <f t="shared" si="161"/>
        <v>0</v>
      </c>
      <c r="M64">
        <f t="shared" si="161"/>
        <v>0</v>
      </c>
      <c r="N64">
        <f t="shared" si="161"/>
        <v>0</v>
      </c>
      <c r="O64">
        <f t="shared" si="161"/>
        <v>0</v>
      </c>
    </row>
    <row r="66" spans="1:10" s="38" customFormat="1">
      <c r="A66" s="38" t="s">
        <v>433</v>
      </c>
    </row>
    <row r="67" spans="1:10">
      <c r="A67" t="s">
        <v>442</v>
      </c>
      <c r="B67" t="s">
        <v>92</v>
      </c>
      <c r="C67" t="s">
        <v>425</v>
      </c>
      <c r="D67" s="2">
        <v>0</v>
      </c>
      <c r="G67" t="s">
        <v>418</v>
      </c>
      <c r="H67" t="s">
        <v>428</v>
      </c>
      <c r="J67" t="s">
        <v>429</v>
      </c>
    </row>
    <row r="68" spans="1:10">
      <c r="C68" t="s">
        <v>410</v>
      </c>
      <c r="D68" s="3">
        <v>1600</v>
      </c>
      <c r="F68" s="149" t="s">
        <v>419</v>
      </c>
      <c r="G68" t="s">
        <v>420</v>
      </c>
      <c r="H68" t="s">
        <v>426</v>
      </c>
      <c r="J68" t="s">
        <v>431</v>
      </c>
    </row>
    <row r="69" spans="1:10">
      <c r="F69" s="150" t="s">
        <v>421</v>
      </c>
      <c r="G69" t="s">
        <v>422</v>
      </c>
      <c r="H69" t="s">
        <v>427</v>
      </c>
      <c r="J69" t="s">
        <v>430</v>
      </c>
    </row>
    <row r="70" spans="1:10">
      <c r="B70" t="s">
        <v>92</v>
      </c>
      <c r="C70" t="s">
        <v>418</v>
      </c>
      <c r="D70" s="33">
        <v>1</v>
      </c>
      <c r="F70" s="151" t="s">
        <v>423</v>
      </c>
      <c r="G70" s="148" t="s">
        <v>424</v>
      </c>
      <c r="H70" t="s">
        <v>427</v>
      </c>
      <c r="J70" t="s">
        <v>430</v>
      </c>
    </row>
    <row r="71" spans="1:10">
      <c r="C71" t="s">
        <v>432</v>
      </c>
      <c r="D71" t="str">
        <f>IF(D70&gt;=0,F68,IF(D70&gt;=-20%,F69,F70))</f>
        <v>绿灯</v>
      </c>
    </row>
    <row r="73" spans="1:10">
      <c r="A73" t="s">
        <v>444</v>
      </c>
      <c r="B73" t="s">
        <v>92</v>
      </c>
      <c r="C73" t="s">
        <v>425</v>
      </c>
      <c r="D73" s="3">
        <v>0</v>
      </c>
    </row>
    <row r="74" spans="1:10">
      <c r="C74" t="s">
        <v>410</v>
      </c>
      <c r="D74" s="3">
        <v>-5</v>
      </c>
    </row>
    <row r="76" spans="1:10">
      <c r="B76" t="s">
        <v>92</v>
      </c>
      <c r="C76" t="s">
        <v>418</v>
      </c>
      <c r="D76" s="33">
        <v>-1</v>
      </c>
      <c r="E76" s="147"/>
    </row>
    <row r="77" spans="1:10">
      <c r="C77" t="s">
        <v>432</v>
      </c>
      <c r="D77" t="str">
        <f>IF(D76&gt;=0,F68,IF(D76&gt;=-20%,F69,F70))</f>
        <v>红灯</v>
      </c>
      <c r="E77" s="147"/>
    </row>
    <row r="78" spans="1:10">
      <c r="E78" s="147"/>
    </row>
    <row r="79" spans="1:10">
      <c r="A79" t="s">
        <v>446</v>
      </c>
      <c r="B79" t="s">
        <v>92</v>
      </c>
      <c r="C79" t="s">
        <v>425</v>
      </c>
      <c r="D79" s="3">
        <v>0</v>
      </c>
    </row>
    <row r="80" spans="1:10">
      <c r="C80" t="s">
        <v>410</v>
      </c>
      <c r="D80" s="3">
        <v>0</v>
      </c>
    </row>
    <row r="82" spans="1:6">
      <c r="B82" t="s">
        <v>92</v>
      </c>
      <c r="C82" t="s">
        <v>418</v>
      </c>
      <c r="D82" s="33">
        <v>0</v>
      </c>
      <c r="E82" s="147"/>
    </row>
    <row r="83" spans="1:6">
      <c r="C83" t="s">
        <v>432</v>
      </c>
      <c r="D83">
        <f>IF(D82&gt;=0,F74,IF(D82&gt;=-20%,F75,F76))</f>
        <v>0</v>
      </c>
      <c r="E83" s="147"/>
    </row>
    <row r="84" spans="1:6">
      <c r="E84" s="147"/>
    </row>
    <row r="85" spans="1:6">
      <c r="A85" t="s">
        <v>443</v>
      </c>
      <c r="B85" t="s">
        <v>92</v>
      </c>
      <c r="C85" t="s">
        <v>425</v>
      </c>
      <c r="D85" s="3">
        <v>100</v>
      </c>
      <c r="E85" s="147"/>
    </row>
    <row r="86" spans="1:6">
      <c r="C86" t="s">
        <v>410</v>
      </c>
      <c r="D86" s="3">
        <v>100</v>
      </c>
      <c r="E86" s="147"/>
    </row>
    <row r="87" spans="1:6">
      <c r="E87" s="147"/>
    </row>
    <row r="88" spans="1:6">
      <c r="B88" t="s">
        <v>92</v>
      </c>
      <c r="C88" t="s">
        <v>418</v>
      </c>
      <c r="D88" s="33">
        <f>(D86-D85)/ABS(D85)</f>
        <v>0</v>
      </c>
      <c r="E88" s="147"/>
      <c r="F88" s="136"/>
    </row>
    <row r="89" spans="1:6">
      <c r="C89" t="s">
        <v>432</v>
      </c>
      <c r="E89" s="147"/>
    </row>
    <row r="90" spans="1:6">
      <c r="E90" s="147"/>
    </row>
    <row r="91" spans="1:6">
      <c r="A91" t="s">
        <v>445</v>
      </c>
      <c r="B91" t="s">
        <v>92</v>
      </c>
      <c r="C91" t="s">
        <v>425</v>
      </c>
      <c r="D91" s="3">
        <v>-100</v>
      </c>
      <c r="E91" s="147"/>
    </row>
    <row r="92" spans="1:6">
      <c r="C92" t="s">
        <v>410</v>
      </c>
      <c r="D92" s="3">
        <v>100</v>
      </c>
      <c r="E92" s="147"/>
    </row>
    <row r="93" spans="1:6">
      <c r="E93" s="147"/>
    </row>
    <row r="94" spans="1:6">
      <c r="B94" t="s">
        <v>92</v>
      </c>
      <c r="C94" t="s">
        <v>418</v>
      </c>
      <c r="D94" s="33">
        <f>IF(D91=0,IF(D92&lt;D91,-1,1),(D92-D91)/ABS(D91))</f>
        <v>2</v>
      </c>
      <c r="E94" s="147"/>
    </row>
    <row r="95" spans="1:6">
      <c r="C95" t="s">
        <v>432</v>
      </c>
    </row>
    <row r="97" spans="1:8" s="38" customFormat="1">
      <c r="A97" s="38" t="s">
        <v>434</v>
      </c>
    </row>
    <row r="98" spans="1:8">
      <c r="B98" t="s">
        <v>92</v>
      </c>
      <c r="C98" t="s">
        <v>425</v>
      </c>
      <c r="D98" s="79">
        <v>43831</v>
      </c>
      <c r="H98" t="s">
        <v>435</v>
      </c>
    </row>
    <row r="99" spans="1:8">
      <c r="C99" t="s">
        <v>410</v>
      </c>
      <c r="D99" s="79">
        <v>43556</v>
      </c>
      <c r="G99" s="149" t="s">
        <v>439</v>
      </c>
      <c r="H99" t="s">
        <v>436</v>
      </c>
    </row>
    <row r="100" spans="1:8">
      <c r="G100" s="150" t="s">
        <v>440</v>
      </c>
      <c r="H100" t="s">
        <v>437</v>
      </c>
    </row>
    <row r="101" spans="1:8">
      <c r="G101" s="151" t="s">
        <v>441</v>
      </c>
      <c r="H101" t="s">
        <v>438</v>
      </c>
    </row>
    <row r="102" spans="1:8">
      <c r="B102" t="s">
        <v>92</v>
      </c>
      <c r="C102" t="s">
        <v>435</v>
      </c>
      <c r="D102">
        <f>IF(D99&gt;=D98,DATEDIF(D98,D99,"m"),-DATEDIF(D99,D98,"m"))</f>
        <v>-9</v>
      </c>
    </row>
    <row r="103" spans="1:8">
      <c r="C103" t="s">
        <v>432</v>
      </c>
      <c r="D103" s="58" t="str">
        <f>IF(D102&gt;2,G101,IF(D102&gt;0,G100,G99))</f>
        <v>绿灯Green</v>
      </c>
    </row>
  </sheetData>
  <conditionalFormatting sqref="D102">
    <cfRule type="cellIs" dxfId="17" priority="19" operator="lessThanOrEqual">
      <formula>0</formula>
    </cfRule>
    <cfRule type="cellIs" dxfId="16" priority="20" operator="greaterThan">
      <formula>2</formula>
    </cfRule>
    <cfRule type="cellIs" dxfId="15" priority="21" operator="between">
      <formula>0</formula>
      <formula>2</formula>
    </cfRule>
  </conditionalFormatting>
  <conditionalFormatting sqref="D70">
    <cfRule type="cellIs" dxfId="14" priority="16" operator="greaterThanOrEqual">
      <formula>0</formula>
    </cfRule>
    <cfRule type="cellIs" dxfId="13" priority="17" operator="between">
      <formula>-0.2</formula>
      <formula>0</formula>
    </cfRule>
    <cfRule type="cellIs" dxfId="12" priority="18" operator="lessThan">
      <formula>-0.2</formula>
    </cfRule>
  </conditionalFormatting>
  <conditionalFormatting sqref="D88">
    <cfRule type="cellIs" dxfId="11" priority="10" operator="greaterThanOrEqual">
      <formula>0</formula>
    </cfRule>
    <cfRule type="cellIs" dxfId="10" priority="11" operator="between">
      <formula>-0.2</formula>
      <formula>0</formula>
    </cfRule>
    <cfRule type="cellIs" dxfId="9" priority="12" operator="lessThan">
      <formula>-0.2</formula>
    </cfRule>
  </conditionalFormatting>
  <conditionalFormatting sqref="D94">
    <cfRule type="cellIs" dxfId="8" priority="7" operator="greaterThanOrEqual">
      <formula>0</formula>
    </cfRule>
    <cfRule type="cellIs" dxfId="7" priority="8" operator="between">
      <formula>-0.2</formula>
      <formula>0</formula>
    </cfRule>
    <cfRule type="cellIs" dxfId="6" priority="9" operator="lessThan">
      <formula>-0.2</formula>
    </cfRule>
  </conditionalFormatting>
  <conditionalFormatting sqref="D76">
    <cfRule type="cellIs" dxfId="5" priority="4" operator="greaterThanOrEqual">
      <formula>0</formula>
    </cfRule>
    <cfRule type="cellIs" dxfId="4" priority="5" operator="between">
      <formula>-0.2</formula>
      <formula>0</formula>
    </cfRule>
    <cfRule type="cellIs" dxfId="3" priority="6" operator="lessThan">
      <formula>-0.2</formula>
    </cfRule>
  </conditionalFormatting>
  <conditionalFormatting sqref="D82">
    <cfRule type="cellIs" dxfId="2" priority="1" operator="greaterThanOrEqual">
      <formula>0</formula>
    </cfRule>
    <cfRule type="cellIs" dxfId="1" priority="2" operator="between">
      <formula>-0.2</formula>
      <formula>0</formula>
    </cfRule>
    <cfRule type="cellIs" dxfId="0" priority="3" operator="lessThan">
      <formula>-0.2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53D69-3FC0-A949-8C40-A37D7581A885}">
  <dimension ref="A1"/>
  <sheetViews>
    <sheetView workbookViewId="0"/>
  </sheetViews>
  <sheetFormatPr defaultColWidth="11"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Step 1</vt:lpstr>
      <vt:lpstr>Step 2</vt:lpstr>
      <vt:lpstr>Step 3</vt:lpstr>
      <vt:lpstr>step 5</vt:lpstr>
      <vt:lpstr>Step 6</vt:lpstr>
      <vt:lpstr>Step 7</vt:lpstr>
      <vt:lpstr>hotel</vt:lpstr>
      <vt:lpstr>康养</vt:lpstr>
      <vt:lpstr>销售监控</vt:lpstr>
      <vt:lpstr>Sales</vt:lpstr>
    </vt:vector>
  </TitlesOfParts>
  <Company>Bridge5Asia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panjun</dc:creator>
  <cp:lastModifiedBy>User</cp:lastModifiedBy>
  <dcterms:created xsi:type="dcterms:W3CDTF">2016-10-11T06:56:51Z</dcterms:created>
  <dcterms:modified xsi:type="dcterms:W3CDTF">2020-10-27T12:08:12Z</dcterms:modified>
</cp:coreProperties>
</file>